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PORTES FINANCIERA ESCANER\SOPORTES PPTO 2017\22_INFORMES\INFORMES WEB\WEB\"/>
    </mc:Choice>
  </mc:AlternateContent>
  <bookViews>
    <workbookView xWindow="0" yWindow="0" windowWidth="28770" windowHeight="11970" tabRatio="601"/>
  </bookViews>
  <sheets>
    <sheet name="RESUMEN" sheetId="24" r:id="rId1"/>
    <sheet name="07 2017" sheetId="41" r:id="rId2"/>
    <sheet name="MES 07" sheetId="42" r:id="rId3"/>
    <sheet name="06 2017 EJEC V2" sheetId="40" state="hidden" r:id="rId4"/>
    <sheet name="06 2017 MES" sheetId="39" state="hidden" r:id="rId5"/>
  </sheets>
  <definedNames>
    <definedName name="_xlnm._FilterDatabase" localSheetId="3" hidden="1">'06 2017 EJEC V2'!$N$17:$BQ$239</definedName>
    <definedName name="_xlnm._FilterDatabase" localSheetId="4" hidden="1">'06 2017 MES'!$A$17:$BO$246</definedName>
    <definedName name="_xlnm._FilterDatabase" localSheetId="1" hidden="1">'07 2017'!$B$29:$BC$302</definedName>
    <definedName name="_xlnm._FilterDatabase" localSheetId="2" hidden="1">'MES 07'!$A$31:$BB$303</definedName>
    <definedName name="_xlnm._FilterDatabase" localSheetId="0" hidden="1">RESUMEN!$A$10:$CP$251</definedName>
    <definedName name="_xlnm.Print_Area" localSheetId="0">RESUMEN!$A$1:$CP$250</definedName>
    <definedName name="_xlnm.Print_Titles" localSheetId="0">RESUMEN!$A:$D,RESUMEN!$1:$10</definedName>
  </definedNames>
  <calcPr calcId="152511"/>
</workbook>
</file>

<file path=xl/calcChain.xml><?xml version="1.0" encoding="utf-8"?>
<calcChain xmlns="http://schemas.openxmlformats.org/spreadsheetml/2006/main">
  <c r="AW224" i="24" l="1"/>
  <c r="AG224" i="24"/>
  <c r="AJ224" i="24" s="1"/>
  <c r="AS11" i="41"/>
  <c r="CD220" i="24"/>
  <c r="CD189" i="24"/>
  <c r="CD188" i="24" s="1"/>
  <c r="CD40" i="24"/>
  <c r="BQ40" i="24"/>
  <c r="BQ34" i="24"/>
  <c r="BQ31" i="24"/>
  <c r="BQ27" i="24"/>
  <c r="AI224" i="24" l="1"/>
  <c r="CO224" i="24"/>
  <c r="AX224" i="24"/>
  <c r="AY224" i="24"/>
  <c r="CK224" i="24"/>
  <c r="BQ33" i="24"/>
  <c r="AZ224" i="24" l="1"/>
  <c r="BB224" i="24" l="1"/>
  <c r="BA224" i="24"/>
  <c r="BC224" i="24" l="1"/>
  <c r="BD224" i="24" s="1"/>
  <c r="BE224" i="24" s="1"/>
  <c r="BF224" i="24" l="1"/>
  <c r="BG224" i="24" s="1"/>
  <c r="BH224" i="24" l="1"/>
  <c r="BI224" i="24" s="1"/>
  <c r="AQ132" i="24"/>
  <c r="AQ123" i="24"/>
  <c r="AQ114" i="24"/>
  <c r="AQ134" i="24"/>
  <c r="AQ104" i="24"/>
  <c r="AP19" i="42"/>
  <c r="AQ19" i="42"/>
  <c r="AR19" i="42"/>
  <c r="AS19" i="42"/>
  <c r="AT19" i="42"/>
  <c r="AU19" i="42"/>
  <c r="AP20" i="42"/>
  <c r="AQ20" i="42"/>
  <c r="AR20" i="42"/>
  <c r="AS20" i="42"/>
  <c r="AT20" i="42"/>
  <c r="AU20" i="42"/>
  <c r="AP21" i="42"/>
  <c r="AQ21" i="42"/>
  <c r="AR21" i="42"/>
  <c r="AS21" i="42"/>
  <c r="AT21" i="42"/>
  <c r="AU21" i="42"/>
  <c r="AP23" i="42"/>
  <c r="AQ23" i="42"/>
  <c r="AR23" i="42"/>
  <c r="AS23" i="42"/>
  <c r="AT23" i="42"/>
  <c r="AU23" i="42"/>
  <c r="AQ14" i="41"/>
  <c r="BJ224" i="24" l="1"/>
  <c r="AR22" i="42"/>
  <c r="AR25" i="42" s="1"/>
  <c r="AP22" i="42"/>
  <c r="AP25" i="42" s="1"/>
  <c r="AQ22" i="42"/>
  <c r="AQ25" i="42" s="1"/>
  <c r="AS22" i="42"/>
  <c r="AS25" i="42" s="1"/>
  <c r="AU22" i="42"/>
  <c r="AU25" i="42" s="1"/>
  <c r="AT22" i="42"/>
  <c r="AT25" i="42" s="1"/>
  <c r="CP224" i="24" l="1"/>
  <c r="BK224" i="24"/>
  <c r="BL224" i="24" s="1"/>
  <c r="BM224" i="24" l="1"/>
  <c r="BN224" i="24" s="1"/>
  <c r="CD20" i="24"/>
  <c r="BQ20" i="24"/>
  <c r="BD20" i="24"/>
  <c r="CD27" i="24"/>
  <c r="BD27" i="24"/>
  <c r="BO224" i="24" l="1"/>
  <c r="BP224" i="24" l="1"/>
  <c r="BW91" i="24"/>
  <c r="BQ224" i="24" l="1"/>
  <c r="AX34" i="24"/>
  <c r="AY34" i="24"/>
  <c r="AZ34" i="24"/>
  <c r="BA34" i="24"/>
  <c r="BB34" i="24"/>
  <c r="BC34" i="24"/>
  <c r="BD34" i="24"/>
  <c r="BR224" i="24" l="1"/>
  <c r="E226" i="24"/>
  <c r="E225" i="24" s="1"/>
  <c r="F226" i="24"/>
  <c r="F225" i="24" s="1"/>
  <c r="G226" i="24"/>
  <c r="G225" i="24" s="1"/>
  <c r="H226" i="24"/>
  <c r="H225" i="24" s="1"/>
  <c r="I226" i="24"/>
  <c r="I225" i="24" s="1"/>
  <c r="J226" i="24"/>
  <c r="J225" i="24" s="1"/>
  <c r="K226" i="24"/>
  <c r="K225" i="24" s="1"/>
  <c r="L226" i="24"/>
  <c r="L225" i="24" s="1"/>
  <c r="M226" i="24"/>
  <c r="M225" i="24" s="1"/>
  <c r="N226" i="24"/>
  <c r="N225" i="24" s="1"/>
  <c r="O226" i="24"/>
  <c r="O225" i="24" s="1"/>
  <c r="P226" i="24"/>
  <c r="P225" i="24" s="1"/>
  <c r="Q226" i="24"/>
  <c r="Q225" i="24" s="1"/>
  <c r="R226" i="24"/>
  <c r="R225" i="24" s="1"/>
  <c r="S226" i="24"/>
  <c r="S225" i="24" s="1"/>
  <c r="T226" i="24"/>
  <c r="T225" i="24" s="1"/>
  <c r="U226" i="24"/>
  <c r="U225" i="24" s="1"/>
  <c r="V226" i="24"/>
  <c r="V225" i="24" s="1"/>
  <c r="W226" i="24"/>
  <c r="W225" i="24" s="1"/>
  <c r="X226" i="24"/>
  <c r="X225" i="24" s="1"/>
  <c r="Y226" i="24"/>
  <c r="Y225" i="24" s="1"/>
  <c r="Z226" i="24"/>
  <c r="Z225" i="24" s="1"/>
  <c r="AA226" i="24"/>
  <c r="AA225" i="24" s="1"/>
  <c r="AB226" i="24"/>
  <c r="AB225" i="24" s="1"/>
  <c r="AC226" i="24"/>
  <c r="AC225" i="24" s="1"/>
  <c r="AF226" i="24"/>
  <c r="AF225" i="24" s="1"/>
  <c r="AH226" i="24"/>
  <c r="AH225" i="24" s="1"/>
  <c r="AK226" i="24"/>
  <c r="AK225" i="24" s="1"/>
  <c r="AL226" i="24"/>
  <c r="AL225" i="24" s="1"/>
  <c r="AM226" i="24"/>
  <c r="AM225" i="24" s="1"/>
  <c r="CN225" i="24" s="1"/>
  <c r="AN226" i="24"/>
  <c r="AN225" i="24" s="1"/>
  <c r="AO226" i="24"/>
  <c r="AO225" i="24" s="1"/>
  <c r="AP226" i="24"/>
  <c r="AP225" i="24" s="1"/>
  <c r="AQ226" i="24"/>
  <c r="AQ225" i="24" s="1"/>
  <c r="AR226" i="24"/>
  <c r="AR225" i="24" s="1"/>
  <c r="AS226" i="24"/>
  <c r="AS225" i="24" s="1"/>
  <c r="AT226" i="24"/>
  <c r="AT225" i="24" s="1"/>
  <c r="AU226" i="24"/>
  <c r="AU225" i="24" s="1"/>
  <c r="AV226" i="24"/>
  <c r="AV225" i="24" s="1"/>
  <c r="AX226" i="24"/>
  <c r="AX225" i="24" s="1"/>
  <c r="AY226" i="24"/>
  <c r="AY225" i="24" s="1"/>
  <c r="AZ226" i="24"/>
  <c r="AZ225" i="24" s="1"/>
  <c r="BA226" i="24"/>
  <c r="BA225" i="24" s="1"/>
  <c r="BB226" i="24"/>
  <c r="BB225" i="24" s="1"/>
  <c r="BC226" i="24"/>
  <c r="BC225" i="24" s="1"/>
  <c r="BD226" i="24"/>
  <c r="BD225" i="24" s="1"/>
  <c r="BE226" i="24"/>
  <c r="BE225" i="24" s="1"/>
  <c r="BF226" i="24"/>
  <c r="BF225" i="24" s="1"/>
  <c r="BG226" i="24"/>
  <c r="BG225" i="24" s="1"/>
  <c r="BH226" i="24"/>
  <c r="BH225" i="24" s="1"/>
  <c r="BI226" i="24"/>
  <c r="BI225" i="24" s="1"/>
  <c r="BK226" i="24"/>
  <c r="BK225" i="24" s="1"/>
  <c r="BL226" i="24"/>
  <c r="BL225" i="24" s="1"/>
  <c r="BM226" i="24"/>
  <c r="BM225" i="24" s="1"/>
  <c r="BN226" i="24"/>
  <c r="BN225" i="24" s="1"/>
  <c r="BO226" i="24"/>
  <c r="BO225" i="24" s="1"/>
  <c r="BP226" i="24"/>
  <c r="BP225" i="24" s="1"/>
  <c r="BQ226" i="24"/>
  <c r="BQ225" i="24" s="1"/>
  <c r="BR226" i="24"/>
  <c r="BR225" i="24" s="1"/>
  <c r="BS226" i="24"/>
  <c r="BS225" i="24" s="1"/>
  <c r="BT226" i="24"/>
  <c r="BT225" i="24" s="1"/>
  <c r="BU226" i="24"/>
  <c r="BU225" i="24" s="1"/>
  <c r="BV226" i="24"/>
  <c r="BV225" i="24" s="1"/>
  <c r="BX226" i="24"/>
  <c r="BX225" i="24" s="1"/>
  <c r="BY226" i="24"/>
  <c r="BY225" i="24" s="1"/>
  <c r="BZ226" i="24"/>
  <c r="BZ225" i="24" s="1"/>
  <c r="CA226" i="24"/>
  <c r="CA225" i="24" s="1"/>
  <c r="CB226" i="24"/>
  <c r="CB225" i="24" s="1"/>
  <c r="CC226" i="24"/>
  <c r="CC225" i="24" s="1"/>
  <c r="CD226" i="24"/>
  <c r="CD225" i="24" s="1"/>
  <c r="CE226" i="24"/>
  <c r="CE225" i="24" s="1"/>
  <c r="CF226" i="24"/>
  <c r="CF225" i="24" s="1"/>
  <c r="CG226" i="24"/>
  <c r="CG225" i="24" s="1"/>
  <c r="CH226" i="24"/>
  <c r="CH225" i="24" s="1"/>
  <c r="CI226" i="24"/>
  <c r="CI225" i="24" s="1"/>
  <c r="AE247" i="24"/>
  <c r="AE246" i="24"/>
  <c r="AE245" i="24"/>
  <c r="AE244" i="24"/>
  <c r="AE243" i="24"/>
  <c r="AD247" i="24"/>
  <c r="AD246" i="24"/>
  <c r="AD245" i="24"/>
  <c r="AD244" i="24"/>
  <c r="AD243" i="24"/>
  <c r="AG205" i="24"/>
  <c r="AJ205" i="24" s="1"/>
  <c r="AG167" i="24"/>
  <c r="CN116" i="24"/>
  <c r="I93" i="24"/>
  <c r="CM225" i="24" l="1"/>
  <c r="CL225" i="24"/>
  <c r="CL223" i="24" s="1"/>
  <c r="BS224" i="24"/>
  <c r="AW226" i="24"/>
  <c r="AD226" i="24"/>
  <c r="AD225" i="24" s="1"/>
  <c r="AE226" i="24"/>
  <c r="AE225" i="24" s="1"/>
  <c r="CJ226" i="24"/>
  <c r="CJ225" i="24" s="1"/>
  <c r="BW226" i="24"/>
  <c r="BW225" i="24" s="1"/>
  <c r="BJ226" i="24"/>
  <c r="AG244" i="24"/>
  <c r="AJ244" i="24" s="1"/>
  <c r="AG243" i="24"/>
  <c r="AJ243" i="24" s="1"/>
  <c r="AG247" i="24"/>
  <c r="AJ247" i="24" s="1"/>
  <c r="AG245" i="24"/>
  <c r="AJ245" i="24" s="1"/>
  <c r="AG246" i="24"/>
  <c r="AJ246" i="24" s="1"/>
  <c r="AW225" i="24" l="1"/>
  <c r="BT224" i="24"/>
  <c r="CL226" i="24"/>
  <c r="AI226" i="24"/>
  <c r="AI225" i="24" s="1"/>
  <c r="CN226" i="24"/>
  <c r="CM226" i="24"/>
  <c r="BJ225" i="24"/>
  <c r="AG226" i="24"/>
  <c r="AG225" i="24" s="1"/>
  <c r="BU224" i="24" l="1"/>
  <c r="AJ226" i="24"/>
  <c r="CO226" i="24" s="1"/>
  <c r="CK226" i="24"/>
  <c r="BV224" i="24" l="1"/>
  <c r="AJ225" i="24"/>
  <c r="CO225" i="24" s="1"/>
  <c r="CP226" i="24"/>
  <c r="CK225" i="24" l="1"/>
  <c r="CK223" i="24" s="1"/>
  <c r="AJ223" i="24"/>
  <c r="BW224" i="24"/>
  <c r="CP225" i="24"/>
  <c r="CO223" i="24" l="1"/>
  <c r="BX224" i="24"/>
  <c r="A301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8" i="41"/>
  <c r="A302" i="41"/>
  <c r="F223" i="24"/>
  <c r="G223" i="24"/>
  <c r="H223" i="24"/>
  <c r="I223" i="24"/>
  <c r="J223" i="24"/>
  <c r="K223" i="24"/>
  <c r="BC22" i="41"/>
  <c r="BC23" i="41" s="1"/>
  <c r="BB22" i="41"/>
  <c r="BB23" i="41" s="1"/>
  <c r="BA22" i="41"/>
  <c r="BA23" i="41" s="1"/>
  <c r="AZ22" i="41"/>
  <c r="AZ23" i="41" s="1"/>
  <c r="AY22" i="41"/>
  <c r="AY23" i="41" s="1"/>
  <c r="AX22" i="41"/>
  <c r="AX23" i="41" s="1"/>
  <c r="AW22" i="41"/>
  <c r="AW23" i="41" s="1"/>
  <c r="AV22" i="41"/>
  <c r="AV23" i="41" s="1"/>
  <c r="AU22" i="41"/>
  <c r="AU23" i="41" s="1"/>
  <c r="AT22" i="41"/>
  <c r="AT23" i="41" s="1"/>
  <c r="AS22" i="41"/>
  <c r="AS23" i="41" s="1"/>
  <c r="AR22" i="41"/>
  <c r="AR23" i="41" s="1"/>
  <c r="AQ22" i="41"/>
  <c r="AQ23" i="41" s="1"/>
  <c r="BC20" i="41"/>
  <c r="BB20" i="41"/>
  <c r="BA20" i="41"/>
  <c r="AZ20" i="41"/>
  <c r="AY20" i="41"/>
  <c r="AX20" i="41"/>
  <c r="AW20" i="41"/>
  <c r="AV20" i="41"/>
  <c r="AU20" i="41"/>
  <c r="AT20" i="41"/>
  <c r="AS20" i="41"/>
  <c r="AR20" i="41"/>
  <c r="AQ20" i="41"/>
  <c r="BD19" i="41"/>
  <c r="BC19" i="41"/>
  <c r="BB19" i="41"/>
  <c r="BA19" i="41"/>
  <c r="AZ19" i="41"/>
  <c r="AY19" i="41"/>
  <c r="AX19" i="41"/>
  <c r="AW19" i="41"/>
  <c r="AV19" i="41"/>
  <c r="AU19" i="41"/>
  <c r="AT19" i="41"/>
  <c r="AS19" i="41"/>
  <c r="AR19" i="41"/>
  <c r="AQ19" i="41"/>
  <c r="BC18" i="41"/>
  <c r="BB18" i="41"/>
  <c r="BA18" i="41"/>
  <c r="AZ18" i="41"/>
  <c r="AY18" i="41"/>
  <c r="AX18" i="41"/>
  <c r="AW18" i="41"/>
  <c r="AV18" i="41"/>
  <c r="AU18" i="41"/>
  <c r="AT18" i="41"/>
  <c r="AS18" i="41"/>
  <c r="AR18" i="41"/>
  <c r="AQ18" i="41"/>
  <c r="BY224" i="24" l="1"/>
  <c r="AX21" i="41"/>
  <c r="AX24" i="41" s="1"/>
  <c r="AX26" i="41" s="1"/>
  <c r="AQ21" i="41"/>
  <c r="AQ24" i="41" s="1"/>
  <c r="AY21" i="41"/>
  <c r="AY24" i="41" s="1"/>
  <c r="AR21" i="41"/>
  <c r="AR24" i="41" s="1"/>
  <c r="AR26" i="41" s="1"/>
  <c r="AZ21" i="41"/>
  <c r="AZ24" i="41" s="1"/>
  <c r="AS21" i="41"/>
  <c r="AS24" i="41" s="1"/>
  <c r="BA21" i="41"/>
  <c r="BA24" i="41" s="1"/>
  <c r="AT21" i="41"/>
  <c r="AT24" i="41" s="1"/>
  <c r="BB21" i="41"/>
  <c r="BB24" i="41" s="1"/>
  <c r="AU21" i="41"/>
  <c r="AU24" i="41" s="1"/>
  <c r="AU26" i="41" s="1"/>
  <c r="BC21" i="41"/>
  <c r="BC24" i="41" s="1"/>
  <c r="AV21" i="41"/>
  <c r="AV24" i="41" s="1"/>
  <c r="AV26" i="41" s="1"/>
  <c r="AW21" i="41"/>
  <c r="AW24" i="41" s="1"/>
  <c r="R89" i="24"/>
  <c r="R86" i="24" s="1"/>
  <c r="S87" i="24"/>
  <c r="S86" i="24" s="1"/>
  <c r="S115" i="24"/>
  <c r="S132" i="24"/>
  <c r="R132" i="24"/>
  <c r="CJ30" i="24"/>
  <c r="BW30" i="24"/>
  <c r="BJ30" i="24"/>
  <c r="AW30" i="24"/>
  <c r="Q30" i="24"/>
  <c r="P30" i="24"/>
  <c r="O30" i="24"/>
  <c r="N30" i="24"/>
  <c r="M30" i="24"/>
  <c r="L30" i="24"/>
  <c r="K30" i="24"/>
  <c r="J30" i="24"/>
  <c r="I30" i="24"/>
  <c r="H30" i="24"/>
  <c r="G30" i="24"/>
  <c r="AC30" i="24"/>
  <c r="AB30" i="24"/>
  <c r="AA30" i="24"/>
  <c r="Z30" i="24"/>
  <c r="Y30" i="24"/>
  <c r="X30" i="24"/>
  <c r="W30" i="24"/>
  <c r="V30" i="24"/>
  <c r="U30" i="24"/>
  <c r="T30" i="24"/>
  <c r="F30" i="24"/>
  <c r="CJ99" i="24"/>
  <c r="BW99" i="24"/>
  <c r="BJ99" i="24"/>
  <c r="AW99" i="24"/>
  <c r="AE99" i="24"/>
  <c r="AD99" i="24"/>
  <c r="CI123" i="24"/>
  <c r="CH123" i="24"/>
  <c r="CG123" i="24"/>
  <c r="CF123" i="24"/>
  <c r="CE123" i="24"/>
  <c r="CD123" i="24"/>
  <c r="CC123" i="24"/>
  <c r="CB123" i="24"/>
  <c r="CA123" i="24"/>
  <c r="BZ123" i="24"/>
  <c r="BY123" i="24"/>
  <c r="BX123" i="24"/>
  <c r="BV123" i="24"/>
  <c r="BU123" i="24"/>
  <c r="BT123" i="24"/>
  <c r="BS123" i="24"/>
  <c r="BR123" i="24"/>
  <c r="BQ123" i="24"/>
  <c r="BP123" i="24"/>
  <c r="BO123" i="24"/>
  <c r="BN123" i="24"/>
  <c r="BM123" i="24"/>
  <c r="BL123" i="24"/>
  <c r="BK123" i="24"/>
  <c r="BI123" i="24"/>
  <c r="BH123" i="24"/>
  <c r="BG123" i="24"/>
  <c r="BF123" i="24"/>
  <c r="BE123" i="24"/>
  <c r="BD123" i="24"/>
  <c r="BC123" i="24"/>
  <c r="BB123" i="24"/>
  <c r="BA123" i="24"/>
  <c r="AZ123" i="24"/>
  <c r="AY123" i="24"/>
  <c r="AX123" i="24"/>
  <c r="AV123" i="24"/>
  <c r="AU123" i="24"/>
  <c r="AT123" i="24"/>
  <c r="AS123" i="24"/>
  <c r="AR123" i="24"/>
  <c r="AP123" i="24"/>
  <c r="AO123" i="24"/>
  <c r="AN123" i="24"/>
  <c r="AM123" i="24"/>
  <c r="AL123" i="24"/>
  <c r="AK123" i="24"/>
  <c r="AH123" i="24"/>
  <c r="AF123" i="24"/>
  <c r="AC123" i="24"/>
  <c r="AB123" i="24"/>
  <c r="AA123" i="24"/>
  <c r="Z123" i="24"/>
  <c r="Y123" i="24"/>
  <c r="X123" i="24"/>
  <c r="W123" i="24"/>
  <c r="V123" i="24"/>
  <c r="U123" i="24"/>
  <c r="T123" i="24"/>
  <c r="S123" i="24"/>
  <c r="R123" i="24"/>
  <c r="Q123" i="24"/>
  <c r="P123" i="24"/>
  <c r="O123" i="24"/>
  <c r="N123" i="24"/>
  <c r="M123" i="24"/>
  <c r="L123" i="24"/>
  <c r="K123" i="24"/>
  <c r="J123" i="24"/>
  <c r="I123" i="24"/>
  <c r="H123" i="24"/>
  <c r="G123" i="24"/>
  <c r="F123" i="24"/>
  <c r="E123" i="24"/>
  <c r="CI117" i="24"/>
  <c r="CH117" i="24"/>
  <c r="CG117" i="24"/>
  <c r="CF117" i="24"/>
  <c r="CE117" i="24"/>
  <c r="CD117" i="24"/>
  <c r="CC117" i="24"/>
  <c r="CB117" i="24"/>
  <c r="CA117" i="24"/>
  <c r="BZ117" i="24"/>
  <c r="BY117" i="24"/>
  <c r="BX117" i="24"/>
  <c r="BV117" i="24"/>
  <c r="BU117" i="24"/>
  <c r="BT117" i="24"/>
  <c r="BS117" i="24"/>
  <c r="BR117" i="24"/>
  <c r="BQ117" i="24"/>
  <c r="BP117" i="24"/>
  <c r="BO117" i="24"/>
  <c r="BN117" i="24"/>
  <c r="BM117" i="24"/>
  <c r="BL117" i="24"/>
  <c r="BK117" i="24"/>
  <c r="BI117" i="24"/>
  <c r="BH117" i="24"/>
  <c r="BG117" i="24"/>
  <c r="BF117" i="24"/>
  <c r="BE117" i="24"/>
  <c r="BD117" i="24"/>
  <c r="BC117" i="24"/>
  <c r="BB117" i="24"/>
  <c r="BA117" i="24"/>
  <c r="AZ117" i="24"/>
  <c r="AY117" i="24"/>
  <c r="AX117" i="24"/>
  <c r="AV117" i="24"/>
  <c r="AU117" i="24"/>
  <c r="AT117" i="24"/>
  <c r="AS117" i="24"/>
  <c r="AR117" i="24"/>
  <c r="AQ117" i="24"/>
  <c r="AP117" i="24"/>
  <c r="AO117" i="24"/>
  <c r="AN117" i="24"/>
  <c r="AM117" i="24"/>
  <c r="AL117" i="24"/>
  <c r="AK117" i="24"/>
  <c r="AH117" i="24"/>
  <c r="AF117" i="24"/>
  <c r="AC117" i="24"/>
  <c r="AB117" i="24"/>
  <c r="AA117" i="24"/>
  <c r="Z117" i="24"/>
  <c r="Y117" i="24"/>
  <c r="X117" i="24"/>
  <c r="W117" i="24"/>
  <c r="V117" i="24"/>
  <c r="U117" i="24"/>
  <c r="T117" i="24"/>
  <c r="S117" i="24"/>
  <c r="R117" i="24"/>
  <c r="Q117" i="24"/>
  <c r="P117" i="24"/>
  <c r="O117" i="24"/>
  <c r="N117" i="24"/>
  <c r="M117" i="24"/>
  <c r="L117" i="24"/>
  <c r="K117" i="24"/>
  <c r="J117" i="24"/>
  <c r="I117" i="24"/>
  <c r="H117" i="24"/>
  <c r="G117" i="24"/>
  <c r="F117" i="24"/>
  <c r="E117" i="24"/>
  <c r="CI86" i="24"/>
  <c r="CH86" i="24"/>
  <c r="CG86" i="24"/>
  <c r="CF86" i="24"/>
  <c r="CE86" i="24"/>
  <c r="CD86" i="24"/>
  <c r="CC86" i="24"/>
  <c r="CB86" i="24"/>
  <c r="CA86" i="24"/>
  <c r="BZ86" i="24"/>
  <c r="BY86" i="24"/>
  <c r="BX86" i="24"/>
  <c r="BV86" i="24"/>
  <c r="BU86" i="24"/>
  <c r="BT86" i="24"/>
  <c r="BS86" i="24"/>
  <c r="BR86" i="24"/>
  <c r="BQ86" i="24"/>
  <c r="BP86" i="24"/>
  <c r="BO86" i="24"/>
  <c r="BN86" i="24"/>
  <c r="BM86" i="24"/>
  <c r="BL86" i="24"/>
  <c r="BK86" i="24"/>
  <c r="BI86" i="24"/>
  <c r="BH86" i="24"/>
  <c r="BG86" i="24"/>
  <c r="BF86" i="24"/>
  <c r="BE86" i="24"/>
  <c r="BD86" i="24"/>
  <c r="BC86" i="24"/>
  <c r="BB86" i="24"/>
  <c r="BA86" i="24"/>
  <c r="AZ86" i="24"/>
  <c r="AY86" i="24"/>
  <c r="AX86" i="24"/>
  <c r="AV86" i="24"/>
  <c r="AU86" i="24"/>
  <c r="AT86" i="24"/>
  <c r="AS86" i="24"/>
  <c r="AR86" i="24"/>
  <c r="AQ86" i="24"/>
  <c r="AP86" i="24"/>
  <c r="AO86" i="24"/>
  <c r="AN86" i="24"/>
  <c r="AM86" i="24"/>
  <c r="AL86" i="24"/>
  <c r="AK86" i="24"/>
  <c r="AH86" i="24"/>
  <c r="AF86" i="24"/>
  <c r="AC86" i="24"/>
  <c r="AB86" i="24"/>
  <c r="AA86" i="24"/>
  <c r="Z86" i="24"/>
  <c r="Y86" i="24"/>
  <c r="X86" i="24"/>
  <c r="W86" i="24"/>
  <c r="V86" i="24"/>
  <c r="U86" i="24"/>
  <c r="T86" i="24"/>
  <c r="Q86" i="24"/>
  <c r="P86" i="24"/>
  <c r="O86" i="24"/>
  <c r="N86" i="24"/>
  <c r="M86" i="24"/>
  <c r="L86" i="24"/>
  <c r="K86" i="24"/>
  <c r="J86" i="24"/>
  <c r="H86" i="24"/>
  <c r="G86" i="24"/>
  <c r="E86" i="24"/>
  <c r="CI70" i="24"/>
  <c r="CH70" i="24"/>
  <c r="CG70" i="24"/>
  <c r="CF70" i="24"/>
  <c r="CE70" i="24"/>
  <c r="CD70" i="24"/>
  <c r="CC70" i="24"/>
  <c r="CB70" i="24"/>
  <c r="CA70" i="24"/>
  <c r="BZ70" i="24"/>
  <c r="BY70" i="24"/>
  <c r="BX70" i="24"/>
  <c r="BV70" i="24"/>
  <c r="BU70" i="24"/>
  <c r="BT70" i="24"/>
  <c r="BS70" i="24"/>
  <c r="BR70" i="24"/>
  <c r="BQ70" i="24"/>
  <c r="BP70" i="24"/>
  <c r="BO70" i="24"/>
  <c r="BN70" i="24"/>
  <c r="BM70" i="24"/>
  <c r="BL70" i="24"/>
  <c r="BK70" i="24"/>
  <c r="BI70" i="24"/>
  <c r="BH70" i="24"/>
  <c r="BG70" i="24"/>
  <c r="BF70" i="24"/>
  <c r="BE70" i="24"/>
  <c r="BD70" i="24"/>
  <c r="BC70" i="24"/>
  <c r="BB70" i="24"/>
  <c r="BA70" i="24"/>
  <c r="AZ70" i="24"/>
  <c r="AY70" i="24"/>
  <c r="AX70" i="24"/>
  <c r="AV70" i="24"/>
  <c r="AU70" i="24"/>
  <c r="AT70" i="24"/>
  <c r="AS70" i="24"/>
  <c r="AR70" i="24"/>
  <c r="AQ70" i="24"/>
  <c r="AP70" i="24"/>
  <c r="AO70" i="24"/>
  <c r="AN70" i="24"/>
  <c r="AM70" i="24"/>
  <c r="AL70" i="24"/>
  <c r="AK70" i="24"/>
  <c r="AH70" i="24"/>
  <c r="AF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K70" i="24"/>
  <c r="J70" i="24"/>
  <c r="I70" i="24"/>
  <c r="H70" i="24"/>
  <c r="G70" i="24"/>
  <c r="F70" i="24"/>
  <c r="E70" i="24"/>
  <c r="CI61" i="24"/>
  <c r="CH61" i="24"/>
  <c r="CG61" i="24"/>
  <c r="CF61" i="24"/>
  <c r="CE61" i="24"/>
  <c r="CD61" i="24"/>
  <c r="CC61" i="24"/>
  <c r="CB61" i="24"/>
  <c r="CA61" i="24"/>
  <c r="BZ61" i="24"/>
  <c r="BY61" i="24"/>
  <c r="BX61" i="24"/>
  <c r="BV61" i="24"/>
  <c r="BU61" i="24"/>
  <c r="BT61" i="24"/>
  <c r="BS61" i="24"/>
  <c r="BR61" i="24"/>
  <c r="BQ61" i="24"/>
  <c r="BP61" i="24"/>
  <c r="BO61" i="24"/>
  <c r="BN61" i="24"/>
  <c r="BM61" i="24"/>
  <c r="BL61" i="24"/>
  <c r="BK61" i="24"/>
  <c r="BI61" i="24"/>
  <c r="BH61" i="24"/>
  <c r="BG61" i="24"/>
  <c r="BF61" i="24"/>
  <c r="BE61" i="24"/>
  <c r="BD61" i="24"/>
  <c r="BC61" i="24"/>
  <c r="BB61" i="24"/>
  <c r="BA61" i="24"/>
  <c r="AZ61" i="24"/>
  <c r="AY61" i="24"/>
  <c r="AX61" i="24"/>
  <c r="AV61" i="24"/>
  <c r="AU61" i="24"/>
  <c r="AT61" i="24"/>
  <c r="AS61" i="24"/>
  <c r="AR61" i="24"/>
  <c r="AQ61" i="24"/>
  <c r="AP61" i="24"/>
  <c r="AO61" i="24"/>
  <c r="AN61" i="24"/>
  <c r="AM61" i="24"/>
  <c r="AL61" i="24"/>
  <c r="AK61" i="24"/>
  <c r="AH61" i="24"/>
  <c r="AF61" i="24"/>
  <c r="AC61" i="24"/>
  <c r="AB61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1" i="24"/>
  <c r="E61" i="24"/>
  <c r="CJ136" i="24"/>
  <c r="BW136" i="24"/>
  <c r="BJ136" i="24"/>
  <c r="AW136" i="24"/>
  <c r="AE136" i="24"/>
  <c r="AD136" i="24"/>
  <c r="CJ131" i="24"/>
  <c r="BW131" i="24"/>
  <c r="BJ131" i="24"/>
  <c r="AW131" i="24"/>
  <c r="AE131" i="24"/>
  <c r="AD131" i="24"/>
  <c r="CJ129" i="24"/>
  <c r="BW129" i="24"/>
  <c r="BJ129" i="24"/>
  <c r="AW129" i="24"/>
  <c r="AE129" i="24"/>
  <c r="AD129" i="24"/>
  <c r="CJ127" i="24"/>
  <c r="BW127" i="24"/>
  <c r="BJ127" i="24"/>
  <c r="AW127" i="24"/>
  <c r="AE127" i="24"/>
  <c r="AD127" i="24"/>
  <c r="CJ125" i="24"/>
  <c r="BW125" i="24"/>
  <c r="BJ125" i="24"/>
  <c r="AW125" i="24"/>
  <c r="AE125" i="24"/>
  <c r="AD125" i="24"/>
  <c r="CJ121" i="24"/>
  <c r="BW121" i="24"/>
  <c r="BJ121" i="24"/>
  <c r="AW121" i="24"/>
  <c r="AE121" i="24"/>
  <c r="AD121" i="24"/>
  <c r="CJ119" i="24"/>
  <c r="BW119" i="24"/>
  <c r="BJ119" i="24"/>
  <c r="AW119" i="24"/>
  <c r="AE119" i="24"/>
  <c r="AD119" i="24"/>
  <c r="CJ92" i="24"/>
  <c r="BW92" i="24"/>
  <c r="BJ92" i="24"/>
  <c r="AW92" i="24"/>
  <c r="AE92" i="24"/>
  <c r="AD92" i="24"/>
  <c r="CJ88" i="24"/>
  <c r="BW88" i="24"/>
  <c r="BJ88" i="24"/>
  <c r="AW88" i="24"/>
  <c r="AE88" i="24"/>
  <c r="AD88" i="24"/>
  <c r="CJ85" i="24"/>
  <c r="BW85" i="24"/>
  <c r="BJ85" i="24"/>
  <c r="AW85" i="24"/>
  <c r="AE85" i="24"/>
  <c r="AD85" i="24"/>
  <c r="CJ83" i="24"/>
  <c r="BW83" i="24"/>
  <c r="BJ83" i="24"/>
  <c r="AW83" i="24"/>
  <c r="AE83" i="24"/>
  <c r="AD83" i="24"/>
  <c r="CJ80" i="24"/>
  <c r="BW80" i="24"/>
  <c r="BJ80" i="24"/>
  <c r="AW80" i="24"/>
  <c r="AE80" i="24"/>
  <c r="AD80" i="24"/>
  <c r="CJ78" i="24"/>
  <c r="BW78" i="24"/>
  <c r="BJ78" i="24"/>
  <c r="AW78" i="24"/>
  <c r="AE78" i="24"/>
  <c r="AD78" i="24"/>
  <c r="CJ76" i="24"/>
  <c r="BW76" i="24"/>
  <c r="BJ76" i="24"/>
  <c r="AW76" i="24"/>
  <c r="AE76" i="24"/>
  <c r="AD76" i="24"/>
  <c r="CJ74" i="24"/>
  <c r="BW74" i="24"/>
  <c r="BJ74" i="24"/>
  <c r="AW74" i="24"/>
  <c r="AE74" i="24"/>
  <c r="AD74" i="24"/>
  <c r="CJ72" i="24"/>
  <c r="BW72" i="24"/>
  <c r="BJ72" i="24"/>
  <c r="AW72" i="24"/>
  <c r="AE72" i="24"/>
  <c r="AD72" i="24"/>
  <c r="CJ65" i="24"/>
  <c r="BW65" i="24"/>
  <c r="BJ65" i="24"/>
  <c r="AW65" i="24"/>
  <c r="AE65" i="24"/>
  <c r="AD65" i="24"/>
  <c r="CJ63" i="24"/>
  <c r="BW63" i="24"/>
  <c r="BJ63" i="24"/>
  <c r="AW63" i="24"/>
  <c r="AE63" i="24"/>
  <c r="AD63" i="24"/>
  <c r="CJ62" i="24"/>
  <c r="BW62" i="24"/>
  <c r="BJ62" i="24"/>
  <c r="AW62" i="24"/>
  <c r="AE62" i="24"/>
  <c r="AD62" i="24"/>
  <c r="AE242" i="24"/>
  <c r="AE241" i="24" s="1"/>
  <c r="CJ247" i="24"/>
  <c r="BW247" i="24"/>
  <c r="BJ247" i="24"/>
  <c r="AW247" i="24"/>
  <c r="CO247" i="24" s="1"/>
  <c r="CJ246" i="24"/>
  <c r="BW246" i="24"/>
  <c r="BJ246" i="24"/>
  <c r="AW246" i="24"/>
  <c r="CO246" i="24" s="1"/>
  <c r="CJ245" i="24"/>
  <c r="BW245" i="24"/>
  <c r="BJ245" i="24"/>
  <c r="AW245" i="24"/>
  <c r="CO245" i="24" s="1"/>
  <c r="CJ244" i="24"/>
  <c r="BW244" i="24"/>
  <c r="BJ244" i="24"/>
  <c r="AW244" i="24"/>
  <c r="CO244" i="24" s="1"/>
  <c r="CJ243" i="24"/>
  <c r="BW243" i="24"/>
  <c r="BJ243" i="24"/>
  <c r="AW243" i="24"/>
  <c r="CO243" i="24" s="1"/>
  <c r="CI242" i="24"/>
  <c r="CI241" i="24" s="1"/>
  <c r="CH242" i="24"/>
  <c r="CH241" i="24" s="1"/>
  <c r="CG242" i="24"/>
  <c r="CG241" i="24" s="1"/>
  <c r="CF242" i="24"/>
  <c r="CF241" i="24" s="1"/>
  <c r="CE242" i="24"/>
  <c r="CE241" i="24" s="1"/>
  <c r="CD242" i="24"/>
  <c r="CD241" i="24" s="1"/>
  <c r="CC242" i="24"/>
  <c r="CC241" i="24" s="1"/>
  <c r="CB242" i="24"/>
  <c r="CB241" i="24" s="1"/>
  <c r="CA242" i="24"/>
  <c r="CA241" i="24" s="1"/>
  <c r="BZ242" i="24"/>
  <c r="BZ241" i="24" s="1"/>
  <c r="BY242" i="24"/>
  <c r="BY241" i="24" s="1"/>
  <c r="BX242" i="24"/>
  <c r="BX241" i="24" s="1"/>
  <c r="BV242" i="24"/>
  <c r="BV241" i="24" s="1"/>
  <c r="BU242" i="24"/>
  <c r="BU241" i="24" s="1"/>
  <c r="BT242" i="24"/>
  <c r="BT241" i="24" s="1"/>
  <c r="BS242" i="24"/>
  <c r="BS241" i="24" s="1"/>
  <c r="BR242" i="24"/>
  <c r="BR241" i="24" s="1"/>
  <c r="BQ242" i="24"/>
  <c r="BQ241" i="24" s="1"/>
  <c r="BP242" i="24"/>
  <c r="BP241" i="24" s="1"/>
  <c r="BO242" i="24"/>
  <c r="BO241" i="24" s="1"/>
  <c r="BN242" i="24"/>
  <c r="BN241" i="24" s="1"/>
  <c r="BM242" i="24"/>
  <c r="BM241" i="24" s="1"/>
  <c r="BL242" i="24"/>
  <c r="BL241" i="24" s="1"/>
  <c r="BK242" i="24"/>
  <c r="BK241" i="24" s="1"/>
  <c r="BI242" i="24"/>
  <c r="BI241" i="24" s="1"/>
  <c r="BH242" i="24"/>
  <c r="BH241" i="24" s="1"/>
  <c r="BG242" i="24"/>
  <c r="BG241" i="24" s="1"/>
  <c r="BF242" i="24"/>
  <c r="BF241" i="24" s="1"/>
  <c r="BE242" i="24"/>
  <c r="BE241" i="24" s="1"/>
  <c r="BD242" i="24"/>
  <c r="BD241" i="24" s="1"/>
  <c r="BC242" i="24"/>
  <c r="BC241" i="24" s="1"/>
  <c r="BB242" i="24"/>
  <c r="BB241" i="24" s="1"/>
  <c r="BA242" i="24"/>
  <c r="BA241" i="24" s="1"/>
  <c r="AZ242" i="24"/>
  <c r="AZ241" i="24" s="1"/>
  <c r="AY242" i="24"/>
  <c r="AX242" i="24"/>
  <c r="AX241" i="24" s="1"/>
  <c r="AV242" i="24"/>
  <c r="AV241" i="24" s="1"/>
  <c r="AU242" i="24"/>
  <c r="AU241" i="24" s="1"/>
  <c r="AT242" i="24"/>
  <c r="AT241" i="24" s="1"/>
  <c r="AS242" i="24"/>
  <c r="AS241" i="24" s="1"/>
  <c r="AR242" i="24"/>
  <c r="AR241" i="24" s="1"/>
  <c r="AQ242" i="24"/>
  <c r="AQ241" i="24" s="1"/>
  <c r="AP242" i="24"/>
  <c r="AP241" i="24" s="1"/>
  <c r="AO242" i="24"/>
  <c r="AO241" i="24" s="1"/>
  <c r="AN242" i="24"/>
  <c r="AN241" i="24" s="1"/>
  <c r="AM242" i="24"/>
  <c r="AM241" i="24" s="1"/>
  <c r="AL242" i="24"/>
  <c r="AL241" i="24" s="1"/>
  <c r="AK242" i="24"/>
  <c r="AK241" i="24" s="1"/>
  <c r="AH242" i="24"/>
  <c r="AH241" i="24" s="1"/>
  <c r="AF242" i="24"/>
  <c r="AF241" i="24" s="1"/>
  <c r="AC242" i="24"/>
  <c r="AC241" i="24" s="1"/>
  <c r="AB242" i="24"/>
  <c r="AB241" i="24" s="1"/>
  <c r="AA242" i="24"/>
  <c r="AA241" i="24" s="1"/>
  <c r="Z242" i="24"/>
  <c r="Z241" i="24" s="1"/>
  <c r="Y242" i="24"/>
  <c r="Y241" i="24" s="1"/>
  <c r="X242" i="24"/>
  <c r="X241" i="24" s="1"/>
  <c r="W242" i="24"/>
  <c r="W241" i="24" s="1"/>
  <c r="V242" i="24"/>
  <c r="V241" i="24" s="1"/>
  <c r="U242" i="24"/>
  <c r="U241" i="24" s="1"/>
  <c r="T242" i="24"/>
  <c r="T241" i="24" s="1"/>
  <c r="S242" i="24"/>
  <c r="S241" i="24" s="1"/>
  <c r="R242" i="24"/>
  <c r="R241" i="24" s="1"/>
  <c r="Q242" i="24"/>
  <c r="Q241" i="24" s="1"/>
  <c r="P242" i="24"/>
  <c r="P241" i="24" s="1"/>
  <c r="O242" i="24"/>
  <c r="O241" i="24" s="1"/>
  <c r="N242" i="24"/>
  <c r="N241" i="24" s="1"/>
  <c r="M242" i="24"/>
  <c r="M241" i="24" s="1"/>
  <c r="L242" i="24"/>
  <c r="L241" i="24" s="1"/>
  <c r="K242" i="24"/>
  <c r="J242" i="24"/>
  <c r="I242" i="24"/>
  <c r="H242" i="24"/>
  <c r="G242" i="24"/>
  <c r="F242" i="24"/>
  <c r="E242" i="24"/>
  <c r="CJ240" i="24"/>
  <c r="BW240" i="24"/>
  <c r="BJ240" i="24"/>
  <c r="AW240" i="24"/>
  <c r="BZ224" i="24" l="1"/>
  <c r="CM99" i="24"/>
  <c r="CN240" i="24"/>
  <c r="CM243" i="24"/>
  <c r="CM245" i="24"/>
  <c r="CM247" i="24"/>
  <c r="CM65" i="24"/>
  <c r="CM78" i="24"/>
  <c r="CM88" i="24"/>
  <c r="CM125" i="24"/>
  <c r="CM136" i="24"/>
  <c r="CM72" i="24"/>
  <c r="CM80" i="24"/>
  <c r="CM92" i="24"/>
  <c r="CM127" i="24"/>
  <c r="CN99" i="24"/>
  <c r="CM240" i="24"/>
  <c r="CN243" i="24"/>
  <c r="CN245" i="24"/>
  <c r="CN247" i="24"/>
  <c r="AG62" i="24"/>
  <c r="AJ62" i="24" s="1"/>
  <c r="CK62" i="24" s="1"/>
  <c r="CN65" i="24"/>
  <c r="AG74" i="24"/>
  <c r="AJ74" i="24" s="1"/>
  <c r="CK74" i="24" s="1"/>
  <c r="CN78" i="24"/>
  <c r="AG83" i="24"/>
  <c r="AJ83" i="24" s="1"/>
  <c r="CK83" i="24" s="1"/>
  <c r="CN88" i="24"/>
  <c r="AG119" i="24"/>
  <c r="AJ119" i="24" s="1"/>
  <c r="CK119" i="24" s="1"/>
  <c r="CL121" i="24"/>
  <c r="CN125" i="24"/>
  <c r="AG129" i="24"/>
  <c r="AJ129" i="24" s="1"/>
  <c r="CL131" i="24"/>
  <c r="CN136" i="24"/>
  <c r="CN63" i="24"/>
  <c r="AG72" i="24"/>
  <c r="AJ72" i="24" s="1"/>
  <c r="CK72" i="24" s="1"/>
  <c r="CN76" i="24"/>
  <c r="AG80" i="24"/>
  <c r="AJ80" i="24" s="1"/>
  <c r="CN85" i="24"/>
  <c r="AG92" i="24"/>
  <c r="AJ92" i="24" s="1"/>
  <c r="CL119" i="24"/>
  <c r="CN121" i="24"/>
  <c r="AG127" i="24"/>
  <c r="AJ127" i="24" s="1"/>
  <c r="CN131" i="24"/>
  <c r="CN244" i="24"/>
  <c r="CN246" i="24"/>
  <c r="CN62" i="24"/>
  <c r="AG65" i="24"/>
  <c r="AJ65" i="24" s="1"/>
  <c r="CK65" i="24" s="1"/>
  <c r="CN74" i="24"/>
  <c r="AG78" i="24"/>
  <c r="AJ78" i="24" s="1"/>
  <c r="CK78" i="24" s="1"/>
  <c r="CN83" i="24"/>
  <c r="AG88" i="24"/>
  <c r="AJ88" i="24" s="1"/>
  <c r="CK88" i="24" s="1"/>
  <c r="CN119" i="24"/>
  <c r="AG125" i="24"/>
  <c r="AJ125" i="24" s="1"/>
  <c r="CK125" i="24" s="1"/>
  <c r="CL127" i="24"/>
  <c r="CN129" i="24"/>
  <c r="AG136" i="24"/>
  <c r="AJ136" i="24" s="1"/>
  <c r="CK136" i="24" s="1"/>
  <c r="CL240" i="24"/>
  <c r="AG63" i="24"/>
  <c r="AJ63" i="24" s="1"/>
  <c r="CK63" i="24" s="1"/>
  <c r="CN72" i="24"/>
  <c r="AG76" i="24"/>
  <c r="AJ76" i="24" s="1"/>
  <c r="CO76" i="24" s="1"/>
  <c r="CN80" i="24"/>
  <c r="AG85" i="24"/>
  <c r="AJ85" i="24" s="1"/>
  <c r="CO85" i="24" s="1"/>
  <c r="CL88" i="24"/>
  <c r="CN92" i="24"/>
  <c r="AG121" i="24"/>
  <c r="AJ121" i="24" s="1"/>
  <c r="CK121" i="24" s="1"/>
  <c r="CN127" i="24"/>
  <c r="AG131" i="24"/>
  <c r="AJ131" i="24" s="1"/>
  <c r="CK131" i="24" s="1"/>
  <c r="CL136" i="24"/>
  <c r="AI80" i="24"/>
  <c r="CL80" i="24"/>
  <c r="AI92" i="24"/>
  <c r="CL92" i="24"/>
  <c r="AI243" i="24"/>
  <c r="CL243" i="24"/>
  <c r="CK243" i="24"/>
  <c r="AI245" i="24"/>
  <c r="CL245" i="24"/>
  <c r="CK245" i="24"/>
  <c r="AI65" i="24"/>
  <c r="CL65" i="24"/>
  <c r="AI78" i="24"/>
  <c r="CL78" i="24"/>
  <c r="CM30" i="24"/>
  <c r="CN30" i="24"/>
  <c r="AI63" i="24"/>
  <c r="CL63" i="24"/>
  <c r="AI76" i="24"/>
  <c r="CL76" i="24"/>
  <c r="AI85" i="24"/>
  <c r="CL85" i="24"/>
  <c r="CM63" i="24"/>
  <c r="CM76" i="24"/>
  <c r="CM85" i="24"/>
  <c r="CM121" i="24"/>
  <c r="CM131" i="24"/>
  <c r="AG99" i="24"/>
  <c r="AJ99" i="24" s="1"/>
  <c r="CP99" i="24" s="1"/>
  <c r="AI72" i="24"/>
  <c r="CL72" i="24"/>
  <c r="AI30" i="24"/>
  <c r="CL30" i="24"/>
  <c r="AI247" i="24"/>
  <c r="CL247" i="24"/>
  <c r="CK247" i="24"/>
  <c r="AI125" i="24"/>
  <c r="CL125" i="24"/>
  <c r="CL244" i="24"/>
  <c r="CK244" i="24"/>
  <c r="AI246" i="24"/>
  <c r="CL246" i="24"/>
  <c r="CK246" i="24"/>
  <c r="AD242" i="24"/>
  <c r="AD241" i="24" s="1"/>
  <c r="AI62" i="24"/>
  <c r="CL62" i="24"/>
  <c r="AI74" i="24"/>
  <c r="CL74" i="24"/>
  <c r="AI83" i="24"/>
  <c r="CL83" i="24"/>
  <c r="AI129" i="24"/>
  <c r="CL129" i="24"/>
  <c r="CM244" i="24"/>
  <c r="CM246" i="24"/>
  <c r="CM62" i="24"/>
  <c r="CM74" i="24"/>
  <c r="CM83" i="24"/>
  <c r="CM119" i="24"/>
  <c r="CM129" i="24"/>
  <c r="CL99" i="24"/>
  <c r="AE30" i="24"/>
  <c r="AD30" i="24"/>
  <c r="AI99" i="24"/>
  <c r="AI136" i="24"/>
  <c r="AI131" i="24"/>
  <c r="AI127" i="24"/>
  <c r="AI121" i="24"/>
  <c r="AI119" i="24"/>
  <c r="AI88" i="24"/>
  <c r="AW242" i="24"/>
  <c r="BW242" i="24"/>
  <c r="BW241" i="24" s="1"/>
  <c r="BJ242" i="24"/>
  <c r="BJ241" i="24" s="1"/>
  <c r="CJ242" i="24"/>
  <c r="CJ241" i="24" s="1"/>
  <c r="AY241" i="24"/>
  <c r="CP245" i="24"/>
  <c r="AI244" i="24"/>
  <c r="P223" i="24"/>
  <c r="N223" i="24"/>
  <c r="M223" i="24"/>
  <c r="L223" i="24"/>
  <c r="Q223" i="24"/>
  <c r="O223" i="24"/>
  <c r="CJ237" i="24"/>
  <c r="BW237" i="24"/>
  <c r="BJ237" i="24"/>
  <c r="AW237" i="24"/>
  <c r="AE237" i="24"/>
  <c r="AD237" i="24"/>
  <c r="CJ236" i="24"/>
  <c r="BW236" i="24"/>
  <c r="BJ236" i="24"/>
  <c r="AW236" i="24"/>
  <c r="AE236" i="24"/>
  <c r="AD236" i="24"/>
  <c r="CJ235" i="24"/>
  <c r="BW235" i="24"/>
  <c r="BJ235" i="24"/>
  <c r="AW235" i="24"/>
  <c r="AE235" i="24"/>
  <c r="AD235" i="24"/>
  <c r="CI234" i="24"/>
  <c r="CI233" i="24" s="1"/>
  <c r="CH234" i="24"/>
  <c r="CH233" i="24" s="1"/>
  <c r="CG234" i="24"/>
  <c r="CG233" i="24" s="1"/>
  <c r="CF234" i="24"/>
  <c r="CF233" i="24" s="1"/>
  <c r="CE234" i="24"/>
  <c r="CE233" i="24" s="1"/>
  <c r="CD234" i="24"/>
  <c r="CD233" i="24" s="1"/>
  <c r="CC234" i="24"/>
  <c r="CC233" i="24" s="1"/>
  <c r="CB234" i="24"/>
  <c r="CB233" i="24" s="1"/>
  <c r="CA234" i="24"/>
  <c r="CA233" i="24" s="1"/>
  <c r="BZ234" i="24"/>
  <c r="BZ233" i="24" s="1"/>
  <c r="BY234" i="24"/>
  <c r="BY233" i="24" s="1"/>
  <c r="BX234" i="24"/>
  <c r="BX233" i="24" s="1"/>
  <c r="BV234" i="24"/>
  <c r="BV233" i="24" s="1"/>
  <c r="BU234" i="24"/>
  <c r="BU233" i="24" s="1"/>
  <c r="BT234" i="24"/>
  <c r="BT233" i="24" s="1"/>
  <c r="BS234" i="24"/>
  <c r="BS233" i="24" s="1"/>
  <c r="BR234" i="24"/>
  <c r="BR233" i="24" s="1"/>
  <c r="BQ234" i="24"/>
  <c r="BQ233" i="24" s="1"/>
  <c r="BP234" i="24"/>
  <c r="BP233" i="24" s="1"/>
  <c r="BO234" i="24"/>
  <c r="BO233" i="24" s="1"/>
  <c r="BN234" i="24"/>
  <c r="BN233" i="24" s="1"/>
  <c r="BM234" i="24"/>
  <c r="BM233" i="24" s="1"/>
  <c r="BL234" i="24"/>
  <c r="BL233" i="24" s="1"/>
  <c r="BK234" i="24"/>
  <c r="BK233" i="24" s="1"/>
  <c r="BI234" i="24"/>
  <c r="BI233" i="24" s="1"/>
  <c r="BH234" i="24"/>
  <c r="BH233" i="24" s="1"/>
  <c r="BG234" i="24"/>
  <c r="BG233" i="24" s="1"/>
  <c r="BF234" i="24"/>
  <c r="BF233" i="24" s="1"/>
  <c r="BE234" i="24"/>
  <c r="BE233" i="24" s="1"/>
  <c r="BD234" i="24"/>
  <c r="BD233" i="24" s="1"/>
  <c r="BC234" i="24"/>
  <c r="BC233" i="24" s="1"/>
  <c r="BB234" i="24"/>
  <c r="BB233" i="24" s="1"/>
  <c r="BA234" i="24"/>
  <c r="BA233" i="24" s="1"/>
  <c r="AZ234" i="24"/>
  <c r="AZ233" i="24" s="1"/>
  <c r="AY234" i="24"/>
  <c r="AX234" i="24"/>
  <c r="AX233" i="24" s="1"/>
  <c r="AV234" i="24"/>
  <c r="AV233" i="24" s="1"/>
  <c r="AU234" i="24"/>
  <c r="AU233" i="24" s="1"/>
  <c r="AT234" i="24"/>
  <c r="AT233" i="24" s="1"/>
  <c r="AS234" i="24"/>
  <c r="AS233" i="24" s="1"/>
  <c r="AR234" i="24"/>
  <c r="AR233" i="24" s="1"/>
  <c r="AQ234" i="24"/>
  <c r="AQ233" i="24" s="1"/>
  <c r="AP234" i="24"/>
  <c r="AP233" i="24" s="1"/>
  <c r="AO234" i="24"/>
  <c r="AO233" i="24" s="1"/>
  <c r="AN234" i="24"/>
  <c r="AN233" i="24" s="1"/>
  <c r="AM234" i="24"/>
  <c r="AM233" i="24" s="1"/>
  <c r="AL234" i="24"/>
  <c r="AL233" i="24" s="1"/>
  <c r="AK234" i="24"/>
  <c r="AK233" i="24" s="1"/>
  <c r="AH234" i="24"/>
  <c r="AH233" i="24" s="1"/>
  <c r="AF234" i="24"/>
  <c r="AF233" i="24" s="1"/>
  <c r="AC234" i="24"/>
  <c r="AC233" i="24" s="1"/>
  <c r="AB234" i="24"/>
  <c r="AB233" i="24" s="1"/>
  <c r="AA234" i="24"/>
  <c r="AA233" i="24" s="1"/>
  <c r="Z234" i="24"/>
  <c r="Z233" i="24" s="1"/>
  <c r="Y234" i="24"/>
  <c r="Y233" i="24" s="1"/>
  <c r="X234" i="24"/>
  <c r="X233" i="24" s="1"/>
  <c r="W234" i="24"/>
  <c r="W233" i="24" s="1"/>
  <c r="V234" i="24"/>
  <c r="V233" i="24" s="1"/>
  <c r="U234" i="24"/>
  <c r="U233" i="24" s="1"/>
  <c r="T234" i="24"/>
  <c r="T233" i="24" s="1"/>
  <c r="S234" i="24"/>
  <c r="S233" i="24" s="1"/>
  <c r="R234" i="24"/>
  <c r="R233" i="24" s="1"/>
  <c r="Q234" i="24"/>
  <c r="Q233" i="24" s="1"/>
  <c r="P234" i="24"/>
  <c r="P233" i="24" s="1"/>
  <c r="O234" i="24"/>
  <c r="O233" i="24" s="1"/>
  <c r="N234" i="24"/>
  <c r="N233" i="24" s="1"/>
  <c r="M234" i="24"/>
  <c r="M233" i="24" s="1"/>
  <c r="L234" i="24"/>
  <c r="L233" i="24" s="1"/>
  <c r="K234" i="24"/>
  <c r="J234" i="24"/>
  <c r="I234" i="24"/>
  <c r="H234" i="24"/>
  <c r="G234" i="24"/>
  <c r="F234" i="24"/>
  <c r="E234" i="24"/>
  <c r="AI240" i="24"/>
  <c r="AE240" i="24"/>
  <c r="AE239" i="24" s="1"/>
  <c r="AE238" i="24" s="1"/>
  <c r="AD240" i="24"/>
  <c r="CI239" i="24"/>
  <c r="CI238" i="24" s="1"/>
  <c r="CH239" i="24"/>
  <c r="CH238" i="24" s="1"/>
  <c r="CG239" i="24"/>
  <c r="CG238" i="24" s="1"/>
  <c r="CF239" i="24"/>
  <c r="CF238" i="24" s="1"/>
  <c r="CE239" i="24"/>
  <c r="CE238" i="24" s="1"/>
  <c r="CD239" i="24"/>
  <c r="CD238" i="24" s="1"/>
  <c r="CC239" i="24"/>
  <c r="CC238" i="24" s="1"/>
  <c r="CB239" i="24"/>
  <c r="CB238" i="24" s="1"/>
  <c r="CA239" i="24"/>
  <c r="CA238" i="24" s="1"/>
  <c r="BZ239" i="24"/>
  <c r="BZ238" i="24" s="1"/>
  <c r="BY239" i="24"/>
  <c r="BY238" i="24" s="1"/>
  <c r="BX239" i="24"/>
  <c r="BX238" i="24" s="1"/>
  <c r="BV239" i="24"/>
  <c r="BV238" i="24" s="1"/>
  <c r="BU239" i="24"/>
  <c r="BU238" i="24" s="1"/>
  <c r="BT239" i="24"/>
  <c r="BT238" i="24" s="1"/>
  <c r="BS239" i="24"/>
  <c r="BS238" i="24" s="1"/>
  <c r="BR239" i="24"/>
  <c r="BR238" i="24" s="1"/>
  <c r="BQ239" i="24"/>
  <c r="BQ238" i="24" s="1"/>
  <c r="BP239" i="24"/>
  <c r="BP238" i="24" s="1"/>
  <c r="BO239" i="24"/>
  <c r="BO238" i="24" s="1"/>
  <c r="BN239" i="24"/>
  <c r="BN238" i="24" s="1"/>
  <c r="BM239" i="24"/>
  <c r="BM238" i="24" s="1"/>
  <c r="BL239" i="24"/>
  <c r="BL238" i="24" s="1"/>
  <c r="BK239" i="24"/>
  <c r="BK238" i="24" s="1"/>
  <c r="BI239" i="24"/>
  <c r="BI238" i="24" s="1"/>
  <c r="BH239" i="24"/>
  <c r="BH238" i="24" s="1"/>
  <c r="BG239" i="24"/>
  <c r="BG238" i="24" s="1"/>
  <c r="BF239" i="24"/>
  <c r="BF238" i="24" s="1"/>
  <c r="BE239" i="24"/>
  <c r="BE238" i="24" s="1"/>
  <c r="BD239" i="24"/>
  <c r="BD238" i="24" s="1"/>
  <c r="BC239" i="24"/>
  <c r="BC238" i="24" s="1"/>
  <c r="BB239" i="24"/>
  <c r="BB238" i="24" s="1"/>
  <c r="BA239" i="24"/>
  <c r="BA238" i="24" s="1"/>
  <c r="AZ239" i="24"/>
  <c r="AZ238" i="24" s="1"/>
  <c r="AY239" i="24"/>
  <c r="AY238" i="24" s="1"/>
  <c r="AX239" i="24"/>
  <c r="AX238" i="24" s="1"/>
  <c r="AV239" i="24"/>
  <c r="AV238" i="24" s="1"/>
  <c r="AU239" i="24"/>
  <c r="AU238" i="24" s="1"/>
  <c r="AT239" i="24"/>
  <c r="AT238" i="24" s="1"/>
  <c r="AS239" i="24"/>
  <c r="AS238" i="24" s="1"/>
  <c r="AR239" i="24"/>
  <c r="AR238" i="24" s="1"/>
  <c r="AQ239" i="24"/>
  <c r="AQ238" i="24" s="1"/>
  <c r="AP239" i="24"/>
  <c r="AP238" i="24" s="1"/>
  <c r="AO239" i="24"/>
  <c r="AO238" i="24" s="1"/>
  <c r="AN239" i="24"/>
  <c r="AN238" i="24" s="1"/>
  <c r="AM239" i="24"/>
  <c r="AM238" i="24" s="1"/>
  <c r="AL239" i="24"/>
  <c r="AL238" i="24" s="1"/>
  <c r="AK239" i="24"/>
  <c r="AK238" i="24" s="1"/>
  <c r="AH239" i="24"/>
  <c r="AH238" i="24" s="1"/>
  <c r="AF239" i="24"/>
  <c r="AF238" i="24" s="1"/>
  <c r="AC239" i="24"/>
  <c r="AC238" i="24" s="1"/>
  <c r="AB239" i="24"/>
  <c r="AB238" i="24" s="1"/>
  <c r="AA239" i="24"/>
  <c r="AA238" i="24" s="1"/>
  <c r="Z239" i="24"/>
  <c r="Z238" i="24" s="1"/>
  <c r="Y239" i="24"/>
  <c r="Y238" i="24" s="1"/>
  <c r="X239" i="24"/>
  <c r="X238" i="24" s="1"/>
  <c r="W239" i="24"/>
  <c r="W238" i="24" s="1"/>
  <c r="V239" i="24"/>
  <c r="V238" i="24" s="1"/>
  <c r="U239" i="24"/>
  <c r="U238" i="24" s="1"/>
  <c r="T239" i="24"/>
  <c r="T238" i="24" s="1"/>
  <c r="S239" i="24"/>
  <c r="S238" i="24" s="1"/>
  <c r="R239" i="24"/>
  <c r="R238" i="24" s="1"/>
  <c r="Q239" i="24"/>
  <c r="Q238" i="24" s="1"/>
  <c r="P239" i="24"/>
  <c r="P238" i="24" s="1"/>
  <c r="O239" i="24"/>
  <c r="O238" i="24" s="1"/>
  <c r="N239" i="24"/>
  <c r="N238" i="24" s="1"/>
  <c r="M239" i="24"/>
  <c r="M238" i="24" s="1"/>
  <c r="L239" i="24"/>
  <c r="L238" i="24" s="1"/>
  <c r="K239" i="24"/>
  <c r="J239" i="24"/>
  <c r="I239" i="24"/>
  <c r="H239" i="24"/>
  <c r="G239" i="24"/>
  <c r="F239" i="24"/>
  <c r="E239" i="24"/>
  <c r="CO74" i="24" l="1"/>
  <c r="CO129" i="24"/>
  <c r="CO119" i="24"/>
  <c r="CO63" i="24"/>
  <c r="CO99" i="24"/>
  <c r="CO83" i="24"/>
  <c r="CO127" i="24"/>
  <c r="CO136" i="24"/>
  <c r="AW241" i="24"/>
  <c r="CO92" i="24"/>
  <c r="CO62" i="24"/>
  <c r="CO125" i="24"/>
  <c r="CO80" i="24"/>
  <c r="CO131" i="24"/>
  <c r="CO88" i="24"/>
  <c r="CO72" i="24"/>
  <c r="CO121" i="24"/>
  <c r="CO78" i="24"/>
  <c r="CO65" i="24"/>
  <c r="CK242" i="24"/>
  <c r="CA224" i="24"/>
  <c r="CK80" i="24"/>
  <c r="AG236" i="24"/>
  <c r="AJ236" i="24" s="1"/>
  <c r="CK236" i="24" s="1"/>
  <c r="CP129" i="24"/>
  <c r="CK127" i="24"/>
  <c r="CP74" i="24"/>
  <c r="CK129" i="24"/>
  <c r="CP127" i="24"/>
  <c r="CM236" i="24"/>
  <c r="CK92" i="24"/>
  <c r="CN235" i="24"/>
  <c r="AG237" i="24"/>
  <c r="AJ237" i="24" s="1"/>
  <c r="CK237" i="24" s="1"/>
  <c r="CP88" i="24"/>
  <c r="AG240" i="24"/>
  <c r="AJ240" i="24" s="1"/>
  <c r="CL235" i="24"/>
  <c r="CN236" i="24"/>
  <c r="CK85" i="24"/>
  <c r="CK76" i="24"/>
  <c r="CM237" i="24"/>
  <c r="AI237" i="24"/>
  <c r="CL237" i="24"/>
  <c r="AG235" i="24"/>
  <c r="AJ235" i="24" s="1"/>
  <c r="CO235" i="24" s="1"/>
  <c r="CL236" i="24"/>
  <c r="CN237" i="24"/>
  <c r="CK99" i="24"/>
  <c r="CM235" i="24"/>
  <c r="CP72" i="24"/>
  <c r="CP119" i="24"/>
  <c r="CP78" i="24"/>
  <c r="CP121" i="24"/>
  <c r="CP131" i="24"/>
  <c r="CP136" i="24"/>
  <c r="CP63" i="24"/>
  <c r="CP83" i="24"/>
  <c r="CP125" i="24"/>
  <c r="CP92" i="24"/>
  <c r="CP85" i="24"/>
  <c r="CP80" i="24"/>
  <c r="CP76" i="24"/>
  <c r="CP65" i="24"/>
  <c r="CP62" i="24"/>
  <c r="CM242" i="24"/>
  <c r="CM241" i="24" s="1"/>
  <c r="AI242" i="24"/>
  <c r="AI241" i="24" s="1"/>
  <c r="CN242" i="24"/>
  <c r="CN241" i="24" s="1"/>
  <c r="CP246" i="24"/>
  <c r="CP244" i="24"/>
  <c r="CP247" i="24"/>
  <c r="AG242" i="24"/>
  <c r="AG241" i="24" s="1"/>
  <c r="CL242" i="24"/>
  <c r="CL241" i="24" s="1"/>
  <c r="CJ239" i="24"/>
  <c r="CJ238" i="24" s="1"/>
  <c r="AW239" i="24"/>
  <c r="BW239" i="24"/>
  <c r="BW238" i="24" s="1"/>
  <c r="BW234" i="24"/>
  <c r="BW233" i="24" s="1"/>
  <c r="CJ234" i="24"/>
  <c r="CJ233" i="24" s="1"/>
  <c r="AE234" i="24"/>
  <c r="AE233" i="24" s="1"/>
  <c r="AD234" i="24"/>
  <c r="AD233" i="24" s="1"/>
  <c r="BJ239" i="24"/>
  <c r="BJ238" i="24" s="1"/>
  <c r="AY233" i="24"/>
  <c r="AW234" i="24"/>
  <c r="AI235" i="24"/>
  <c r="CJ223" i="24"/>
  <c r="BJ234" i="24"/>
  <c r="AI236" i="24"/>
  <c r="AD239" i="24"/>
  <c r="AD238" i="24" s="1"/>
  <c r="CC67" i="24"/>
  <c r="BP67" i="24"/>
  <c r="CC57" i="24"/>
  <c r="BP57" i="24"/>
  <c r="CO236" i="24" l="1"/>
  <c r="CO237" i="24"/>
  <c r="CK240" i="24"/>
  <c r="CO240" i="24"/>
  <c r="AW233" i="24"/>
  <c r="CO234" i="24"/>
  <c r="AW238" i="24"/>
  <c r="CB224" i="24"/>
  <c r="CK235" i="24"/>
  <c r="CK234" i="24" s="1"/>
  <c r="CK233" i="24" s="1"/>
  <c r="CP235" i="24"/>
  <c r="CK241" i="24"/>
  <c r="AJ242" i="24"/>
  <c r="CO242" i="24" s="1"/>
  <c r="CP243" i="24"/>
  <c r="CP240" i="24"/>
  <c r="CK239" i="24"/>
  <c r="CK238" i="24" s="1"/>
  <c r="CM234" i="24"/>
  <c r="CM233" i="24" s="1"/>
  <c r="CN234" i="24"/>
  <c r="CN233" i="24" s="1"/>
  <c r="CL234" i="24"/>
  <c r="CL233" i="24" s="1"/>
  <c r="AJ234" i="24"/>
  <c r="AJ233" i="24" s="1"/>
  <c r="CP236" i="24"/>
  <c r="AI234" i="24"/>
  <c r="AI233" i="24" s="1"/>
  <c r="AG234" i="24"/>
  <c r="AG233" i="24" s="1"/>
  <c r="CN239" i="24"/>
  <c r="CN238" i="24" s="1"/>
  <c r="CL239" i="24"/>
  <c r="CL238" i="24" s="1"/>
  <c r="CM239" i="24"/>
  <c r="CM238" i="24" s="1"/>
  <c r="AI239" i="24"/>
  <c r="AI238" i="24" s="1"/>
  <c r="CP237" i="24"/>
  <c r="AG239" i="24"/>
  <c r="AG238" i="24" s="1"/>
  <c r="BJ233" i="24"/>
  <c r="AJ239" i="24"/>
  <c r="CO239" i="24" s="1"/>
  <c r="CI153" i="24"/>
  <c r="CH153" i="24"/>
  <c r="CG153" i="24"/>
  <c r="CF153" i="24"/>
  <c r="CE153" i="24"/>
  <c r="CD153" i="24"/>
  <c r="CB153" i="24"/>
  <c r="CA153" i="24"/>
  <c r="BZ153" i="24"/>
  <c r="BY153" i="24"/>
  <c r="BX153" i="24"/>
  <c r="BV153" i="24"/>
  <c r="BU153" i="24"/>
  <c r="BT153" i="24"/>
  <c r="BS153" i="24"/>
  <c r="BR153" i="24"/>
  <c r="BQ153" i="24"/>
  <c r="BO153" i="24"/>
  <c r="BN153" i="24"/>
  <c r="BM153" i="24"/>
  <c r="BL153" i="24"/>
  <c r="BK153" i="24"/>
  <c r="BI153" i="24"/>
  <c r="BH153" i="24"/>
  <c r="BG153" i="24"/>
  <c r="BF153" i="24"/>
  <c r="BE153" i="24"/>
  <c r="BD153" i="24"/>
  <c r="BB153" i="24"/>
  <c r="BA153" i="24"/>
  <c r="AZ153" i="24"/>
  <c r="AY153" i="24"/>
  <c r="AX153" i="24"/>
  <c r="AV153" i="24"/>
  <c r="AU153" i="24"/>
  <c r="AT153" i="24"/>
  <c r="AS153" i="24"/>
  <c r="AR153" i="24"/>
  <c r="AQ153" i="24"/>
  <c r="AP153" i="24"/>
  <c r="AO153" i="24"/>
  <c r="AN153" i="24"/>
  <c r="AM153" i="24"/>
  <c r="AL153" i="24"/>
  <c r="AK153" i="24"/>
  <c r="AH153" i="24"/>
  <c r="AF153" i="24"/>
  <c r="AC153" i="24"/>
  <c r="AB153" i="24"/>
  <c r="AA153" i="24"/>
  <c r="Z153" i="24"/>
  <c r="Y153" i="24"/>
  <c r="X153" i="24"/>
  <c r="W153" i="24"/>
  <c r="V153" i="24"/>
  <c r="U153" i="24"/>
  <c r="T153" i="24"/>
  <c r="S153" i="24"/>
  <c r="R153" i="24"/>
  <c r="Q153" i="24"/>
  <c r="P153" i="24"/>
  <c r="E153" i="24"/>
  <c r="O153" i="24"/>
  <c r="N153" i="24"/>
  <c r="M153" i="24"/>
  <c r="L153" i="24"/>
  <c r="K153" i="24"/>
  <c r="J153" i="24"/>
  <c r="I153" i="24"/>
  <c r="H153" i="24"/>
  <c r="G153" i="24"/>
  <c r="F153" i="24"/>
  <c r="BP15" i="40"/>
  <c r="BO15" i="40"/>
  <c r="BN15" i="40"/>
  <c r="BM15" i="40"/>
  <c r="BL15" i="40"/>
  <c r="BK15" i="40"/>
  <c r="BJ15" i="40"/>
  <c r="BI15" i="40"/>
  <c r="BH15" i="40"/>
  <c r="BG15" i="40"/>
  <c r="BF15" i="40"/>
  <c r="BE15" i="40"/>
  <c r="BD15" i="40"/>
  <c r="BP14" i="40"/>
  <c r="BP11" i="40" s="1"/>
  <c r="BO14" i="40"/>
  <c r="BO11" i="40" s="1"/>
  <c r="BN14" i="40"/>
  <c r="BN11" i="40" s="1"/>
  <c r="BM14" i="40"/>
  <c r="BL14" i="40"/>
  <c r="BK14" i="40"/>
  <c r="BJ14" i="40"/>
  <c r="BJ11" i="40" s="1"/>
  <c r="BI14" i="40"/>
  <c r="BH14" i="40"/>
  <c r="BH11" i="40" s="1"/>
  <c r="BG14" i="40"/>
  <c r="BG11" i="40" s="1"/>
  <c r="BF14" i="40"/>
  <c r="BF11" i="40" s="1"/>
  <c r="BE14" i="40"/>
  <c r="BD14" i="40"/>
  <c r="BD11" i="40" s="1"/>
  <c r="BC14" i="40"/>
  <c r="BC15" i="40"/>
  <c r="BD14" i="39"/>
  <c r="BE14" i="39"/>
  <c r="BF14" i="39"/>
  <c r="BG14" i="39"/>
  <c r="BH14" i="39"/>
  <c r="BI14" i="39"/>
  <c r="BJ14" i="39"/>
  <c r="BK14" i="39"/>
  <c r="BL14" i="39"/>
  <c r="BM14" i="39"/>
  <c r="BN14" i="39"/>
  <c r="BO14" i="39"/>
  <c r="BC14" i="39"/>
  <c r="CO233" i="24" l="1"/>
  <c r="CC224" i="24"/>
  <c r="BE11" i="40"/>
  <c r="BM11" i="40"/>
  <c r="BK11" i="40"/>
  <c r="BC11" i="40"/>
  <c r="BL11" i="40"/>
  <c r="AJ241" i="24"/>
  <c r="CP242" i="24"/>
  <c r="CP234" i="24"/>
  <c r="CP223" i="24"/>
  <c r="CP233" i="24"/>
  <c r="AJ238" i="24"/>
  <c r="CO238" i="24" s="1"/>
  <c r="CP239" i="24"/>
  <c r="BI11" i="40"/>
  <c r="CJ194" i="24"/>
  <c r="CJ165" i="24"/>
  <c r="CJ163" i="24"/>
  <c r="CJ161" i="24"/>
  <c r="CJ154" i="24"/>
  <c r="CJ143" i="24"/>
  <c r="BW194" i="24"/>
  <c r="BW165" i="24"/>
  <c r="BW164" i="24"/>
  <c r="BW163" i="24"/>
  <c r="BW162" i="24"/>
  <c r="BW161" i="24"/>
  <c r="BW143" i="24"/>
  <c r="AW194" i="24"/>
  <c r="AW165" i="24"/>
  <c r="AW164" i="24"/>
  <c r="AW163" i="24"/>
  <c r="AW162" i="24"/>
  <c r="AW154" i="24"/>
  <c r="AE154" i="24"/>
  <c r="AD154" i="24"/>
  <c r="AE165" i="24"/>
  <c r="AD165" i="24"/>
  <c r="CJ164" i="24"/>
  <c r="AE164" i="24"/>
  <c r="AD164" i="24"/>
  <c r="AE163" i="24"/>
  <c r="AD163" i="24"/>
  <c r="CJ162" i="24"/>
  <c r="AE162" i="24"/>
  <c r="AD162" i="24"/>
  <c r="AE161" i="24"/>
  <c r="AD161" i="24"/>
  <c r="CI160" i="24"/>
  <c r="CH160" i="24"/>
  <c r="CG160" i="24"/>
  <c r="CF160" i="24"/>
  <c r="CE160" i="24"/>
  <c r="CD160" i="24"/>
  <c r="CB160" i="24"/>
  <c r="CA160" i="24"/>
  <c r="BZ160" i="24"/>
  <c r="BY160" i="24"/>
  <c r="BX160" i="24"/>
  <c r="BV160" i="24"/>
  <c r="BU160" i="24"/>
  <c r="BT160" i="24"/>
  <c r="BS160" i="24"/>
  <c r="BR160" i="24"/>
  <c r="BQ160" i="24"/>
  <c r="BO160" i="24"/>
  <c r="BN160" i="24"/>
  <c r="BM160" i="24"/>
  <c r="BL160" i="24"/>
  <c r="BK160" i="24"/>
  <c r="BI160" i="24"/>
  <c r="BH160" i="24"/>
  <c r="BG160" i="24"/>
  <c r="BF160" i="24"/>
  <c r="BE160" i="24"/>
  <c r="BD160" i="24"/>
  <c r="BB160" i="24"/>
  <c r="BA160" i="24"/>
  <c r="AZ160" i="24"/>
  <c r="AY160" i="24"/>
  <c r="AX160" i="24"/>
  <c r="AV160" i="24"/>
  <c r="AU160" i="24"/>
  <c r="AT160" i="24"/>
  <c r="AS160" i="24"/>
  <c r="AR160" i="24"/>
  <c r="AQ160" i="24"/>
  <c r="AO160" i="24"/>
  <c r="AN160" i="24"/>
  <c r="AM160" i="24"/>
  <c r="AL160" i="24"/>
  <c r="AK160" i="24"/>
  <c r="AH160" i="24"/>
  <c r="AF160" i="24"/>
  <c r="AC160" i="24"/>
  <c r="AB160" i="24"/>
  <c r="AA160" i="24"/>
  <c r="Z160" i="24"/>
  <c r="Y160" i="24"/>
  <c r="X160" i="24"/>
  <c r="W160" i="24"/>
  <c r="V160" i="24"/>
  <c r="U160" i="24"/>
  <c r="T160" i="24"/>
  <c r="S160" i="24"/>
  <c r="R160" i="24"/>
  <c r="Q160" i="24"/>
  <c r="P160" i="24"/>
  <c r="O160" i="24"/>
  <c r="N160" i="24"/>
  <c r="M160" i="24"/>
  <c r="L160" i="24"/>
  <c r="K160" i="24"/>
  <c r="J160" i="24"/>
  <c r="I160" i="24"/>
  <c r="H160" i="24"/>
  <c r="G160" i="24"/>
  <c r="F160" i="24"/>
  <c r="E160" i="24"/>
  <c r="B16" i="39"/>
  <c r="C16" i="39" s="1"/>
  <c r="D16" i="39" s="1"/>
  <c r="E16" i="39" s="1"/>
  <c r="F16" i="39" s="1"/>
  <c r="G16" i="39" s="1"/>
  <c r="H16" i="39" s="1"/>
  <c r="I16" i="39" s="1"/>
  <c r="J16" i="39" s="1"/>
  <c r="K16" i="39" s="1"/>
  <c r="L16" i="39" s="1"/>
  <c r="M16" i="39" s="1"/>
  <c r="N16" i="39" s="1"/>
  <c r="O16" i="39" s="1"/>
  <c r="P16" i="39" s="1"/>
  <c r="Q16" i="39" s="1"/>
  <c r="R16" i="39" s="1"/>
  <c r="S16" i="39" s="1"/>
  <c r="T16" i="39" s="1"/>
  <c r="U16" i="39" s="1"/>
  <c r="V16" i="39" s="1"/>
  <c r="W16" i="39" s="1"/>
  <c r="X16" i="39" s="1"/>
  <c r="Y16" i="39" s="1"/>
  <c r="Z16" i="39" s="1"/>
  <c r="AA16" i="39" s="1"/>
  <c r="AB16" i="39" s="1"/>
  <c r="AC16" i="39" s="1"/>
  <c r="AD16" i="39" s="1"/>
  <c r="AE16" i="39" s="1"/>
  <c r="AF16" i="39" s="1"/>
  <c r="AG16" i="39" s="1"/>
  <c r="AH16" i="39" s="1"/>
  <c r="AI16" i="39" s="1"/>
  <c r="AJ16" i="39" s="1"/>
  <c r="AK16" i="39" s="1"/>
  <c r="AL16" i="39" s="1"/>
  <c r="AM16" i="39" s="1"/>
  <c r="AN16" i="39" s="1"/>
  <c r="AO16" i="39" s="1"/>
  <c r="AP16" i="39" s="1"/>
  <c r="AQ16" i="39" s="1"/>
  <c r="AR16" i="39" s="1"/>
  <c r="AS16" i="39" s="1"/>
  <c r="AT16" i="39" s="1"/>
  <c r="AU16" i="39" s="1"/>
  <c r="AV16" i="39" s="1"/>
  <c r="AW16" i="39" s="1"/>
  <c r="AX16" i="39" s="1"/>
  <c r="AY16" i="39" s="1"/>
  <c r="AZ16" i="39" s="1"/>
  <c r="BA16" i="39" s="1"/>
  <c r="BB16" i="39" s="1"/>
  <c r="BC16" i="39" s="1"/>
  <c r="BD16" i="39" s="1"/>
  <c r="BE16" i="39" s="1"/>
  <c r="BF16" i="39" s="1"/>
  <c r="BG16" i="39" s="1"/>
  <c r="BH16" i="39" s="1"/>
  <c r="BI16" i="39" s="1"/>
  <c r="BJ16" i="39" s="1"/>
  <c r="BK16" i="39" s="1"/>
  <c r="BL16" i="39" s="1"/>
  <c r="BM16" i="39" s="1"/>
  <c r="BN16" i="39" s="1"/>
  <c r="BO16" i="39" s="1"/>
  <c r="C16" i="40"/>
  <c r="D16" i="40"/>
  <c r="E16" i="40" s="1"/>
  <c r="F16" i="40" s="1"/>
  <c r="G16" i="40" s="1"/>
  <c r="H16" i="40" s="1"/>
  <c r="I16" i="40" s="1"/>
  <c r="J16" i="40" s="1"/>
  <c r="K16" i="40" s="1"/>
  <c r="L16" i="40" s="1"/>
  <c r="M16" i="40" s="1"/>
  <c r="N16" i="40" s="1"/>
  <c r="O16" i="40" s="1"/>
  <c r="P16" i="40" s="1"/>
  <c r="Q16" i="40" s="1"/>
  <c r="R16" i="40" s="1"/>
  <c r="S16" i="40" s="1"/>
  <c r="T16" i="40" s="1"/>
  <c r="U16" i="40" s="1"/>
  <c r="V16" i="40" s="1"/>
  <c r="W16" i="40" s="1"/>
  <c r="X16" i="40" s="1"/>
  <c r="Y16" i="40" s="1"/>
  <c r="Z16" i="40" s="1"/>
  <c r="AA16" i="40" s="1"/>
  <c r="AB16" i="40" s="1"/>
  <c r="AC16" i="40" s="1"/>
  <c r="AD16" i="40" s="1"/>
  <c r="AE16" i="40" s="1"/>
  <c r="AF16" i="40" s="1"/>
  <c r="AG16" i="40" s="1"/>
  <c r="AH16" i="40" s="1"/>
  <c r="AI16" i="40" s="1"/>
  <c r="AJ16" i="40" s="1"/>
  <c r="AK16" i="40" s="1"/>
  <c r="AL16" i="40" s="1"/>
  <c r="AM16" i="40" s="1"/>
  <c r="AN16" i="40" s="1"/>
  <c r="AO16" i="40" s="1"/>
  <c r="AP16" i="40" s="1"/>
  <c r="AQ16" i="40" s="1"/>
  <c r="AR16" i="40" s="1"/>
  <c r="AS16" i="40" s="1"/>
  <c r="AT16" i="40" s="1"/>
  <c r="AU16" i="40" s="1"/>
  <c r="AV16" i="40" s="1"/>
  <c r="AW16" i="40" s="1"/>
  <c r="AX16" i="40" s="1"/>
  <c r="AY16" i="40" s="1"/>
  <c r="AZ16" i="40" s="1"/>
  <c r="BA16" i="40" s="1"/>
  <c r="BB16" i="40" s="1"/>
  <c r="BC16" i="40" s="1"/>
  <c r="BD16" i="40" s="1"/>
  <c r="BE16" i="40" s="1"/>
  <c r="BF16" i="40" s="1"/>
  <c r="BG16" i="40" s="1"/>
  <c r="BH16" i="40" s="1"/>
  <c r="BI16" i="40" s="1"/>
  <c r="BJ16" i="40" s="1"/>
  <c r="BK16" i="40" s="1"/>
  <c r="BL16" i="40" s="1"/>
  <c r="BM16" i="40" s="1"/>
  <c r="BN16" i="40" s="1"/>
  <c r="BO16" i="40" s="1"/>
  <c r="B16" i="40"/>
  <c r="Q189" i="24"/>
  <c r="P189" i="24"/>
  <c r="Q132" i="24"/>
  <c r="P132" i="24"/>
  <c r="BJ143" i="24"/>
  <c r="AW143" i="24"/>
  <c r="AE143" i="24"/>
  <c r="AD143" i="24"/>
  <c r="AE194" i="24"/>
  <c r="AD194" i="24"/>
  <c r="A239" i="39"/>
  <c r="A238" i="39"/>
  <c r="A233" i="39"/>
  <c r="A232" i="39"/>
  <c r="A231" i="39"/>
  <c r="A230" i="39"/>
  <c r="A229" i="39"/>
  <c r="A228" i="39"/>
  <c r="A224" i="39"/>
  <c r="A223" i="39"/>
  <c r="A222" i="39"/>
  <c r="A221" i="39"/>
  <c r="A220" i="39"/>
  <c r="A216" i="39"/>
  <c r="A215" i="39"/>
  <c r="A214" i="39"/>
  <c r="A213" i="39"/>
  <c r="A212" i="39"/>
  <c r="A211" i="39"/>
  <c r="A207" i="39"/>
  <c r="A206" i="39"/>
  <c r="A205" i="39"/>
  <c r="A204" i="39"/>
  <c r="A203" i="39"/>
  <c r="A202" i="39"/>
  <c r="A198" i="39"/>
  <c r="A197" i="39"/>
  <c r="A196" i="39"/>
  <c r="A195" i="39"/>
  <c r="A194" i="39"/>
  <c r="A193" i="39"/>
  <c r="A191" i="39"/>
  <c r="A187" i="39"/>
  <c r="A186" i="39"/>
  <c r="A185" i="39"/>
  <c r="A184" i="39"/>
  <c r="A183" i="39"/>
  <c r="A182" i="39"/>
  <c r="A180" i="39"/>
  <c r="A179" i="39"/>
  <c r="A178" i="39"/>
  <c r="A177" i="39"/>
  <c r="A173" i="39"/>
  <c r="A172" i="39"/>
  <c r="A171" i="39"/>
  <c r="A170" i="39"/>
  <c r="A169" i="39"/>
  <c r="A167" i="39"/>
  <c r="A166" i="39"/>
  <c r="A165" i="39"/>
  <c r="A164" i="39"/>
  <c r="A163" i="39"/>
  <c r="A162" i="39"/>
  <c r="A149" i="39"/>
  <c r="A148" i="39"/>
  <c r="A147" i="39"/>
  <c r="A145" i="39"/>
  <c r="A144" i="39"/>
  <c r="A141" i="39"/>
  <c r="A136" i="39"/>
  <c r="A133" i="39"/>
  <c r="A127" i="39"/>
  <c r="A126" i="39"/>
  <c r="A125" i="39"/>
  <c r="A123" i="39"/>
  <c r="A121" i="39"/>
  <c r="A120" i="39"/>
  <c r="A119" i="39"/>
  <c r="A118" i="39"/>
  <c r="A116" i="39"/>
  <c r="A115" i="39"/>
  <c r="A114" i="39"/>
  <c r="A112" i="39"/>
  <c r="A111" i="39"/>
  <c r="A109" i="39"/>
  <c r="A108" i="39"/>
  <c r="A107" i="39"/>
  <c r="A105" i="39"/>
  <c r="A104" i="39"/>
  <c r="A103" i="39"/>
  <c r="A102" i="39"/>
  <c r="A101" i="39"/>
  <c r="A99" i="39"/>
  <c r="A98" i="39"/>
  <c r="A96" i="39"/>
  <c r="A95" i="39"/>
  <c r="A94" i="39"/>
  <c r="A92" i="39"/>
  <c r="A91" i="39"/>
  <c r="A90" i="39"/>
  <c r="A89" i="39"/>
  <c r="A88" i="39"/>
  <c r="A87" i="39"/>
  <c r="A86" i="39"/>
  <c r="A84" i="39"/>
  <c r="A83" i="39"/>
  <c r="A82" i="39"/>
  <c r="A81" i="39"/>
  <c r="A80" i="39"/>
  <c r="A79" i="39"/>
  <c r="A78" i="39"/>
  <c r="A77" i="39"/>
  <c r="A75" i="39"/>
  <c r="A74" i="39"/>
  <c r="A72" i="39"/>
  <c r="A71" i="39"/>
  <c r="A69" i="39"/>
  <c r="A68" i="39"/>
  <c r="A67" i="39"/>
  <c r="A65" i="39"/>
  <c r="A64" i="39"/>
  <c r="A63" i="39"/>
  <c r="A62" i="39"/>
  <c r="A57" i="39"/>
  <c r="A56" i="39"/>
  <c r="A55" i="39"/>
  <c r="A54" i="39"/>
  <c r="A53" i="39"/>
  <c r="A52" i="39"/>
  <c r="A51" i="39"/>
  <c r="A50" i="39"/>
  <c r="A48" i="39"/>
  <c r="A47" i="39"/>
  <c r="A46" i="39"/>
  <c r="A45" i="39"/>
  <c r="A44" i="39"/>
  <c r="A41" i="39"/>
  <c r="A39" i="39"/>
  <c r="A38" i="39"/>
  <c r="A36" i="39"/>
  <c r="A35" i="39"/>
  <c r="A34" i="39"/>
  <c r="A33" i="39"/>
  <c r="A32" i="39"/>
  <c r="A31" i="39"/>
  <c r="A29" i="39"/>
  <c r="A27" i="39"/>
  <c r="A26" i="39"/>
  <c r="A25" i="39"/>
  <c r="E239" i="40"/>
  <c r="D239" i="40"/>
  <c r="C239" i="40"/>
  <c r="B239" i="40"/>
  <c r="E238" i="40"/>
  <c r="D238" i="40"/>
  <c r="C238" i="40"/>
  <c r="B238" i="40"/>
  <c r="E237" i="40"/>
  <c r="D237" i="40"/>
  <c r="C237" i="40"/>
  <c r="B237" i="40"/>
  <c r="E236" i="40"/>
  <c r="D236" i="40"/>
  <c r="C236" i="40"/>
  <c r="B236" i="40"/>
  <c r="C235" i="40"/>
  <c r="B235" i="40"/>
  <c r="C234" i="40"/>
  <c r="B234" i="40"/>
  <c r="H233" i="40"/>
  <c r="G233" i="40"/>
  <c r="F233" i="40"/>
  <c r="E233" i="40"/>
  <c r="D233" i="40"/>
  <c r="C233" i="40"/>
  <c r="B233" i="40"/>
  <c r="H232" i="40"/>
  <c r="G232" i="40"/>
  <c r="F232" i="40"/>
  <c r="E232" i="40"/>
  <c r="D232" i="40"/>
  <c r="C232" i="40"/>
  <c r="B232" i="40"/>
  <c r="H231" i="40"/>
  <c r="G231" i="40"/>
  <c r="F231" i="40"/>
  <c r="E231" i="40"/>
  <c r="D231" i="40"/>
  <c r="C231" i="40"/>
  <c r="B231" i="40"/>
  <c r="H230" i="40"/>
  <c r="G230" i="40"/>
  <c r="F230" i="40"/>
  <c r="E230" i="40"/>
  <c r="D230" i="40"/>
  <c r="C230" i="40"/>
  <c r="B230" i="40"/>
  <c r="H229" i="40"/>
  <c r="G229" i="40"/>
  <c r="F229" i="40"/>
  <c r="E229" i="40"/>
  <c r="D229" i="40"/>
  <c r="C229" i="40"/>
  <c r="B229" i="40"/>
  <c r="H228" i="40"/>
  <c r="G228" i="40"/>
  <c r="F228" i="40"/>
  <c r="E228" i="40"/>
  <c r="D228" i="40"/>
  <c r="C228" i="40"/>
  <c r="B228" i="40"/>
  <c r="H227" i="40"/>
  <c r="G227" i="40"/>
  <c r="F227" i="40"/>
  <c r="E227" i="40"/>
  <c r="D227" i="40"/>
  <c r="C227" i="40"/>
  <c r="B227" i="40"/>
  <c r="H226" i="40"/>
  <c r="G226" i="40"/>
  <c r="F226" i="40"/>
  <c r="E226" i="40"/>
  <c r="D226" i="40"/>
  <c r="C226" i="40"/>
  <c r="B226" i="40"/>
  <c r="H225" i="40"/>
  <c r="G225" i="40"/>
  <c r="F225" i="40"/>
  <c r="E225" i="40"/>
  <c r="D225" i="40"/>
  <c r="C225" i="40"/>
  <c r="B225" i="40"/>
  <c r="H224" i="40"/>
  <c r="G224" i="40"/>
  <c r="F224" i="40"/>
  <c r="E224" i="40"/>
  <c r="D224" i="40"/>
  <c r="C224" i="40"/>
  <c r="B224" i="40"/>
  <c r="H223" i="40"/>
  <c r="G223" i="40"/>
  <c r="F223" i="40"/>
  <c r="E223" i="40"/>
  <c r="D223" i="40"/>
  <c r="C223" i="40"/>
  <c r="B223" i="40"/>
  <c r="H222" i="40"/>
  <c r="G222" i="40"/>
  <c r="F222" i="40"/>
  <c r="E222" i="40"/>
  <c r="D222" i="40"/>
  <c r="C222" i="40"/>
  <c r="B222" i="40"/>
  <c r="H221" i="40"/>
  <c r="G221" i="40"/>
  <c r="F221" i="40"/>
  <c r="E221" i="40"/>
  <c r="D221" i="40"/>
  <c r="C221" i="40"/>
  <c r="B221" i="40"/>
  <c r="H220" i="40"/>
  <c r="G220" i="40"/>
  <c r="F220" i="40"/>
  <c r="E220" i="40"/>
  <c r="D220" i="40"/>
  <c r="C220" i="40"/>
  <c r="B220" i="40"/>
  <c r="H219" i="40"/>
  <c r="G219" i="40"/>
  <c r="F219" i="40"/>
  <c r="E219" i="40"/>
  <c r="D219" i="40"/>
  <c r="C219" i="40"/>
  <c r="B219" i="40"/>
  <c r="H218" i="40"/>
  <c r="G218" i="40"/>
  <c r="F218" i="40"/>
  <c r="E218" i="40"/>
  <c r="D218" i="40"/>
  <c r="C218" i="40"/>
  <c r="B218" i="40"/>
  <c r="H217" i="40"/>
  <c r="G217" i="40"/>
  <c r="F217" i="40"/>
  <c r="E217" i="40"/>
  <c r="D217" i="40"/>
  <c r="C217" i="40"/>
  <c r="B217" i="40"/>
  <c r="H216" i="40"/>
  <c r="G216" i="40"/>
  <c r="F216" i="40"/>
  <c r="E216" i="40"/>
  <c r="D216" i="40"/>
  <c r="C216" i="40"/>
  <c r="B216" i="40"/>
  <c r="H215" i="40"/>
  <c r="G215" i="40"/>
  <c r="F215" i="40"/>
  <c r="E215" i="40"/>
  <c r="D215" i="40"/>
  <c r="C215" i="40"/>
  <c r="B215" i="40"/>
  <c r="H214" i="40"/>
  <c r="G214" i="40"/>
  <c r="F214" i="40"/>
  <c r="E214" i="40"/>
  <c r="D214" i="40"/>
  <c r="C214" i="40"/>
  <c r="B214" i="40"/>
  <c r="H213" i="40"/>
  <c r="G213" i="40"/>
  <c r="F213" i="40"/>
  <c r="E213" i="40"/>
  <c r="D213" i="40"/>
  <c r="C213" i="40"/>
  <c r="B213" i="40"/>
  <c r="H212" i="40"/>
  <c r="G212" i="40"/>
  <c r="F212" i="40"/>
  <c r="E212" i="40"/>
  <c r="D212" i="40"/>
  <c r="C212" i="40"/>
  <c r="B212" i="40"/>
  <c r="H211" i="40"/>
  <c r="G211" i="40"/>
  <c r="F211" i="40"/>
  <c r="E211" i="40"/>
  <c r="D211" i="40"/>
  <c r="C211" i="40"/>
  <c r="B211" i="40"/>
  <c r="H210" i="40"/>
  <c r="G210" i="40"/>
  <c r="F210" i="40"/>
  <c r="E210" i="40"/>
  <c r="D210" i="40"/>
  <c r="C210" i="40"/>
  <c r="B210" i="40"/>
  <c r="H209" i="40"/>
  <c r="G209" i="40"/>
  <c r="F209" i="40"/>
  <c r="E209" i="40"/>
  <c r="D209" i="40"/>
  <c r="C209" i="40"/>
  <c r="B209" i="40"/>
  <c r="H208" i="40"/>
  <c r="G208" i="40"/>
  <c r="F208" i="40"/>
  <c r="E208" i="40"/>
  <c r="D208" i="40"/>
  <c r="C208" i="40"/>
  <c r="B208" i="40"/>
  <c r="H207" i="40"/>
  <c r="G207" i="40"/>
  <c r="F207" i="40"/>
  <c r="E207" i="40"/>
  <c r="D207" i="40"/>
  <c r="C207" i="40"/>
  <c r="B207" i="40"/>
  <c r="H206" i="40"/>
  <c r="G206" i="40"/>
  <c r="F206" i="40"/>
  <c r="E206" i="40"/>
  <c r="D206" i="40"/>
  <c r="C206" i="40"/>
  <c r="B206" i="40"/>
  <c r="H205" i="40"/>
  <c r="G205" i="40"/>
  <c r="F205" i="40"/>
  <c r="E205" i="40"/>
  <c r="D205" i="40"/>
  <c r="C205" i="40"/>
  <c r="B205" i="40"/>
  <c r="H204" i="40"/>
  <c r="G204" i="40"/>
  <c r="F204" i="40"/>
  <c r="E204" i="40"/>
  <c r="D204" i="40"/>
  <c r="C204" i="40"/>
  <c r="B204" i="40"/>
  <c r="H203" i="40"/>
  <c r="G203" i="40"/>
  <c r="F203" i="40"/>
  <c r="E203" i="40"/>
  <c r="D203" i="40"/>
  <c r="C203" i="40"/>
  <c r="B203" i="40"/>
  <c r="H202" i="40"/>
  <c r="G202" i="40"/>
  <c r="F202" i="40"/>
  <c r="E202" i="40"/>
  <c r="D202" i="40"/>
  <c r="C202" i="40"/>
  <c r="B202" i="40"/>
  <c r="H201" i="40"/>
  <c r="G201" i="40"/>
  <c r="F201" i="40"/>
  <c r="E201" i="40"/>
  <c r="D201" i="40"/>
  <c r="C201" i="40"/>
  <c r="B201" i="40"/>
  <c r="H200" i="40"/>
  <c r="G200" i="40"/>
  <c r="F200" i="40"/>
  <c r="E200" i="40"/>
  <c r="D200" i="40"/>
  <c r="C200" i="40"/>
  <c r="B200" i="40"/>
  <c r="H199" i="40"/>
  <c r="G199" i="40"/>
  <c r="F199" i="40"/>
  <c r="E199" i="40"/>
  <c r="D199" i="40"/>
  <c r="C199" i="40"/>
  <c r="B199" i="40"/>
  <c r="H198" i="40"/>
  <c r="G198" i="40"/>
  <c r="F198" i="40"/>
  <c r="E198" i="40"/>
  <c r="D198" i="40"/>
  <c r="C198" i="40"/>
  <c r="B198" i="40"/>
  <c r="H197" i="40"/>
  <c r="G197" i="40"/>
  <c r="F197" i="40"/>
  <c r="E197" i="40"/>
  <c r="D197" i="40"/>
  <c r="C197" i="40"/>
  <c r="B197" i="40"/>
  <c r="H196" i="40"/>
  <c r="G196" i="40"/>
  <c r="F196" i="40"/>
  <c r="E196" i="40"/>
  <c r="D196" i="40"/>
  <c r="C196" i="40"/>
  <c r="B196" i="40"/>
  <c r="H195" i="40"/>
  <c r="G195" i="40"/>
  <c r="F195" i="40"/>
  <c r="E195" i="40"/>
  <c r="D195" i="40"/>
  <c r="C195" i="40"/>
  <c r="B195" i="40"/>
  <c r="H194" i="40"/>
  <c r="G194" i="40"/>
  <c r="F194" i="40"/>
  <c r="E194" i="40"/>
  <c r="D194" i="40"/>
  <c r="C194" i="40"/>
  <c r="B194" i="40"/>
  <c r="H193" i="40"/>
  <c r="G193" i="40"/>
  <c r="F193" i="40"/>
  <c r="E193" i="40"/>
  <c r="D193" i="40"/>
  <c r="C193" i="40"/>
  <c r="B193" i="40"/>
  <c r="H192" i="40"/>
  <c r="G192" i="40"/>
  <c r="F192" i="40"/>
  <c r="E192" i="40"/>
  <c r="D192" i="40"/>
  <c r="C192" i="40"/>
  <c r="B192" i="40"/>
  <c r="H191" i="40"/>
  <c r="G191" i="40"/>
  <c r="F191" i="40"/>
  <c r="E191" i="40"/>
  <c r="D191" i="40"/>
  <c r="C191" i="40"/>
  <c r="B191" i="40"/>
  <c r="H190" i="40"/>
  <c r="G190" i="40"/>
  <c r="F190" i="40"/>
  <c r="E190" i="40"/>
  <c r="D190" i="40"/>
  <c r="C190" i="40"/>
  <c r="B190" i="40"/>
  <c r="H189" i="40"/>
  <c r="G189" i="40"/>
  <c r="F189" i="40"/>
  <c r="E189" i="40"/>
  <c r="D189" i="40"/>
  <c r="C189" i="40"/>
  <c r="B189" i="40"/>
  <c r="H188" i="40"/>
  <c r="G188" i="40"/>
  <c r="F188" i="40"/>
  <c r="E188" i="40"/>
  <c r="D188" i="40"/>
  <c r="C188" i="40"/>
  <c r="B188" i="40"/>
  <c r="H187" i="40"/>
  <c r="G187" i="40"/>
  <c r="F187" i="40"/>
  <c r="E187" i="40"/>
  <c r="D187" i="40"/>
  <c r="C187" i="40"/>
  <c r="B187" i="40"/>
  <c r="H186" i="40"/>
  <c r="G186" i="40"/>
  <c r="F186" i="40"/>
  <c r="E186" i="40"/>
  <c r="D186" i="40"/>
  <c r="C186" i="40"/>
  <c r="B186" i="40"/>
  <c r="H185" i="40"/>
  <c r="G185" i="40"/>
  <c r="F185" i="40"/>
  <c r="E185" i="40"/>
  <c r="D185" i="40"/>
  <c r="C185" i="40"/>
  <c r="B185" i="40"/>
  <c r="H184" i="40"/>
  <c r="G184" i="40"/>
  <c r="F184" i="40"/>
  <c r="E184" i="40"/>
  <c r="D184" i="40"/>
  <c r="C184" i="40"/>
  <c r="B184" i="40"/>
  <c r="H183" i="40"/>
  <c r="G183" i="40"/>
  <c r="F183" i="40"/>
  <c r="E183" i="40"/>
  <c r="D183" i="40"/>
  <c r="C183" i="40"/>
  <c r="B183" i="40"/>
  <c r="H182" i="40"/>
  <c r="G182" i="40"/>
  <c r="F182" i="40"/>
  <c r="E182" i="40"/>
  <c r="D182" i="40"/>
  <c r="C182" i="40"/>
  <c r="B182" i="40"/>
  <c r="H181" i="40"/>
  <c r="G181" i="40"/>
  <c r="F181" i="40"/>
  <c r="E181" i="40"/>
  <c r="D181" i="40"/>
  <c r="C181" i="40"/>
  <c r="B181" i="40"/>
  <c r="H180" i="40"/>
  <c r="G180" i="40"/>
  <c r="F180" i="40"/>
  <c r="E180" i="40"/>
  <c r="D180" i="40"/>
  <c r="C180" i="40"/>
  <c r="B180" i="40"/>
  <c r="H179" i="40"/>
  <c r="G179" i="40"/>
  <c r="F179" i="40"/>
  <c r="E179" i="40"/>
  <c r="D179" i="40"/>
  <c r="C179" i="40"/>
  <c r="B179" i="40"/>
  <c r="H178" i="40"/>
  <c r="G178" i="40"/>
  <c r="F178" i="40"/>
  <c r="E178" i="40"/>
  <c r="D178" i="40"/>
  <c r="C178" i="40"/>
  <c r="B178" i="40"/>
  <c r="H177" i="40"/>
  <c r="G177" i="40"/>
  <c r="F177" i="40"/>
  <c r="E177" i="40"/>
  <c r="D177" i="40"/>
  <c r="C177" i="40"/>
  <c r="B177" i="40"/>
  <c r="H176" i="40"/>
  <c r="G176" i="40"/>
  <c r="F176" i="40"/>
  <c r="E176" i="40"/>
  <c r="D176" i="40"/>
  <c r="C176" i="40"/>
  <c r="B176" i="40"/>
  <c r="H175" i="40"/>
  <c r="G175" i="40"/>
  <c r="F175" i="40"/>
  <c r="E175" i="40"/>
  <c r="D175" i="40"/>
  <c r="C175" i="40"/>
  <c r="B175" i="40"/>
  <c r="H174" i="40"/>
  <c r="G174" i="40"/>
  <c r="F174" i="40"/>
  <c r="E174" i="40"/>
  <c r="D174" i="40"/>
  <c r="C174" i="40"/>
  <c r="B174" i="40"/>
  <c r="H173" i="40"/>
  <c r="G173" i="40"/>
  <c r="F173" i="40"/>
  <c r="E173" i="40"/>
  <c r="D173" i="40"/>
  <c r="C173" i="40"/>
  <c r="B173" i="40"/>
  <c r="H172" i="40"/>
  <c r="G172" i="40"/>
  <c r="F172" i="40"/>
  <c r="E172" i="40"/>
  <c r="D172" i="40"/>
  <c r="C172" i="40"/>
  <c r="B172" i="40"/>
  <c r="H171" i="40"/>
  <c r="G171" i="40"/>
  <c r="F171" i="40"/>
  <c r="E171" i="40"/>
  <c r="D171" i="40"/>
  <c r="C171" i="40"/>
  <c r="B171" i="40"/>
  <c r="H170" i="40"/>
  <c r="G170" i="40"/>
  <c r="F170" i="40"/>
  <c r="E170" i="40"/>
  <c r="D170" i="40"/>
  <c r="C170" i="40"/>
  <c r="B170" i="40"/>
  <c r="H169" i="40"/>
  <c r="G169" i="40"/>
  <c r="F169" i="40"/>
  <c r="E169" i="40"/>
  <c r="D169" i="40"/>
  <c r="C169" i="40"/>
  <c r="B169" i="40"/>
  <c r="H168" i="40"/>
  <c r="G168" i="40"/>
  <c r="F168" i="40"/>
  <c r="E168" i="40"/>
  <c r="D168" i="40"/>
  <c r="C168" i="40"/>
  <c r="B168" i="40"/>
  <c r="H167" i="40"/>
  <c r="G167" i="40"/>
  <c r="F167" i="40"/>
  <c r="E167" i="40"/>
  <c r="D167" i="40"/>
  <c r="C167" i="40"/>
  <c r="B167" i="40"/>
  <c r="H166" i="40"/>
  <c r="G166" i="40"/>
  <c r="F166" i="40"/>
  <c r="E166" i="40"/>
  <c r="D166" i="40"/>
  <c r="C166" i="40"/>
  <c r="B166" i="40"/>
  <c r="H165" i="40"/>
  <c r="G165" i="40"/>
  <c r="F165" i="40"/>
  <c r="E165" i="40"/>
  <c r="D165" i="40"/>
  <c r="C165" i="40"/>
  <c r="B165" i="40"/>
  <c r="H164" i="40"/>
  <c r="G164" i="40"/>
  <c r="F164" i="40"/>
  <c r="E164" i="40"/>
  <c r="D164" i="40"/>
  <c r="C164" i="40"/>
  <c r="B164" i="40"/>
  <c r="H163" i="40"/>
  <c r="G163" i="40"/>
  <c r="F163" i="40"/>
  <c r="E163" i="40"/>
  <c r="D163" i="40"/>
  <c r="C163" i="40"/>
  <c r="B163" i="40"/>
  <c r="H162" i="40"/>
  <c r="G162" i="40"/>
  <c r="F162" i="40"/>
  <c r="E162" i="40"/>
  <c r="D162" i="40"/>
  <c r="C162" i="40"/>
  <c r="B162" i="40"/>
  <c r="H161" i="40"/>
  <c r="G161" i="40"/>
  <c r="F161" i="40"/>
  <c r="E161" i="40"/>
  <c r="D161" i="40"/>
  <c r="C161" i="40"/>
  <c r="B161" i="40"/>
  <c r="H160" i="40"/>
  <c r="G160" i="40"/>
  <c r="F160" i="40"/>
  <c r="E160" i="40"/>
  <c r="D160" i="40"/>
  <c r="C160" i="40"/>
  <c r="B160" i="40"/>
  <c r="H159" i="40"/>
  <c r="G159" i="40"/>
  <c r="F159" i="40"/>
  <c r="E159" i="40"/>
  <c r="D159" i="40"/>
  <c r="C159" i="40"/>
  <c r="B159" i="40"/>
  <c r="H158" i="40"/>
  <c r="G158" i="40"/>
  <c r="F158" i="40"/>
  <c r="E158" i="40"/>
  <c r="D158" i="40"/>
  <c r="C158" i="40"/>
  <c r="B158" i="40"/>
  <c r="H157" i="40"/>
  <c r="G157" i="40"/>
  <c r="F157" i="40"/>
  <c r="E157" i="40"/>
  <c r="D157" i="40"/>
  <c r="C157" i="40"/>
  <c r="B157" i="40"/>
  <c r="D156" i="40"/>
  <c r="C156" i="40"/>
  <c r="B156" i="40"/>
  <c r="D155" i="40"/>
  <c r="C155" i="40"/>
  <c r="B155" i="40"/>
  <c r="C154" i="40"/>
  <c r="B154" i="40"/>
  <c r="C153" i="40"/>
  <c r="B153" i="40"/>
  <c r="B152" i="40"/>
  <c r="B151" i="40"/>
  <c r="B150" i="40"/>
  <c r="F149" i="40"/>
  <c r="E149" i="40"/>
  <c r="D149" i="40"/>
  <c r="C149" i="40"/>
  <c r="B149" i="40"/>
  <c r="G148" i="40"/>
  <c r="F148" i="40"/>
  <c r="E148" i="40"/>
  <c r="D148" i="40"/>
  <c r="C148" i="40"/>
  <c r="B148" i="40"/>
  <c r="G147" i="40"/>
  <c r="F147" i="40"/>
  <c r="E147" i="40"/>
  <c r="D147" i="40"/>
  <c r="C147" i="40"/>
  <c r="B147" i="40"/>
  <c r="F146" i="40"/>
  <c r="E146" i="40"/>
  <c r="D146" i="40"/>
  <c r="C146" i="40"/>
  <c r="B146" i="40"/>
  <c r="F145" i="40"/>
  <c r="E145" i="40"/>
  <c r="D145" i="40"/>
  <c r="C145" i="40"/>
  <c r="B145" i="40"/>
  <c r="F144" i="40"/>
  <c r="E144" i="40"/>
  <c r="D144" i="40"/>
  <c r="C144" i="40"/>
  <c r="B144" i="40"/>
  <c r="E143" i="40"/>
  <c r="D143" i="40"/>
  <c r="C143" i="40"/>
  <c r="B143" i="40"/>
  <c r="E142" i="40"/>
  <c r="D142" i="40"/>
  <c r="C142" i="40"/>
  <c r="B142" i="40"/>
  <c r="G141" i="40"/>
  <c r="F141" i="40"/>
  <c r="E141" i="40"/>
  <c r="D141" i="40"/>
  <c r="C141" i="40"/>
  <c r="B141" i="40"/>
  <c r="G136" i="40"/>
  <c r="F136" i="40"/>
  <c r="E136" i="40"/>
  <c r="D136" i="40"/>
  <c r="C136" i="40"/>
  <c r="B136" i="40"/>
  <c r="G133" i="40"/>
  <c r="F133" i="40"/>
  <c r="E133" i="40"/>
  <c r="D133" i="40"/>
  <c r="C133" i="40"/>
  <c r="B133" i="40"/>
  <c r="G127" i="40"/>
  <c r="F127" i="40"/>
  <c r="E127" i="40"/>
  <c r="D127" i="40"/>
  <c r="C127" i="40"/>
  <c r="B127" i="40"/>
  <c r="G126" i="40"/>
  <c r="F126" i="40"/>
  <c r="E126" i="40"/>
  <c r="D126" i="40"/>
  <c r="C126" i="40"/>
  <c r="B126" i="40"/>
  <c r="G125" i="40"/>
  <c r="F125" i="40"/>
  <c r="E125" i="40"/>
  <c r="D125" i="40"/>
  <c r="C125" i="40"/>
  <c r="B125" i="40"/>
  <c r="G124" i="40"/>
  <c r="F124" i="40"/>
  <c r="E124" i="40"/>
  <c r="D124" i="40"/>
  <c r="C124" i="40"/>
  <c r="B124" i="40"/>
  <c r="G123" i="40"/>
  <c r="F123" i="40"/>
  <c r="E123" i="40"/>
  <c r="D123" i="40"/>
  <c r="C123" i="40"/>
  <c r="B123" i="40"/>
  <c r="G122" i="40"/>
  <c r="F122" i="40"/>
  <c r="E122" i="40"/>
  <c r="D122" i="40"/>
  <c r="C122" i="40"/>
  <c r="B122" i="40"/>
  <c r="G121" i="40"/>
  <c r="F121" i="40"/>
  <c r="E121" i="40"/>
  <c r="D121" i="40"/>
  <c r="C121" i="40"/>
  <c r="B121" i="40"/>
  <c r="G120" i="40"/>
  <c r="F120" i="40"/>
  <c r="E120" i="40"/>
  <c r="D120" i="40"/>
  <c r="C120" i="40"/>
  <c r="B120" i="40"/>
  <c r="G119" i="40"/>
  <c r="F119" i="40"/>
  <c r="E119" i="40"/>
  <c r="D119" i="40"/>
  <c r="C119" i="40"/>
  <c r="B119" i="40"/>
  <c r="G118" i="40"/>
  <c r="F118" i="40"/>
  <c r="E118" i="40"/>
  <c r="D118" i="40"/>
  <c r="C118" i="40"/>
  <c r="B118" i="40"/>
  <c r="G117" i="40"/>
  <c r="F117" i="40"/>
  <c r="E117" i="40"/>
  <c r="D117" i="40"/>
  <c r="C117" i="40"/>
  <c r="B117" i="40"/>
  <c r="G116" i="40"/>
  <c r="F116" i="40"/>
  <c r="E116" i="40"/>
  <c r="D116" i="40"/>
  <c r="C116" i="40"/>
  <c r="B116" i="40"/>
  <c r="G115" i="40"/>
  <c r="F115" i="40"/>
  <c r="E115" i="40"/>
  <c r="D115" i="40"/>
  <c r="C115" i="40"/>
  <c r="B115" i="40"/>
  <c r="G114" i="40"/>
  <c r="F114" i="40"/>
  <c r="E114" i="40"/>
  <c r="D114" i="40"/>
  <c r="C114" i="40"/>
  <c r="B114" i="40"/>
  <c r="G113" i="40"/>
  <c r="F113" i="40"/>
  <c r="E113" i="40"/>
  <c r="D113" i="40"/>
  <c r="C113" i="40"/>
  <c r="B113" i="40"/>
  <c r="G112" i="40"/>
  <c r="F112" i="40"/>
  <c r="E112" i="40"/>
  <c r="D112" i="40"/>
  <c r="C112" i="40"/>
  <c r="B112" i="40"/>
  <c r="G111" i="40"/>
  <c r="F111" i="40"/>
  <c r="E111" i="40"/>
  <c r="D111" i="40"/>
  <c r="C111" i="40"/>
  <c r="B111" i="40"/>
  <c r="G110" i="40"/>
  <c r="F110" i="40"/>
  <c r="E110" i="40"/>
  <c r="D110" i="40"/>
  <c r="C110" i="40"/>
  <c r="B110" i="40"/>
  <c r="G109" i="40"/>
  <c r="F109" i="40"/>
  <c r="E109" i="40"/>
  <c r="D109" i="40"/>
  <c r="C109" i="40"/>
  <c r="B109" i="40"/>
  <c r="G108" i="40"/>
  <c r="F108" i="40"/>
  <c r="E108" i="40"/>
  <c r="D108" i="40"/>
  <c r="C108" i="40"/>
  <c r="B108" i="40"/>
  <c r="G107" i="40"/>
  <c r="F107" i="40"/>
  <c r="E107" i="40"/>
  <c r="D107" i="40"/>
  <c r="C107" i="40"/>
  <c r="B107" i="40"/>
  <c r="G106" i="40"/>
  <c r="F106" i="40"/>
  <c r="E106" i="40"/>
  <c r="D106" i="40"/>
  <c r="C106" i="40"/>
  <c r="B106" i="40"/>
  <c r="G105" i="40"/>
  <c r="F105" i="40"/>
  <c r="E105" i="40"/>
  <c r="D105" i="40"/>
  <c r="C105" i="40"/>
  <c r="B105" i="40"/>
  <c r="G104" i="40"/>
  <c r="F104" i="40"/>
  <c r="E104" i="40"/>
  <c r="D104" i="40"/>
  <c r="C104" i="40"/>
  <c r="B104" i="40"/>
  <c r="G103" i="40"/>
  <c r="F103" i="40"/>
  <c r="E103" i="40"/>
  <c r="D103" i="40"/>
  <c r="C103" i="40"/>
  <c r="B103" i="40"/>
  <c r="G102" i="40"/>
  <c r="F102" i="40"/>
  <c r="E102" i="40"/>
  <c r="D102" i="40"/>
  <c r="C102" i="40"/>
  <c r="B102" i="40"/>
  <c r="G101" i="40"/>
  <c r="F101" i="40"/>
  <c r="E101" i="40"/>
  <c r="D101" i="40"/>
  <c r="C101" i="40"/>
  <c r="B101" i="40"/>
  <c r="G100" i="40"/>
  <c r="F100" i="40"/>
  <c r="E100" i="40"/>
  <c r="D100" i="40"/>
  <c r="C100" i="40"/>
  <c r="B100" i="40"/>
  <c r="G99" i="40"/>
  <c r="F99" i="40"/>
  <c r="E99" i="40"/>
  <c r="D99" i="40"/>
  <c r="C99" i="40"/>
  <c r="B99" i="40"/>
  <c r="G98" i="40"/>
  <c r="F98" i="40"/>
  <c r="E98" i="40"/>
  <c r="D98" i="40"/>
  <c r="C98" i="40"/>
  <c r="B98" i="40"/>
  <c r="G97" i="40"/>
  <c r="F97" i="40"/>
  <c r="E97" i="40"/>
  <c r="D97" i="40"/>
  <c r="C97" i="40"/>
  <c r="B97" i="40"/>
  <c r="G96" i="40"/>
  <c r="F96" i="40"/>
  <c r="E96" i="40"/>
  <c r="D96" i="40"/>
  <c r="C96" i="40"/>
  <c r="B96" i="40"/>
  <c r="G95" i="40"/>
  <c r="F95" i="40"/>
  <c r="E95" i="40"/>
  <c r="D95" i="40"/>
  <c r="C95" i="40"/>
  <c r="B95" i="40"/>
  <c r="G94" i="40"/>
  <c r="F94" i="40"/>
  <c r="E94" i="40"/>
  <c r="D94" i="40"/>
  <c r="C94" i="40"/>
  <c r="B94" i="40"/>
  <c r="G93" i="40"/>
  <c r="F93" i="40"/>
  <c r="E93" i="40"/>
  <c r="D93" i="40"/>
  <c r="C93" i="40"/>
  <c r="B93" i="40"/>
  <c r="G92" i="40"/>
  <c r="F92" i="40"/>
  <c r="E92" i="40"/>
  <c r="D92" i="40"/>
  <c r="C92" i="40"/>
  <c r="B92" i="40"/>
  <c r="G91" i="40"/>
  <c r="F91" i="40"/>
  <c r="E91" i="40"/>
  <c r="D91" i="40"/>
  <c r="C91" i="40"/>
  <c r="B91" i="40"/>
  <c r="G90" i="40"/>
  <c r="F90" i="40"/>
  <c r="E90" i="40"/>
  <c r="D90" i="40"/>
  <c r="C90" i="40"/>
  <c r="B90" i="40"/>
  <c r="G89" i="40"/>
  <c r="F89" i="40"/>
  <c r="E89" i="40"/>
  <c r="D89" i="40"/>
  <c r="C89" i="40"/>
  <c r="B89" i="40"/>
  <c r="G88" i="40"/>
  <c r="F88" i="40"/>
  <c r="E88" i="40"/>
  <c r="D88" i="40"/>
  <c r="C88" i="40"/>
  <c r="B88" i="40"/>
  <c r="G87" i="40"/>
  <c r="F87" i="40"/>
  <c r="E87" i="40"/>
  <c r="D87" i="40"/>
  <c r="C87" i="40"/>
  <c r="B87" i="40"/>
  <c r="G86" i="40"/>
  <c r="F86" i="40"/>
  <c r="E86" i="40"/>
  <c r="D86" i="40"/>
  <c r="C86" i="40"/>
  <c r="B86" i="40"/>
  <c r="G85" i="40"/>
  <c r="F85" i="40"/>
  <c r="E85" i="40"/>
  <c r="D85" i="40"/>
  <c r="C85" i="40"/>
  <c r="B85" i="40"/>
  <c r="G84" i="40"/>
  <c r="F84" i="40"/>
  <c r="E84" i="40"/>
  <c r="D84" i="40"/>
  <c r="C84" i="40"/>
  <c r="B84" i="40"/>
  <c r="G83" i="40"/>
  <c r="F83" i="40"/>
  <c r="E83" i="40"/>
  <c r="D83" i="40"/>
  <c r="C83" i="40"/>
  <c r="B83" i="40"/>
  <c r="G82" i="40"/>
  <c r="F82" i="40"/>
  <c r="E82" i="40"/>
  <c r="D82" i="40"/>
  <c r="C82" i="40"/>
  <c r="B82" i="40"/>
  <c r="G81" i="40"/>
  <c r="F81" i="40"/>
  <c r="E81" i="40"/>
  <c r="D81" i="40"/>
  <c r="C81" i="40"/>
  <c r="B81" i="40"/>
  <c r="G80" i="40"/>
  <c r="F80" i="40"/>
  <c r="E80" i="40"/>
  <c r="D80" i="40"/>
  <c r="C80" i="40"/>
  <c r="B80" i="40"/>
  <c r="G79" i="40"/>
  <c r="F79" i="40"/>
  <c r="E79" i="40"/>
  <c r="D79" i="40"/>
  <c r="C79" i="40"/>
  <c r="B79" i="40"/>
  <c r="G78" i="40"/>
  <c r="F78" i="40"/>
  <c r="E78" i="40"/>
  <c r="D78" i="40"/>
  <c r="C78" i="40"/>
  <c r="B78" i="40"/>
  <c r="G77" i="40"/>
  <c r="F77" i="40"/>
  <c r="E77" i="40"/>
  <c r="D77" i="40"/>
  <c r="C77" i="40"/>
  <c r="B77" i="40"/>
  <c r="G76" i="40"/>
  <c r="F76" i="40"/>
  <c r="E76" i="40"/>
  <c r="D76" i="40"/>
  <c r="C76" i="40"/>
  <c r="B76" i="40"/>
  <c r="G75" i="40"/>
  <c r="F75" i="40"/>
  <c r="E75" i="40"/>
  <c r="D75" i="40"/>
  <c r="C75" i="40"/>
  <c r="B75" i="40"/>
  <c r="G74" i="40"/>
  <c r="F74" i="40"/>
  <c r="E74" i="40"/>
  <c r="D74" i="40"/>
  <c r="C74" i="40"/>
  <c r="B74" i="40"/>
  <c r="G73" i="40"/>
  <c r="F73" i="40"/>
  <c r="E73" i="40"/>
  <c r="D73" i="40"/>
  <c r="C73" i="40"/>
  <c r="B73" i="40"/>
  <c r="G72" i="40"/>
  <c r="F72" i="40"/>
  <c r="E72" i="40"/>
  <c r="D72" i="40"/>
  <c r="C72" i="40"/>
  <c r="B72" i="40"/>
  <c r="G71" i="40"/>
  <c r="F71" i="40"/>
  <c r="E71" i="40"/>
  <c r="D71" i="40"/>
  <c r="C71" i="40"/>
  <c r="B71" i="40"/>
  <c r="G70" i="40"/>
  <c r="F70" i="40"/>
  <c r="E70" i="40"/>
  <c r="D70" i="40"/>
  <c r="C70" i="40"/>
  <c r="B70" i="40"/>
  <c r="G69" i="40"/>
  <c r="F69" i="40"/>
  <c r="E69" i="40"/>
  <c r="D69" i="40"/>
  <c r="C69" i="40"/>
  <c r="B69" i="40"/>
  <c r="G68" i="40"/>
  <c r="F68" i="40"/>
  <c r="E68" i="40"/>
  <c r="D68" i="40"/>
  <c r="C68" i="40"/>
  <c r="B68" i="40"/>
  <c r="G67" i="40"/>
  <c r="F67" i="40"/>
  <c r="E67" i="40"/>
  <c r="D67" i="40"/>
  <c r="C67" i="40"/>
  <c r="B67" i="40"/>
  <c r="G66" i="40"/>
  <c r="F66" i="40"/>
  <c r="E66" i="40"/>
  <c r="D66" i="40"/>
  <c r="C66" i="40"/>
  <c r="B66" i="40"/>
  <c r="G65" i="40"/>
  <c r="F65" i="40"/>
  <c r="E65" i="40"/>
  <c r="D65" i="40"/>
  <c r="C65" i="40"/>
  <c r="B65" i="40"/>
  <c r="G64" i="40"/>
  <c r="F64" i="40"/>
  <c r="E64" i="40"/>
  <c r="D64" i="40"/>
  <c r="C64" i="40"/>
  <c r="B64" i="40"/>
  <c r="G63" i="40"/>
  <c r="F63" i="40"/>
  <c r="E63" i="40"/>
  <c r="D63" i="40"/>
  <c r="C63" i="40"/>
  <c r="B63" i="40"/>
  <c r="G62" i="40"/>
  <c r="F62" i="40"/>
  <c r="E62" i="40"/>
  <c r="D62" i="40"/>
  <c r="C62" i="40"/>
  <c r="B62" i="40"/>
  <c r="G61" i="40"/>
  <c r="F61" i="40"/>
  <c r="E61" i="40"/>
  <c r="D61" i="40"/>
  <c r="C61" i="40"/>
  <c r="B61" i="40"/>
  <c r="G60" i="40"/>
  <c r="F60" i="40"/>
  <c r="E60" i="40"/>
  <c r="D60" i="40"/>
  <c r="C60" i="40"/>
  <c r="B60" i="40"/>
  <c r="G59" i="40"/>
  <c r="F59" i="40"/>
  <c r="E59" i="40"/>
  <c r="D59" i="40"/>
  <c r="C59" i="40"/>
  <c r="B59" i="40"/>
  <c r="G58" i="40"/>
  <c r="F58" i="40"/>
  <c r="E58" i="40"/>
  <c r="D58" i="40"/>
  <c r="C58" i="40"/>
  <c r="B58" i="40"/>
  <c r="G57" i="40"/>
  <c r="F57" i="40"/>
  <c r="E57" i="40"/>
  <c r="D57" i="40"/>
  <c r="C57" i="40"/>
  <c r="B57" i="40"/>
  <c r="G56" i="40"/>
  <c r="F56" i="40"/>
  <c r="E56" i="40"/>
  <c r="D56" i="40"/>
  <c r="C56" i="40"/>
  <c r="B56" i="40"/>
  <c r="G55" i="40"/>
  <c r="F55" i="40"/>
  <c r="E55" i="40"/>
  <c r="D55" i="40"/>
  <c r="C55" i="40"/>
  <c r="B55" i="40"/>
  <c r="G54" i="40"/>
  <c r="F54" i="40"/>
  <c r="E54" i="40"/>
  <c r="D54" i="40"/>
  <c r="C54" i="40"/>
  <c r="B54" i="40"/>
  <c r="G53" i="40"/>
  <c r="F53" i="40"/>
  <c r="E53" i="40"/>
  <c r="D53" i="40"/>
  <c r="C53" i="40"/>
  <c r="B53" i="40"/>
  <c r="G52" i="40"/>
  <c r="F52" i="40"/>
  <c r="E52" i="40"/>
  <c r="D52" i="40"/>
  <c r="C52" i="40"/>
  <c r="B52" i="40"/>
  <c r="G51" i="40"/>
  <c r="F51" i="40"/>
  <c r="E51" i="40"/>
  <c r="D51" i="40"/>
  <c r="C51" i="40"/>
  <c r="B51" i="40"/>
  <c r="G50" i="40"/>
  <c r="F50" i="40"/>
  <c r="E50" i="40"/>
  <c r="D50" i="40"/>
  <c r="C50" i="40"/>
  <c r="B50" i="40"/>
  <c r="G49" i="40"/>
  <c r="F49" i="40"/>
  <c r="E49" i="40"/>
  <c r="D49" i="40"/>
  <c r="C49" i="40"/>
  <c r="B49" i="40"/>
  <c r="G48" i="40"/>
  <c r="F48" i="40"/>
  <c r="E48" i="40"/>
  <c r="D48" i="40"/>
  <c r="C48" i="40"/>
  <c r="B48" i="40"/>
  <c r="G47" i="40"/>
  <c r="F47" i="40"/>
  <c r="E47" i="40"/>
  <c r="D47" i="40"/>
  <c r="C47" i="40"/>
  <c r="B47" i="40"/>
  <c r="G46" i="40"/>
  <c r="F46" i="40"/>
  <c r="E46" i="40"/>
  <c r="D46" i="40"/>
  <c r="C46" i="40"/>
  <c r="B46" i="40"/>
  <c r="G45" i="40"/>
  <c r="F45" i="40"/>
  <c r="E45" i="40"/>
  <c r="D45" i="40"/>
  <c r="C45" i="40"/>
  <c r="B45" i="40"/>
  <c r="G44" i="40"/>
  <c r="F44" i="40"/>
  <c r="E44" i="40"/>
  <c r="D44" i="40"/>
  <c r="C44" i="40"/>
  <c r="B44" i="40"/>
  <c r="G43" i="40"/>
  <c r="F43" i="40"/>
  <c r="E43" i="40"/>
  <c r="D43" i="40"/>
  <c r="C43" i="40"/>
  <c r="B43" i="40"/>
  <c r="G42" i="40"/>
  <c r="F42" i="40"/>
  <c r="E42" i="40"/>
  <c r="D42" i="40"/>
  <c r="C42" i="40"/>
  <c r="B42" i="40"/>
  <c r="G41" i="40"/>
  <c r="F41" i="40"/>
  <c r="E41" i="40"/>
  <c r="D41" i="40"/>
  <c r="C41" i="40"/>
  <c r="B41" i="40"/>
  <c r="G40" i="40"/>
  <c r="F40" i="40"/>
  <c r="E40" i="40"/>
  <c r="D40" i="40"/>
  <c r="C40" i="40"/>
  <c r="B40" i="40"/>
  <c r="G39" i="40"/>
  <c r="F39" i="40"/>
  <c r="E39" i="40"/>
  <c r="D39" i="40"/>
  <c r="C39" i="40"/>
  <c r="B39" i="40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G35" i="40"/>
  <c r="F35" i="40"/>
  <c r="E35" i="40"/>
  <c r="D35" i="40"/>
  <c r="C35" i="40"/>
  <c r="B35" i="40"/>
  <c r="G34" i="40"/>
  <c r="F34" i="40"/>
  <c r="E34" i="40"/>
  <c r="D34" i="40"/>
  <c r="C34" i="40"/>
  <c r="B34" i="40"/>
  <c r="G33" i="40"/>
  <c r="F33" i="40"/>
  <c r="E33" i="40"/>
  <c r="D33" i="40"/>
  <c r="C33" i="40"/>
  <c r="B33" i="40"/>
  <c r="G32" i="40"/>
  <c r="F32" i="40"/>
  <c r="E32" i="40"/>
  <c r="D32" i="40"/>
  <c r="C32" i="40"/>
  <c r="B32" i="40"/>
  <c r="G31" i="40"/>
  <c r="F31" i="40"/>
  <c r="E31" i="40"/>
  <c r="D31" i="40"/>
  <c r="C31" i="40"/>
  <c r="B31" i="40"/>
  <c r="G30" i="40"/>
  <c r="F30" i="40"/>
  <c r="E30" i="40"/>
  <c r="D30" i="40"/>
  <c r="C30" i="40"/>
  <c r="B30" i="40"/>
  <c r="G29" i="40"/>
  <c r="F29" i="40"/>
  <c r="E29" i="40"/>
  <c r="D29" i="40"/>
  <c r="C29" i="40"/>
  <c r="B29" i="40"/>
  <c r="G28" i="40"/>
  <c r="F28" i="40"/>
  <c r="E28" i="40"/>
  <c r="D28" i="40"/>
  <c r="C28" i="40"/>
  <c r="B28" i="40"/>
  <c r="G27" i="40"/>
  <c r="F27" i="40"/>
  <c r="E27" i="40"/>
  <c r="D27" i="40"/>
  <c r="C27" i="40"/>
  <c r="B27" i="40"/>
  <c r="G26" i="40"/>
  <c r="F26" i="40"/>
  <c r="E26" i="40"/>
  <c r="D26" i="40"/>
  <c r="C26" i="40"/>
  <c r="B26" i="40"/>
  <c r="G25" i="40"/>
  <c r="F25" i="40"/>
  <c r="E25" i="40"/>
  <c r="D25" i="40"/>
  <c r="C25" i="40"/>
  <c r="B25" i="40"/>
  <c r="CO241" i="24" l="1"/>
  <c r="CD224" i="24"/>
  <c r="AG161" i="24"/>
  <c r="AJ161" i="24" s="1"/>
  <c r="CN164" i="24"/>
  <c r="CN165" i="24"/>
  <c r="CN161" i="24"/>
  <c r="AG163" i="24"/>
  <c r="AJ163" i="24" s="1"/>
  <c r="CO163" i="24" s="1"/>
  <c r="AG194" i="24"/>
  <c r="AJ194" i="24" s="1"/>
  <c r="CK194" i="24" s="1"/>
  <c r="AG143" i="24"/>
  <c r="AJ143" i="24" s="1"/>
  <c r="AG162" i="24"/>
  <c r="AJ162" i="24" s="1"/>
  <c r="AG165" i="24"/>
  <c r="AJ165" i="24" s="1"/>
  <c r="CK165" i="24" s="1"/>
  <c r="CN163" i="24"/>
  <c r="CM143" i="24"/>
  <c r="CN194" i="24"/>
  <c r="AG154" i="24"/>
  <c r="AJ154" i="24" s="1"/>
  <c r="CO154" i="24" s="1"/>
  <c r="CN143" i="24"/>
  <c r="AI163" i="24"/>
  <c r="AI164" i="24"/>
  <c r="CN162" i="24"/>
  <c r="AI165" i="24"/>
  <c r="CL143" i="24"/>
  <c r="AG164" i="24"/>
  <c r="AJ164" i="24" s="1"/>
  <c r="CO164" i="24" s="1"/>
  <c r="CP241" i="24"/>
  <c r="CP238" i="24"/>
  <c r="BJ162" i="24"/>
  <c r="CM162" i="24" s="1"/>
  <c r="BJ165" i="24"/>
  <c r="CM165" i="24" s="1"/>
  <c r="BJ194" i="24"/>
  <c r="CM194" i="24" s="1"/>
  <c r="BJ161" i="24"/>
  <c r="CM161" i="24" s="1"/>
  <c r="BJ164" i="24"/>
  <c r="CM164" i="24" s="1"/>
  <c r="AI154" i="24"/>
  <c r="BJ154" i="24"/>
  <c r="BC153" i="24"/>
  <c r="BW154" i="24"/>
  <c r="CN154" i="24" s="1"/>
  <c r="BP153" i="24"/>
  <c r="CC153" i="24"/>
  <c r="A186" i="40"/>
  <c r="A169" i="40"/>
  <c r="A185" i="40"/>
  <c r="A193" i="40"/>
  <c r="A233" i="40"/>
  <c r="A184" i="40"/>
  <c r="A216" i="40"/>
  <c r="A74" i="40"/>
  <c r="A232" i="40"/>
  <c r="A167" i="40"/>
  <c r="A183" i="40"/>
  <c r="A191" i="40"/>
  <c r="A207" i="40"/>
  <c r="A215" i="40"/>
  <c r="A231" i="40"/>
  <c r="A182" i="40"/>
  <c r="A206" i="40"/>
  <c r="A214" i="40"/>
  <c r="A222" i="40"/>
  <c r="A230" i="40"/>
  <c r="A173" i="40"/>
  <c r="A197" i="40"/>
  <c r="A205" i="40"/>
  <c r="A221" i="40"/>
  <c r="A229" i="40"/>
  <c r="A133" i="40"/>
  <c r="A164" i="40"/>
  <c r="A172" i="40"/>
  <c r="A180" i="40"/>
  <c r="A196" i="40"/>
  <c r="A204" i="40"/>
  <c r="A220" i="40"/>
  <c r="A228" i="40"/>
  <c r="A163" i="40"/>
  <c r="A165" i="40"/>
  <c r="A166" i="40"/>
  <c r="A171" i="40"/>
  <c r="A177" i="40"/>
  <c r="A179" i="40"/>
  <c r="A187" i="40"/>
  <c r="A195" i="40"/>
  <c r="A198" i="40"/>
  <c r="A203" i="40"/>
  <c r="A211" i="40"/>
  <c r="A212" i="40"/>
  <c r="A213" i="40"/>
  <c r="A223" i="40"/>
  <c r="A224" i="40"/>
  <c r="A238" i="40"/>
  <c r="A162" i="40"/>
  <c r="A170" i="40"/>
  <c r="A178" i="40"/>
  <c r="A194" i="40"/>
  <c r="A202" i="40"/>
  <c r="A239" i="40"/>
  <c r="CC160" i="24"/>
  <c r="BC160" i="24"/>
  <c r="BP160" i="24"/>
  <c r="BJ163" i="24"/>
  <c r="CM163" i="24" s="1"/>
  <c r="AP160" i="24"/>
  <c r="AW161" i="24"/>
  <c r="CO161" i="24" s="1"/>
  <c r="AI194" i="24"/>
  <c r="E152" i="24"/>
  <c r="AD160" i="24"/>
  <c r="CJ160" i="24"/>
  <c r="BW160" i="24"/>
  <c r="AE160" i="24"/>
  <c r="AI162" i="24"/>
  <c r="A62" i="40"/>
  <c r="A125" i="40"/>
  <c r="A57" i="40"/>
  <c r="AI143" i="24"/>
  <c r="A25" i="40"/>
  <c r="A33" i="40"/>
  <c r="A41" i="40"/>
  <c r="A45" i="40"/>
  <c r="A114" i="40"/>
  <c r="A126" i="40"/>
  <c r="A65" i="40"/>
  <c r="A101" i="40"/>
  <c r="A109" i="40"/>
  <c r="A121" i="40"/>
  <c r="A27" i="40"/>
  <c r="A88" i="40"/>
  <c r="A96" i="40"/>
  <c r="A108" i="40"/>
  <c r="A81" i="40"/>
  <c r="A86" i="40"/>
  <c r="A26" i="40"/>
  <c r="A68" i="40"/>
  <c r="A71" i="40"/>
  <c r="A75" i="40"/>
  <c r="A79" i="40"/>
  <c r="A87" i="40"/>
  <c r="A95" i="40"/>
  <c r="A127" i="40"/>
  <c r="A145" i="40"/>
  <c r="A34" i="40"/>
  <c r="A46" i="40"/>
  <c r="A83" i="40"/>
  <c r="A91" i="40"/>
  <c r="A104" i="40"/>
  <c r="A118" i="40"/>
  <c r="A141" i="40"/>
  <c r="A72" i="40"/>
  <c r="A56" i="40"/>
  <c r="A69" i="40"/>
  <c r="A82" i="40"/>
  <c r="A92" i="40"/>
  <c r="A144" i="40"/>
  <c r="A36" i="40"/>
  <c r="A44" i="40"/>
  <c r="A48" i="40"/>
  <c r="A53" i="40"/>
  <c r="A64" i="40"/>
  <c r="A94" i="40"/>
  <c r="A107" i="40"/>
  <c r="A120" i="40"/>
  <c r="A32" i="40"/>
  <c r="A31" i="40"/>
  <c r="A35" i="40"/>
  <c r="A47" i="40"/>
  <c r="A77" i="40"/>
  <c r="A90" i="40"/>
  <c r="A99" i="40"/>
  <c r="A103" i="40"/>
  <c r="A112" i="40"/>
  <c r="A116" i="40"/>
  <c r="A136" i="40"/>
  <c r="A149" i="40"/>
  <c r="A105" i="40"/>
  <c r="A52" i="40"/>
  <c r="A39" i="40"/>
  <c r="A51" i="40"/>
  <c r="A55" i="40"/>
  <c r="A67" i="40"/>
  <c r="A78" i="40"/>
  <c r="A80" i="40"/>
  <c r="A89" i="40"/>
  <c r="A98" i="40"/>
  <c r="A102" i="40"/>
  <c r="A111" i="40"/>
  <c r="A115" i="40"/>
  <c r="A148" i="40"/>
  <c r="A119" i="40"/>
  <c r="A29" i="40"/>
  <c r="A38" i="40"/>
  <c r="A50" i="40"/>
  <c r="A54" i="40"/>
  <c r="A63" i="40"/>
  <c r="A84" i="40"/>
  <c r="A123" i="40"/>
  <c r="A147" i="40"/>
  <c r="CO194" i="24" l="1"/>
  <c r="CO165" i="24"/>
  <c r="CO162" i="24"/>
  <c r="CO143" i="24"/>
  <c r="CE224" i="24"/>
  <c r="CK161" i="24"/>
  <c r="CK163" i="24"/>
  <c r="CK143" i="24"/>
  <c r="CK162" i="24"/>
  <c r="CL165" i="24"/>
  <c r="CM154" i="24"/>
  <c r="CL162" i="24"/>
  <c r="CL164" i="24"/>
  <c r="CL194" i="24"/>
  <c r="CK154" i="24"/>
  <c r="CK164" i="24"/>
  <c r="CL154" i="24"/>
  <c r="CL163" i="24"/>
  <c r="AI161" i="24"/>
  <c r="AI160" i="24" s="1"/>
  <c r="CL161" i="24"/>
  <c r="CM160" i="24"/>
  <c r="AW160" i="24"/>
  <c r="BJ160" i="24"/>
  <c r="CP165" i="24"/>
  <c r="CP143" i="24"/>
  <c r="CN160" i="24"/>
  <c r="CP163" i="24"/>
  <c r="CP164" i="24"/>
  <c r="CP161" i="24"/>
  <c r="CP162" i="24"/>
  <c r="AJ160" i="24"/>
  <c r="AG160" i="24"/>
  <c r="CP194" i="24"/>
  <c r="H241" i="39"/>
  <c r="H240" i="39"/>
  <c r="H232" i="39"/>
  <c r="H231" i="39"/>
  <c r="H230" i="39"/>
  <c r="H229" i="39"/>
  <c r="H228" i="39"/>
  <c r="H227" i="39"/>
  <c r="H226" i="39"/>
  <c r="H225" i="39"/>
  <c r="H224" i="39"/>
  <c r="H223" i="39"/>
  <c r="H222" i="39"/>
  <c r="H221" i="39"/>
  <c r="H220" i="39"/>
  <c r="H219" i="39"/>
  <c r="H218" i="39"/>
  <c r="H217" i="39"/>
  <c r="H216" i="39"/>
  <c r="H215" i="39"/>
  <c r="H214" i="39"/>
  <c r="H213" i="39"/>
  <c r="H212" i="39"/>
  <c r="H211" i="39"/>
  <c r="H210" i="39"/>
  <c r="H209" i="39"/>
  <c r="H208" i="39"/>
  <c r="H207" i="39"/>
  <c r="H206" i="39"/>
  <c r="H205" i="39"/>
  <c r="H204" i="39"/>
  <c r="H203" i="39"/>
  <c r="H202" i="39"/>
  <c r="H201" i="39"/>
  <c r="H200" i="39"/>
  <c r="H199" i="39"/>
  <c r="H198" i="39"/>
  <c r="H197" i="39"/>
  <c r="H196" i="39"/>
  <c r="H195" i="39"/>
  <c r="H194" i="39"/>
  <c r="H193" i="39"/>
  <c r="H192" i="39"/>
  <c r="H191" i="39"/>
  <c r="H190" i="39"/>
  <c r="H189" i="39"/>
  <c r="H188" i="39"/>
  <c r="H187" i="39"/>
  <c r="H186" i="39"/>
  <c r="H185" i="39"/>
  <c r="H184" i="39"/>
  <c r="H183" i="39"/>
  <c r="H182" i="39"/>
  <c r="H181" i="39"/>
  <c r="H180" i="39"/>
  <c r="H179" i="39"/>
  <c r="H178" i="39"/>
  <c r="H177" i="39"/>
  <c r="H176" i="39"/>
  <c r="H175" i="39"/>
  <c r="H174" i="39"/>
  <c r="H173" i="39"/>
  <c r="H172" i="39"/>
  <c r="H171" i="39"/>
  <c r="H170" i="39"/>
  <c r="H169" i="39"/>
  <c r="H168" i="39"/>
  <c r="H167" i="39"/>
  <c r="H166" i="39"/>
  <c r="H165" i="39"/>
  <c r="H164" i="39"/>
  <c r="H163" i="39"/>
  <c r="H162" i="39"/>
  <c r="H161" i="39"/>
  <c r="H160" i="39"/>
  <c r="H159" i="39"/>
  <c r="H158" i="39"/>
  <c r="H157" i="39"/>
  <c r="H233" i="39"/>
  <c r="F25" i="39"/>
  <c r="G25" i="39"/>
  <c r="F26" i="39"/>
  <c r="G26" i="39"/>
  <c r="F27" i="39"/>
  <c r="G27" i="39"/>
  <c r="F28" i="39"/>
  <c r="G28" i="39"/>
  <c r="F29" i="39"/>
  <c r="G29" i="39"/>
  <c r="F30" i="39"/>
  <c r="G30" i="39"/>
  <c r="F31" i="39"/>
  <c r="G31" i="39"/>
  <c r="F32" i="39"/>
  <c r="G32" i="39"/>
  <c r="F33" i="39"/>
  <c r="G33" i="39"/>
  <c r="F34" i="39"/>
  <c r="G34" i="39"/>
  <c r="F35" i="39"/>
  <c r="G35" i="39"/>
  <c r="F36" i="39"/>
  <c r="G36" i="39"/>
  <c r="F37" i="39"/>
  <c r="G37" i="39"/>
  <c r="F38" i="39"/>
  <c r="G38" i="39"/>
  <c r="F39" i="39"/>
  <c r="G39" i="39"/>
  <c r="F40" i="39"/>
  <c r="G40" i="39"/>
  <c r="F41" i="39"/>
  <c r="G41" i="39"/>
  <c r="F42" i="39"/>
  <c r="G42" i="39"/>
  <c r="F43" i="39"/>
  <c r="G43" i="39"/>
  <c r="F44" i="39"/>
  <c r="G44" i="39"/>
  <c r="F45" i="39"/>
  <c r="G45" i="39"/>
  <c r="F46" i="39"/>
  <c r="G46" i="39"/>
  <c r="F47" i="39"/>
  <c r="G47" i="39"/>
  <c r="F48" i="39"/>
  <c r="G48" i="39"/>
  <c r="F49" i="39"/>
  <c r="G49" i="39"/>
  <c r="F50" i="39"/>
  <c r="G50" i="39"/>
  <c r="F51" i="39"/>
  <c r="G51" i="39"/>
  <c r="F52" i="39"/>
  <c r="G52" i="39"/>
  <c r="F53" i="39"/>
  <c r="G53" i="39"/>
  <c r="F54" i="39"/>
  <c r="G54" i="39"/>
  <c r="F55" i="39"/>
  <c r="G55" i="39"/>
  <c r="F56" i="39"/>
  <c r="G56" i="39"/>
  <c r="F57" i="39"/>
  <c r="G57" i="39"/>
  <c r="F58" i="39"/>
  <c r="G58" i="39"/>
  <c r="F59" i="39"/>
  <c r="G59" i="39"/>
  <c r="F60" i="39"/>
  <c r="G60" i="39"/>
  <c r="F61" i="39"/>
  <c r="G61" i="39"/>
  <c r="F62" i="39"/>
  <c r="G62" i="39"/>
  <c r="F63" i="39"/>
  <c r="G63" i="39"/>
  <c r="F64" i="39"/>
  <c r="G64" i="39"/>
  <c r="F65" i="39"/>
  <c r="G65" i="39"/>
  <c r="F66" i="39"/>
  <c r="G66" i="39"/>
  <c r="F67" i="39"/>
  <c r="G67" i="39"/>
  <c r="F68" i="39"/>
  <c r="G68" i="39"/>
  <c r="F69" i="39"/>
  <c r="G69" i="39"/>
  <c r="F70" i="39"/>
  <c r="G70" i="39"/>
  <c r="F71" i="39"/>
  <c r="G71" i="39"/>
  <c r="F72" i="39"/>
  <c r="G72" i="39"/>
  <c r="F73" i="39"/>
  <c r="G73" i="39"/>
  <c r="F74" i="39"/>
  <c r="G74" i="39"/>
  <c r="F75" i="39"/>
  <c r="G75" i="39"/>
  <c r="F76" i="39"/>
  <c r="G76" i="39"/>
  <c r="F77" i="39"/>
  <c r="G77" i="39"/>
  <c r="F78" i="39"/>
  <c r="G78" i="39"/>
  <c r="F79" i="39"/>
  <c r="G79" i="39"/>
  <c r="F80" i="39"/>
  <c r="G80" i="39"/>
  <c r="F81" i="39"/>
  <c r="G81" i="39"/>
  <c r="F82" i="39"/>
  <c r="G82" i="39"/>
  <c r="F83" i="39"/>
  <c r="G83" i="39"/>
  <c r="F84" i="39"/>
  <c r="G84" i="39"/>
  <c r="F85" i="39"/>
  <c r="G85" i="39"/>
  <c r="F86" i="39"/>
  <c r="G86" i="39"/>
  <c r="F87" i="39"/>
  <c r="G87" i="39"/>
  <c r="F88" i="39"/>
  <c r="G88" i="39"/>
  <c r="F89" i="39"/>
  <c r="G89" i="39"/>
  <c r="F90" i="39"/>
  <c r="G90" i="39"/>
  <c r="F91" i="39"/>
  <c r="G91" i="39"/>
  <c r="F92" i="39"/>
  <c r="G92" i="39"/>
  <c r="F93" i="39"/>
  <c r="G93" i="39"/>
  <c r="F94" i="39"/>
  <c r="G94" i="39"/>
  <c r="F95" i="39"/>
  <c r="G95" i="39"/>
  <c r="F96" i="39"/>
  <c r="G96" i="39"/>
  <c r="F97" i="39"/>
  <c r="G97" i="39"/>
  <c r="F98" i="39"/>
  <c r="G98" i="39"/>
  <c r="F99" i="39"/>
  <c r="G99" i="39"/>
  <c r="F100" i="39"/>
  <c r="G100" i="39"/>
  <c r="F101" i="39"/>
  <c r="G101" i="39"/>
  <c r="F102" i="39"/>
  <c r="G102" i="39"/>
  <c r="F103" i="39"/>
  <c r="G103" i="39"/>
  <c r="F104" i="39"/>
  <c r="G104" i="39"/>
  <c r="F105" i="39"/>
  <c r="G105" i="39"/>
  <c r="F106" i="39"/>
  <c r="G106" i="39"/>
  <c r="F107" i="39"/>
  <c r="G107" i="39"/>
  <c r="F108" i="39"/>
  <c r="G108" i="39"/>
  <c r="F109" i="39"/>
  <c r="G109" i="39"/>
  <c r="F110" i="39"/>
  <c r="G110" i="39"/>
  <c r="F111" i="39"/>
  <c r="G111" i="39"/>
  <c r="F112" i="39"/>
  <c r="G112" i="39"/>
  <c r="F113" i="39"/>
  <c r="G113" i="39"/>
  <c r="F114" i="39"/>
  <c r="G114" i="39"/>
  <c r="F115" i="39"/>
  <c r="G115" i="39"/>
  <c r="F116" i="39"/>
  <c r="G116" i="39"/>
  <c r="F117" i="39"/>
  <c r="G117" i="39"/>
  <c r="F118" i="39"/>
  <c r="G118" i="39"/>
  <c r="F119" i="39"/>
  <c r="G119" i="39"/>
  <c r="F120" i="39"/>
  <c r="G120" i="39"/>
  <c r="F121" i="39"/>
  <c r="G121" i="39"/>
  <c r="F122" i="39"/>
  <c r="G122" i="39"/>
  <c r="F123" i="39"/>
  <c r="G123" i="39"/>
  <c r="F124" i="39"/>
  <c r="G124" i="39"/>
  <c r="F125" i="39"/>
  <c r="G125" i="39"/>
  <c r="F126" i="39"/>
  <c r="G126" i="39"/>
  <c r="F127" i="39"/>
  <c r="G127" i="39"/>
  <c r="F133" i="39"/>
  <c r="G133" i="39"/>
  <c r="F136" i="39"/>
  <c r="G136" i="39"/>
  <c r="F141" i="39"/>
  <c r="G141" i="39"/>
  <c r="F144" i="39"/>
  <c r="F145" i="39"/>
  <c r="F146" i="39"/>
  <c r="F147" i="39"/>
  <c r="G147" i="39"/>
  <c r="F148" i="39"/>
  <c r="G148" i="39"/>
  <c r="F149" i="39"/>
  <c r="F157" i="39"/>
  <c r="G157" i="39"/>
  <c r="F158" i="39"/>
  <c r="G158" i="39"/>
  <c r="F159" i="39"/>
  <c r="G159" i="39"/>
  <c r="F160" i="39"/>
  <c r="G160" i="39"/>
  <c r="F161" i="39"/>
  <c r="G161" i="39"/>
  <c r="F162" i="39"/>
  <c r="G162" i="39"/>
  <c r="F163" i="39"/>
  <c r="G163" i="39"/>
  <c r="F164" i="39"/>
  <c r="G164" i="39"/>
  <c r="F165" i="39"/>
  <c r="G165" i="39"/>
  <c r="F166" i="39"/>
  <c r="G166" i="39"/>
  <c r="F167" i="39"/>
  <c r="G167" i="39"/>
  <c r="F168" i="39"/>
  <c r="G168" i="39"/>
  <c r="F169" i="39"/>
  <c r="G169" i="39"/>
  <c r="F170" i="39"/>
  <c r="G170" i="39"/>
  <c r="F171" i="39"/>
  <c r="G171" i="39"/>
  <c r="F172" i="39"/>
  <c r="G172" i="39"/>
  <c r="F173" i="39"/>
  <c r="G173" i="39"/>
  <c r="F174" i="39"/>
  <c r="G174" i="39"/>
  <c r="F175" i="39"/>
  <c r="G175" i="39"/>
  <c r="F176" i="39"/>
  <c r="G176" i="39"/>
  <c r="F177" i="39"/>
  <c r="G177" i="39"/>
  <c r="F178" i="39"/>
  <c r="G178" i="39"/>
  <c r="F179" i="39"/>
  <c r="G179" i="39"/>
  <c r="F180" i="39"/>
  <c r="G180" i="39"/>
  <c r="F181" i="39"/>
  <c r="G181" i="39"/>
  <c r="F182" i="39"/>
  <c r="G182" i="39"/>
  <c r="F183" i="39"/>
  <c r="G183" i="39"/>
  <c r="F184" i="39"/>
  <c r="G184" i="39"/>
  <c r="F185" i="39"/>
  <c r="G185" i="39"/>
  <c r="F186" i="39"/>
  <c r="G186" i="39"/>
  <c r="F187" i="39"/>
  <c r="G187" i="39"/>
  <c r="F188" i="39"/>
  <c r="G188" i="39"/>
  <c r="F189" i="39"/>
  <c r="G189" i="39"/>
  <c r="F190" i="39"/>
  <c r="G190" i="39"/>
  <c r="F191" i="39"/>
  <c r="G191" i="39"/>
  <c r="F192" i="39"/>
  <c r="G192" i="39"/>
  <c r="F193" i="39"/>
  <c r="G193" i="39"/>
  <c r="F194" i="39"/>
  <c r="G194" i="39"/>
  <c r="F195" i="39"/>
  <c r="G195" i="39"/>
  <c r="F196" i="39"/>
  <c r="G196" i="39"/>
  <c r="F197" i="39"/>
  <c r="G197" i="39"/>
  <c r="F198" i="39"/>
  <c r="G198" i="39"/>
  <c r="F199" i="39"/>
  <c r="G199" i="39"/>
  <c r="F200" i="39"/>
  <c r="G200" i="39"/>
  <c r="F201" i="39"/>
  <c r="G201" i="39"/>
  <c r="F202" i="39"/>
  <c r="G202" i="39"/>
  <c r="F203" i="39"/>
  <c r="G203" i="39"/>
  <c r="F204" i="39"/>
  <c r="G204" i="39"/>
  <c r="F205" i="39"/>
  <c r="G205" i="39"/>
  <c r="F206" i="39"/>
  <c r="G206" i="39"/>
  <c r="F207" i="39"/>
  <c r="G207" i="39"/>
  <c r="F208" i="39"/>
  <c r="G208" i="39"/>
  <c r="F209" i="39"/>
  <c r="G209" i="39"/>
  <c r="F210" i="39"/>
  <c r="G210" i="39"/>
  <c r="F211" i="39"/>
  <c r="G211" i="39"/>
  <c r="F212" i="39"/>
  <c r="G212" i="39"/>
  <c r="F213" i="39"/>
  <c r="G213" i="39"/>
  <c r="F214" i="39"/>
  <c r="G214" i="39"/>
  <c r="F215" i="39"/>
  <c r="G215" i="39"/>
  <c r="F216" i="39"/>
  <c r="G216" i="39"/>
  <c r="F217" i="39"/>
  <c r="G217" i="39"/>
  <c r="F218" i="39"/>
  <c r="G218" i="39"/>
  <c r="F219" i="39"/>
  <c r="G219" i="39"/>
  <c r="F220" i="39"/>
  <c r="G220" i="39"/>
  <c r="F221" i="39"/>
  <c r="G221" i="39"/>
  <c r="F222" i="39"/>
  <c r="G222" i="39"/>
  <c r="F223" i="39"/>
  <c r="G223" i="39"/>
  <c r="F224" i="39"/>
  <c r="G224" i="39"/>
  <c r="F225" i="39"/>
  <c r="G225" i="39"/>
  <c r="F226" i="39"/>
  <c r="G226" i="39"/>
  <c r="F227" i="39"/>
  <c r="G227" i="39"/>
  <c r="F228" i="39"/>
  <c r="G228" i="39"/>
  <c r="F229" i="39"/>
  <c r="G229" i="39"/>
  <c r="F230" i="39"/>
  <c r="G230" i="39"/>
  <c r="F231" i="39"/>
  <c r="G231" i="39"/>
  <c r="F232" i="39"/>
  <c r="G232" i="39"/>
  <c r="F233" i="39"/>
  <c r="G233" i="39"/>
  <c r="B42" i="39"/>
  <c r="C42" i="39"/>
  <c r="D42" i="39"/>
  <c r="E42" i="39"/>
  <c r="B43" i="39"/>
  <c r="C43" i="39"/>
  <c r="D43" i="39"/>
  <c r="E43" i="39"/>
  <c r="B44" i="39"/>
  <c r="C44" i="39"/>
  <c r="D44" i="39"/>
  <c r="E44" i="39"/>
  <c r="B45" i="39"/>
  <c r="C45" i="39"/>
  <c r="D45" i="39"/>
  <c r="E45" i="39"/>
  <c r="B46" i="39"/>
  <c r="C46" i="39"/>
  <c r="D46" i="39"/>
  <c r="E46" i="39"/>
  <c r="B47" i="39"/>
  <c r="C47" i="39"/>
  <c r="D47" i="39"/>
  <c r="E47" i="39"/>
  <c r="B48" i="39"/>
  <c r="C48" i="39"/>
  <c r="D48" i="39"/>
  <c r="E48" i="39"/>
  <c r="B49" i="39"/>
  <c r="C49" i="39"/>
  <c r="D49" i="39"/>
  <c r="E49" i="39"/>
  <c r="B50" i="39"/>
  <c r="C50" i="39"/>
  <c r="D50" i="39"/>
  <c r="E50" i="39"/>
  <c r="B51" i="39"/>
  <c r="C51" i="39"/>
  <c r="D51" i="39"/>
  <c r="E51" i="39"/>
  <c r="B52" i="39"/>
  <c r="C52" i="39"/>
  <c r="D52" i="39"/>
  <c r="E52" i="39"/>
  <c r="B53" i="39"/>
  <c r="C53" i="39"/>
  <c r="D53" i="39"/>
  <c r="E53" i="39"/>
  <c r="B54" i="39"/>
  <c r="C54" i="39"/>
  <c r="D54" i="39"/>
  <c r="E54" i="39"/>
  <c r="B55" i="39"/>
  <c r="C55" i="39"/>
  <c r="D55" i="39"/>
  <c r="E55" i="39"/>
  <c r="B56" i="39"/>
  <c r="C56" i="39"/>
  <c r="D56" i="39"/>
  <c r="E56" i="39"/>
  <c r="B57" i="39"/>
  <c r="C57" i="39"/>
  <c r="D57" i="39"/>
  <c r="E57" i="39"/>
  <c r="B58" i="39"/>
  <c r="C58" i="39"/>
  <c r="D58" i="39"/>
  <c r="E58" i="39"/>
  <c r="B59" i="39"/>
  <c r="C59" i="39"/>
  <c r="D59" i="39"/>
  <c r="E59" i="39"/>
  <c r="B60" i="39"/>
  <c r="C60" i="39"/>
  <c r="D60" i="39"/>
  <c r="E60" i="39"/>
  <c r="B61" i="39"/>
  <c r="C61" i="39"/>
  <c r="D61" i="39"/>
  <c r="E61" i="39"/>
  <c r="B62" i="39"/>
  <c r="C62" i="39"/>
  <c r="D62" i="39"/>
  <c r="E62" i="39"/>
  <c r="B63" i="39"/>
  <c r="C63" i="39"/>
  <c r="D63" i="39"/>
  <c r="E63" i="39"/>
  <c r="B64" i="39"/>
  <c r="C64" i="39"/>
  <c r="D64" i="39"/>
  <c r="E64" i="39"/>
  <c r="B65" i="39"/>
  <c r="C65" i="39"/>
  <c r="D65" i="39"/>
  <c r="E65" i="39"/>
  <c r="B66" i="39"/>
  <c r="C66" i="39"/>
  <c r="D66" i="39"/>
  <c r="E66" i="39"/>
  <c r="B67" i="39"/>
  <c r="C67" i="39"/>
  <c r="D67" i="39"/>
  <c r="E67" i="39"/>
  <c r="B68" i="39"/>
  <c r="C68" i="39"/>
  <c r="D68" i="39"/>
  <c r="E68" i="39"/>
  <c r="B69" i="39"/>
  <c r="C69" i="39"/>
  <c r="D69" i="39"/>
  <c r="E69" i="39"/>
  <c r="B70" i="39"/>
  <c r="C70" i="39"/>
  <c r="D70" i="39"/>
  <c r="E70" i="39"/>
  <c r="B71" i="39"/>
  <c r="C71" i="39"/>
  <c r="D71" i="39"/>
  <c r="E71" i="39"/>
  <c r="B72" i="39"/>
  <c r="C72" i="39"/>
  <c r="D72" i="39"/>
  <c r="E72" i="39"/>
  <c r="B73" i="39"/>
  <c r="C73" i="39"/>
  <c r="D73" i="39"/>
  <c r="E73" i="39"/>
  <c r="B74" i="39"/>
  <c r="C74" i="39"/>
  <c r="D74" i="39"/>
  <c r="E74" i="39"/>
  <c r="B75" i="39"/>
  <c r="C75" i="39"/>
  <c r="D75" i="39"/>
  <c r="E75" i="39"/>
  <c r="B76" i="39"/>
  <c r="C76" i="39"/>
  <c r="D76" i="39"/>
  <c r="E76" i="39"/>
  <c r="B77" i="39"/>
  <c r="C77" i="39"/>
  <c r="D77" i="39"/>
  <c r="E77" i="39"/>
  <c r="B78" i="39"/>
  <c r="C78" i="39"/>
  <c r="D78" i="39"/>
  <c r="E78" i="39"/>
  <c r="B79" i="39"/>
  <c r="C79" i="39"/>
  <c r="D79" i="39"/>
  <c r="E79" i="39"/>
  <c r="B80" i="39"/>
  <c r="C80" i="39"/>
  <c r="D80" i="39"/>
  <c r="E80" i="39"/>
  <c r="B81" i="39"/>
  <c r="C81" i="39"/>
  <c r="D81" i="39"/>
  <c r="E81" i="39"/>
  <c r="B82" i="39"/>
  <c r="C82" i="39"/>
  <c r="D82" i="39"/>
  <c r="E82" i="39"/>
  <c r="B83" i="39"/>
  <c r="C83" i="39"/>
  <c r="D83" i="39"/>
  <c r="E83" i="39"/>
  <c r="B84" i="39"/>
  <c r="C84" i="39"/>
  <c r="D84" i="39"/>
  <c r="E84" i="39"/>
  <c r="B85" i="39"/>
  <c r="C85" i="39"/>
  <c r="D85" i="39"/>
  <c r="E85" i="39"/>
  <c r="B86" i="39"/>
  <c r="C86" i="39"/>
  <c r="D86" i="39"/>
  <c r="E86" i="39"/>
  <c r="B87" i="39"/>
  <c r="C87" i="39"/>
  <c r="D87" i="39"/>
  <c r="E87" i="39"/>
  <c r="B88" i="39"/>
  <c r="C88" i="39"/>
  <c r="D88" i="39"/>
  <c r="E88" i="39"/>
  <c r="B89" i="39"/>
  <c r="C89" i="39"/>
  <c r="D89" i="39"/>
  <c r="E89" i="39"/>
  <c r="B90" i="39"/>
  <c r="C90" i="39"/>
  <c r="D90" i="39"/>
  <c r="E90" i="39"/>
  <c r="B91" i="39"/>
  <c r="C91" i="39"/>
  <c r="D91" i="39"/>
  <c r="E91" i="39"/>
  <c r="B92" i="39"/>
  <c r="C92" i="39"/>
  <c r="D92" i="39"/>
  <c r="E92" i="39"/>
  <c r="B93" i="39"/>
  <c r="C93" i="39"/>
  <c r="D93" i="39"/>
  <c r="E93" i="39"/>
  <c r="B94" i="39"/>
  <c r="C94" i="39"/>
  <c r="D94" i="39"/>
  <c r="E94" i="39"/>
  <c r="B95" i="39"/>
  <c r="C95" i="39"/>
  <c r="D95" i="39"/>
  <c r="E95" i="39"/>
  <c r="B96" i="39"/>
  <c r="C96" i="39"/>
  <c r="D96" i="39"/>
  <c r="E96" i="39"/>
  <c r="B97" i="39"/>
  <c r="C97" i="39"/>
  <c r="D97" i="39"/>
  <c r="E97" i="39"/>
  <c r="B98" i="39"/>
  <c r="C98" i="39"/>
  <c r="D98" i="39"/>
  <c r="E98" i="39"/>
  <c r="B99" i="39"/>
  <c r="C99" i="39"/>
  <c r="D99" i="39"/>
  <c r="E99" i="39"/>
  <c r="B100" i="39"/>
  <c r="C100" i="39"/>
  <c r="D100" i="39"/>
  <c r="E100" i="39"/>
  <c r="B101" i="39"/>
  <c r="C101" i="39"/>
  <c r="D101" i="39"/>
  <c r="E101" i="39"/>
  <c r="B102" i="39"/>
  <c r="C102" i="39"/>
  <c r="D102" i="39"/>
  <c r="E102" i="39"/>
  <c r="B103" i="39"/>
  <c r="C103" i="39"/>
  <c r="D103" i="39"/>
  <c r="E103" i="39"/>
  <c r="B104" i="39"/>
  <c r="C104" i="39"/>
  <c r="D104" i="39"/>
  <c r="E104" i="39"/>
  <c r="B105" i="39"/>
  <c r="C105" i="39"/>
  <c r="D105" i="39"/>
  <c r="E105" i="39"/>
  <c r="B106" i="39"/>
  <c r="C106" i="39"/>
  <c r="D106" i="39"/>
  <c r="E106" i="39"/>
  <c r="B107" i="39"/>
  <c r="C107" i="39"/>
  <c r="D107" i="39"/>
  <c r="E107" i="39"/>
  <c r="B108" i="39"/>
  <c r="C108" i="39"/>
  <c r="D108" i="39"/>
  <c r="E108" i="39"/>
  <c r="B109" i="39"/>
  <c r="C109" i="39"/>
  <c r="D109" i="39"/>
  <c r="E109" i="39"/>
  <c r="B110" i="39"/>
  <c r="C110" i="39"/>
  <c r="D110" i="39"/>
  <c r="E110" i="39"/>
  <c r="B111" i="39"/>
  <c r="C111" i="39"/>
  <c r="D111" i="39"/>
  <c r="E111" i="39"/>
  <c r="B112" i="39"/>
  <c r="C112" i="39"/>
  <c r="D112" i="39"/>
  <c r="E112" i="39"/>
  <c r="B113" i="39"/>
  <c r="C113" i="39"/>
  <c r="D113" i="39"/>
  <c r="E113" i="39"/>
  <c r="B114" i="39"/>
  <c r="C114" i="39"/>
  <c r="D114" i="39"/>
  <c r="E114" i="39"/>
  <c r="B115" i="39"/>
  <c r="C115" i="39"/>
  <c r="D115" i="39"/>
  <c r="E115" i="39"/>
  <c r="B116" i="39"/>
  <c r="C116" i="39"/>
  <c r="D116" i="39"/>
  <c r="E116" i="39"/>
  <c r="B117" i="39"/>
  <c r="C117" i="39"/>
  <c r="D117" i="39"/>
  <c r="E117" i="39"/>
  <c r="B118" i="39"/>
  <c r="C118" i="39"/>
  <c r="D118" i="39"/>
  <c r="E118" i="39"/>
  <c r="B119" i="39"/>
  <c r="C119" i="39"/>
  <c r="D119" i="39"/>
  <c r="E119" i="39"/>
  <c r="B120" i="39"/>
  <c r="C120" i="39"/>
  <c r="D120" i="39"/>
  <c r="E120" i="39"/>
  <c r="B121" i="39"/>
  <c r="C121" i="39"/>
  <c r="D121" i="39"/>
  <c r="E121" i="39"/>
  <c r="B122" i="39"/>
  <c r="C122" i="39"/>
  <c r="D122" i="39"/>
  <c r="E122" i="39"/>
  <c r="B123" i="39"/>
  <c r="C123" i="39"/>
  <c r="D123" i="39"/>
  <c r="E123" i="39"/>
  <c r="B124" i="39"/>
  <c r="C124" i="39"/>
  <c r="D124" i="39"/>
  <c r="E124" i="39"/>
  <c r="B125" i="39"/>
  <c r="C125" i="39"/>
  <c r="D125" i="39"/>
  <c r="E125" i="39"/>
  <c r="B126" i="39"/>
  <c r="C126" i="39"/>
  <c r="D126" i="39"/>
  <c r="E126" i="39"/>
  <c r="B127" i="39"/>
  <c r="C127" i="39"/>
  <c r="D127" i="39"/>
  <c r="E127" i="39"/>
  <c r="B133" i="39"/>
  <c r="C133" i="39"/>
  <c r="D133" i="39"/>
  <c r="E133" i="39"/>
  <c r="B136" i="39"/>
  <c r="C136" i="39"/>
  <c r="D136" i="39"/>
  <c r="E136" i="39"/>
  <c r="B141" i="39"/>
  <c r="C141" i="39"/>
  <c r="D141" i="39"/>
  <c r="E141" i="39"/>
  <c r="B142" i="39"/>
  <c r="C142" i="39"/>
  <c r="D142" i="39"/>
  <c r="E142" i="39"/>
  <c r="B143" i="39"/>
  <c r="C143" i="39"/>
  <c r="D143" i="39"/>
  <c r="E143" i="39"/>
  <c r="B144" i="39"/>
  <c r="C144" i="39"/>
  <c r="D144" i="39"/>
  <c r="E144" i="39"/>
  <c r="B145" i="39"/>
  <c r="C145" i="39"/>
  <c r="D145" i="39"/>
  <c r="E145" i="39"/>
  <c r="B146" i="39"/>
  <c r="C146" i="39"/>
  <c r="D146" i="39"/>
  <c r="E146" i="39"/>
  <c r="B147" i="39"/>
  <c r="C147" i="39"/>
  <c r="D147" i="39"/>
  <c r="E147" i="39"/>
  <c r="B148" i="39"/>
  <c r="C148" i="39"/>
  <c r="D148" i="39"/>
  <c r="E148" i="39"/>
  <c r="B149" i="39"/>
  <c r="C149" i="39"/>
  <c r="D149" i="39"/>
  <c r="E149" i="39"/>
  <c r="B150" i="39"/>
  <c r="B151" i="39"/>
  <c r="B152" i="39"/>
  <c r="B153" i="39"/>
  <c r="C153" i="39"/>
  <c r="B154" i="39"/>
  <c r="C154" i="39"/>
  <c r="B155" i="39"/>
  <c r="C155" i="39"/>
  <c r="D155" i="39"/>
  <c r="B156" i="39"/>
  <c r="C156" i="39"/>
  <c r="D156" i="39"/>
  <c r="B157" i="39"/>
  <c r="C157" i="39"/>
  <c r="D157" i="39"/>
  <c r="E157" i="39"/>
  <c r="B158" i="39"/>
  <c r="C158" i="39"/>
  <c r="D158" i="39"/>
  <c r="E158" i="39"/>
  <c r="B159" i="39"/>
  <c r="C159" i="39"/>
  <c r="D159" i="39"/>
  <c r="E159" i="39"/>
  <c r="B160" i="39"/>
  <c r="C160" i="39"/>
  <c r="D160" i="39"/>
  <c r="E160" i="39"/>
  <c r="B161" i="39"/>
  <c r="C161" i="39"/>
  <c r="D161" i="39"/>
  <c r="E161" i="39"/>
  <c r="B162" i="39"/>
  <c r="C162" i="39"/>
  <c r="D162" i="39"/>
  <c r="E162" i="39"/>
  <c r="B163" i="39"/>
  <c r="C163" i="39"/>
  <c r="D163" i="39"/>
  <c r="E163" i="39"/>
  <c r="B164" i="39"/>
  <c r="C164" i="39"/>
  <c r="D164" i="39"/>
  <c r="E164" i="39"/>
  <c r="B165" i="39"/>
  <c r="C165" i="39"/>
  <c r="D165" i="39"/>
  <c r="E165" i="39"/>
  <c r="B166" i="39"/>
  <c r="C166" i="39"/>
  <c r="D166" i="39"/>
  <c r="E166" i="39"/>
  <c r="B167" i="39"/>
  <c r="C167" i="39"/>
  <c r="D167" i="39"/>
  <c r="E167" i="39"/>
  <c r="B168" i="39"/>
  <c r="C168" i="39"/>
  <c r="D168" i="39"/>
  <c r="E168" i="39"/>
  <c r="B169" i="39"/>
  <c r="C169" i="39"/>
  <c r="D169" i="39"/>
  <c r="E169" i="39"/>
  <c r="B170" i="39"/>
  <c r="C170" i="39"/>
  <c r="D170" i="39"/>
  <c r="E170" i="39"/>
  <c r="B171" i="39"/>
  <c r="C171" i="39"/>
  <c r="D171" i="39"/>
  <c r="E171" i="39"/>
  <c r="B172" i="39"/>
  <c r="C172" i="39"/>
  <c r="D172" i="39"/>
  <c r="E172" i="39"/>
  <c r="B173" i="39"/>
  <c r="C173" i="39"/>
  <c r="D173" i="39"/>
  <c r="E173" i="39"/>
  <c r="B174" i="39"/>
  <c r="C174" i="39"/>
  <c r="D174" i="39"/>
  <c r="E174" i="39"/>
  <c r="B175" i="39"/>
  <c r="C175" i="39"/>
  <c r="D175" i="39"/>
  <c r="E175" i="39"/>
  <c r="B176" i="39"/>
  <c r="C176" i="39"/>
  <c r="D176" i="39"/>
  <c r="E176" i="39"/>
  <c r="B177" i="39"/>
  <c r="C177" i="39"/>
  <c r="D177" i="39"/>
  <c r="E177" i="39"/>
  <c r="B178" i="39"/>
  <c r="C178" i="39"/>
  <c r="D178" i="39"/>
  <c r="E178" i="39"/>
  <c r="B179" i="39"/>
  <c r="C179" i="39"/>
  <c r="D179" i="39"/>
  <c r="E179" i="39"/>
  <c r="B180" i="39"/>
  <c r="C180" i="39"/>
  <c r="D180" i="39"/>
  <c r="E180" i="39"/>
  <c r="B181" i="39"/>
  <c r="C181" i="39"/>
  <c r="D181" i="39"/>
  <c r="E181" i="39"/>
  <c r="B182" i="39"/>
  <c r="C182" i="39"/>
  <c r="D182" i="39"/>
  <c r="E182" i="39"/>
  <c r="B183" i="39"/>
  <c r="C183" i="39"/>
  <c r="D183" i="39"/>
  <c r="E183" i="39"/>
  <c r="B184" i="39"/>
  <c r="C184" i="39"/>
  <c r="D184" i="39"/>
  <c r="E184" i="39"/>
  <c r="B185" i="39"/>
  <c r="C185" i="39"/>
  <c r="D185" i="39"/>
  <c r="E185" i="39"/>
  <c r="B186" i="39"/>
  <c r="C186" i="39"/>
  <c r="D186" i="39"/>
  <c r="E186" i="39"/>
  <c r="B187" i="39"/>
  <c r="C187" i="39"/>
  <c r="D187" i="39"/>
  <c r="E187" i="39"/>
  <c r="B188" i="39"/>
  <c r="C188" i="39"/>
  <c r="D188" i="39"/>
  <c r="E188" i="39"/>
  <c r="B189" i="39"/>
  <c r="C189" i="39"/>
  <c r="D189" i="39"/>
  <c r="E189" i="39"/>
  <c r="B190" i="39"/>
  <c r="C190" i="39"/>
  <c r="D190" i="39"/>
  <c r="E190" i="39"/>
  <c r="B191" i="39"/>
  <c r="C191" i="39"/>
  <c r="D191" i="39"/>
  <c r="E191" i="39"/>
  <c r="B192" i="39"/>
  <c r="C192" i="39"/>
  <c r="D192" i="39"/>
  <c r="E192" i="39"/>
  <c r="B193" i="39"/>
  <c r="C193" i="39"/>
  <c r="D193" i="39"/>
  <c r="E193" i="39"/>
  <c r="B194" i="39"/>
  <c r="C194" i="39"/>
  <c r="D194" i="39"/>
  <c r="E194" i="39"/>
  <c r="B195" i="39"/>
  <c r="C195" i="39"/>
  <c r="D195" i="39"/>
  <c r="E195" i="39"/>
  <c r="B196" i="39"/>
  <c r="C196" i="39"/>
  <c r="D196" i="39"/>
  <c r="E196" i="39"/>
  <c r="B197" i="39"/>
  <c r="C197" i="39"/>
  <c r="D197" i="39"/>
  <c r="E197" i="39"/>
  <c r="B198" i="39"/>
  <c r="C198" i="39"/>
  <c r="D198" i="39"/>
  <c r="E198" i="39"/>
  <c r="B199" i="39"/>
  <c r="C199" i="39"/>
  <c r="D199" i="39"/>
  <c r="E199" i="39"/>
  <c r="B200" i="39"/>
  <c r="C200" i="39"/>
  <c r="D200" i="39"/>
  <c r="E200" i="39"/>
  <c r="B201" i="39"/>
  <c r="C201" i="39"/>
  <c r="D201" i="39"/>
  <c r="E201" i="39"/>
  <c r="B202" i="39"/>
  <c r="C202" i="39"/>
  <c r="D202" i="39"/>
  <c r="E202" i="39"/>
  <c r="B203" i="39"/>
  <c r="C203" i="39"/>
  <c r="D203" i="39"/>
  <c r="E203" i="39"/>
  <c r="B204" i="39"/>
  <c r="C204" i="39"/>
  <c r="D204" i="39"/>
  <c r="E204" i="39"/>
  <c r="B205" i="39"/>
  <c r="C205" i="39"/>
  <c r="D205" i="39"/>
  <c r="E205" i="39"/>
  <c r="B206" i="39"/>
  <c r="C206" i="39"/>
  <c r="D206" i="39"/>
  <c r="E206" i="39"/>
  <c r="B207" i="39"/>
  <c r="C207" i="39"/>
  <c r="D207" i="39"/>
  <c r="E207" i="39"/>
  <c r="B208" i="39"/>
  <c r="C208" i="39"/>
  <c r="D208" i="39"/>
  <c r="E208" i="39"/>
  <c r="B209" i="39"/>
  <c r="C209" i="39"/>
  <c r="D209" i="39"/>
  <c r="E209" i="39"/>
  <c r="B210" i="39"/>
  <c r="C210" i="39"/>
  <c r="D210" i="39"/>
  <c r="E210" i="39"/>
  <c r="B211" i="39"/>
  <c r="C211" i="39"/>
  <c r="D211" i="39"/>
  <c r="E211" i="39"/>
  <c r="B212" i="39"/>
  <c r="C212" i="39"/>
  <c r="D212" i="39"/>
  <c r="E212" i="39"/>
  <c r="B213" i="39"/>
  <c r="C213" i="39"/>
  <c r="D213" i="39"/>
  <c r="E213" i="39"/>
  <c r="B214" i="39"/>
  <c r="C214" i="39"/>
  <c r="D214" i="39"/>
  <c r="E214" i="39"/>
  <c r="B215" i="39"/>
  <c r="C215" i="39"/>
  <c r="D215" i="39"/>
  <c r="E215" i="39"/>
  <c r="B216" i="39"/>
  <c r="C216" i="39"/>
  <c r="D216" i="39"/>
  <c r="E216" i="39"/>
  <c r="B217" i="39"/>
  <c r="C217" i="39"/>
  <c r="D217" i="39"/>
  <c r="E217" i="39"/>
  <c r="B218" i="39"/>
  <c r="C218" i="39"/>
  <c r="D218" i="39"/>
  <c r="E218" i="39"/>
  <c r="B219" i="39"/>
  <c r="C219" i="39"/>
  <c r="D219" i="39"/>
  <c r="E219" i="39"/>
  <c r="B220" i="39"/>
  <c r="C220" i="39"/>
  <c r="D220" i="39"/>
  <c r="E220" i="39"/>
  <c r="B221" i="39"/>
  <c r="C221" i="39"/>
  <c r="D221" i="39"/>
  <c r="E221" i="39"/>
  <c r="B222" i="39"/>
  <c r="C222" i="39"/>
  <c r="D222" i="39"/>
  <c r="E222" i="39"/>
  <c r="B223" i="39"/>
  <c r="C223" i="39"/>
  <c r="D223" i="39"/>
  <c r="E223" i="39"/>
  <c r="B224" i="39"/>
  <c r="C224" i="39"/>
  <c r="D224" i="39"/>
  <c r="E224" i="39"/>
  <c r="B225" i="39"/>
  <c r="C225" i="39"/>
  <c r="D225" i="39"/>
  <c r="E225" i="39"/>
  <c r="B226" i="39"/>
  <c r="C226" i="39"/>
  <c r="D226" i="39"/>
  <c r="E226" i="39"/>
  <c r="B227" i="39"/>
  <c r="C227" i="39"/>
  <c r="D227" i="39"/>
  <c r="E227" i="39"/>
  <c r="B228" i="39"/>
  <c r="C228" i="39"/>
  <c r="D228" i="39"/>
  <c r="E228" i="39"/>
  <c r="B229" i="39"/>
  <c r="C229" i="39"/>
  <c r="D229" i="39"/>
  <c r="E229" i="39"/>
  <c r="B230" i="39"/>
  <c r="C230" i="39"/>
  <c r="D230" i="39"/>
  <c r="E230" i="39"/>
  <c r="B231" i="39"/>
  <c r="C231" i="39"/>
  <c r="D231" i="39"/>
  <c r="E231" i="39"/>
  <c r="B232" i="39"/>
  <c r="C232" i="39"/>
  <c r="D232" i="39"/>
  <c r="E232" i="39"/>
  <c r="B233" i="39"/>
  <c r="C233" i="39"/>
  <c r="D233" i="39"/>
  <c r="E233" i="39"/>
  <c r="B234" i="39"/>
  <c r="C234" i="39"/>
  <c r="B235" i="39"/>
  <c r="C235" i="39"/>
  <c r="B236" i="39"/>
  <c r="C236" i="39"/>
  <c r="D236" i="39"/>
  <c r="E236" i="39"/>
  <c r="B237" i="39"/>
  <c r="C237" i="39"/>
  <c r="D237" i="39"/>
  <c r="E237" i="39"/>
  <c r="B238" i="39"/>
  <c r="C238" i="39"/>
  <c r="D238" i="39"/>
  <c r="E238" i="39"/>
  <c r="B239" i="39"/>
  <c r="C239" i="39"/>
  <c r="D239" i="39"/>
  <c r="E239" i="39"/>
  <c r="B240" i="39"/>
  <c r="C240" i="39"/>
  <c r="D240" i="39"/>
  <c r="E240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B40" i="39"/>
  <c r="C40" i="39"/>
  <c r="D40" i="39"/>
  <c r="E40" i="39"/>
  <c r="B41" i="39"/>
  <c r="C41" i="39"/>
  <c r="D41" i="39"/>
  <c r="E41" i="39"/>
  <c r="CO160" i="24" l="1"/>
  <c r="CF224" i="24"/>
  <c r="CK160" i="24"/>
  <c r="CP154" i="24"/>
  <c r="CL160" i="24"/>
  <c r="CP160" i="24"/>
  <c r="CB134" i="24"/>
  <c r="BB134" i="24"/>
  <c r="CG224" i="24" l="1"/>
  <c r="CA27" i="24"/>
  <c r="CH224" i="24" l="1"/>
  <c r="BX27" i="24"/>
  <c r="CB27" i="24"/>
  <c r="BZ27" i="24"/>
  <c r="BY27" i="24"/>
  <c r="CI224" i="24" l="1"/>
  <c r="AW98" i="24"/>
  <c r="AW137" i="24"/>
  <c r="AW135" i="24"/>
  <c r="CJ224" i="24" l="1"/>
  <c r="AW133" i="24"/>
  <c r="AW138" i="24"/>
  <c r="AK132" i="24"/>
  <c r="CL138" i="24" l="1"/>
  <c r="CH146" i="24"/>
  <c r="CH40" i="24"/>
  <c r="CH34" i="24"/>
  <c r="CH31" i="24"/>
  <c r="CH27" i="24"/>
  <c r="CH20" i="24"/>
  <c r="CH18" i="24"/>
  <c r="CH14" i="24"/>
  <c r="CH13" i="24" l="1"/>
  <c r="CH140" i="24"/>
  <c r="CH33" i="24"/>
  <c r="CH12" i="24" l="1"/>
  <c r="CM223" i="24" l="1"/>
  <c r="BN110" i="24"/>
  <c r="CN223" i="24" l="1"/>
  <c r="AU20" i="24"/>
  <c r="AT20" i="24"/>
  <c r="AS20" i="24"/>
  <c r="G134" i="24" l="1"/>
  <c r="H134" i="24"/>
  <c r="I134" i="24"/>
  <c r="J134" i="24"/>
  <c r="K134" i="24"/>
  <c r="L134" i="24"/>
  <c r="M134" i="24"/>
  <c r="N134" i="24"/>
  <c r="O134" i="24"/>
  <c r="P134" i="24"/>
  <c r="Q134" i="24"/>
  <c r="R134" i="24"/>
  <c r="S134" i="24"/>
  <c r="T134" i="24"/>
  <c r="U134" i="24"/>
  <c r="V134" i="24"/>
  <c r="W134" i="24"/>
  <c r="X134" i="24"/>
  <c r="Y134" i="24"/>
  <c r="Z134" i="24"/>
  <c r="AA134" i="24"/>
  <c r="AB134" i="24"/>
  <c r="AC134" i="24"/>
  <c r="F134" i="24"/>
  <c r="CA134" i="24" l="1"/>
  <c r="BZ134" i="24"/>
  <c r="BL20" i="24"/>
  <c r="BM20" i="24"/>
  <c r="BN20" i="24"/>
  <c r="BK20" i="24"/>
  <c r="BN134" i="24"/>
  <c r="BA31" i="24" l="1"/>
  <c r="AN27" i="24" l="1"/>
  <c r="AN134" i="24"/>
  <c r="AD95" i="24" l="1"/>
  <c r="AE222" i="24"/>
  <c r="AE221" i="24"/>
  <c r="AE219" i="24"/>
  <c r="AE218" i="24"/>
  <c r="AE217" i="24"/>
  <c r="AE216" i="24"/>
  <c r="AE215" i="24"/>
  <c r="AE214" i="24"/>
  <c r="AE211" i="24"/>
  <c r="AE210" i="24"/>
  <c r="AE209" i="24"/>
  <c r="AE208" i="24"/>
  <c r="AE207" i="24"/>
  <c r="AE203" i="24"/>
  <c r="AG203" i="24" s="1"/>
  <c r="AE202" i="24"/>
  <c r="AE201" i="24"/>
  <c r="AE200" i="24"/>
  <c r="AE199" i="24"/>
  <c r="AE198" i="24"/>
  <c r="AE195" i="24"/>
  <c r="AE193" i="24"/>
  <c r="AE192" i="24"/>
  <c r="AE191" i="24"/>
  <c r="AE190" i="24"/>
  <c r="AE187" i="24"/>
  <c r="AE186" i="24"/>
  <c r="AE185" i="24"/>
  <c r="AE184" i="24"/>
  <c r="AE183" i="24"/>
  <c r="AE182" i="24"/>
  <c r="AE179" i="24"/>
  <c r="AE178" i="24"/>
  <c r="AE177" i="24"/>
  <c r="AE176" i="24"/>
  <c r="AE175" i="24"/>
  <c r="AE174" i="24"/>
  <c r="AE172" i="24"/>
  <c r="AE171" i="24"/>
  <c r="AE170" i="24"/>
  <c r="AE169" i="24"/>
  <c r="AE159" i="24"/>
  <c r="AE158" i="24"/>
  <c r="AE157" i="24"/>
  <c r="AE156" i="24"/>
  <c r="AE155" i="24"/>
  <c r="AD222" i="24"/>
  <c r="AD221" i="24"/>
  <c r="AD219" i="24"/>
  <c r="AD218" i="24"/>
  <c r="AD217" i="24"/>
  <c r="AD216" i="24"/>
  <c r="AD215" i="24"/>
  <c r="AD214" i="24"/>
  <c r="AD211" i="24"/>
  <c r="AD210" i="24"/>
  <c r="AD209" i="24"/>
  <c r="AD208" i="24"/>
  <c r="AD207" i="24"/>
  <c r="AD202" i="24"/>
  <c r="AD201" i="24"/>
  <c r="AD200" i="24"/>
  <c r="AD199" i="24"/>
  <c r="AD198" i="24"/>
  <c r="AD195" i="24"/>
  <c r="AD193" i="24"/>
  <c r="AD192" i="24"/>
  <c r="AD191" i="24"/>
  <c r="AD190" i="24"/>
  <c r="AD187" i="24"/>
  <c r="AD186" i="24"/>
  <c r="AD185" i="24"/>
  <c r="AD184" i="24"/>
  <c r="AD183" i="24"/>
  <c r="AD182" i="24"/>
  <c r="AD179" i="24"/>
  <c r="AD178" i="24"/>
  <c r="AD177" i="24"/>
  <c r="AD176" i="24"/>
  <c r="AD175" i="24"/>
  <c r="AD174" i="24"/>
  <c r="AD172" i="24"/>
  <c r="AD171" i="24"/>
  <c r="AD170" i="24"/>
  <c r="AD169" i="24"/>
  <c r="AD159" i="24"/>
  <c r="AD158" i="24"/>
  <c r="AD157" i="24"/>
  <c r="AD156" i="24"/>
  <c r="AD155" i="24"/>
  <c r="L77" i="24"/>
  <c r="L70" i="24" s="1"/>
  <c r="AI138" i="24"/>
  <c r="AE138" i="24"/>
  <c r="AD138" i="24"/>
  <c r="AG138" i="24" l="1"/>
  <c r="AJ138" i="24" s="1"/>
  <c r="AG158" i="24"/>
  <c r="AJ158" i="24" s="1"/>
  <c r="AG176" i="24"/>
  <c r="AJ176" i="24" s="1"/>
  <c r="AG186" i="24"/>
  <c r="AJ186" i="24" s="1"/>
  <c r="AG199" i="24"/>
  <c r="AG210" i="24"/>
  <c r="AJ210" i="24" s="1"/>
  <c r="AG221" i="24"/>
  <c r="AJ221" i="24" s="1"/>
  <c r="AG159" i="24"/>
  <c r="AJ159" i="24" s="1"/>
  <c r="AG177" i="24"/>
  <c r="AJ177" i="24" s="1"/>
  <c r="AG187" i="24"/>
  <c r="AJ187" i="24" s="1"/>
  <c r="AG200" i="24"/>
  <c r="AG211" i="24"/>
  <c r="AJ211" i="24" s="1"/>
  <c r="AG157" i="24"/>
  <c r="AJ157" i="24" s="1"/>
  <c r="AG175" i="24"/>
  <c r="AJ175" i="24" s="1"/>
  <c r="AG185" i="24"/>
  <c r="AJ185" i="24" s="1"/>
  <c r="AG198" i="24"/>
  <c r="AG209" i="24"/>
  <c r="AJ209" i="24" s="1"/>
  <c r="AG219" i="24"/>
  <c r="AJ219" i="24" s="1"/>
  <c r="AG169" i="24"/>
  <c r="AJ169" i="24" s="1"/>
  <c r="AG178" i="24"/>
  <c r="AJ178" i="24" s="1"/>
  <c r="AG190" i="24"/>
  <c r="AJ190" i="24" s="1"/>
  <c r="AG201" i="24"/>
  <c r="AG214" i="24"/>
  <c r="AJ214" i="24" s="1"/>
  <c r="AG170" i="24"/>
  <c r="AJ170" i="24" s="1"/>
  <c r="AG179" i="24"/>
  <c r="AJ179" i="24" s="1"/>
  <c r="AG191" i="24"/>
  <c r="AJ191" i="24" s="1"/>
  <c r="AG202" i="24"/>
  <c r="AJ202" i="24" s="1"/>
  <c r="AG215" i="24"/>
  <c r="AJ215" i="24" s="1"/>
  <c r="AG171" i="24"/>
  <c r="AJ171" i="24" s="1"/>
  <c r="AG182" i="24"/>
  <c r="AJ182" i="24" s="1"/>
  <c r="AG192" i="24"/>
  <c r="AJ192" i="24" s="1"/>
  <c r="AJ203" i="24"/>
  <c r="AG216" i="24"/>
  <c r="AJ216" i="24" s="1"/>
  <c r="AG222" i="24"/>
  <c r="AJ222" i="24" s="1"/>
  <c r="AG155" i="24"/>
  <c r="AJ155" i="24" s="1"/>
  <c r="AG183" i="24"/>
  <c r="AJ183" i="24" s="1"/>
  <c r="AG207" i="24"/>
  <c r="AJ207" i="24" s="1"/>
  <c r="AG156" i="24"/>
  <c r="AJ156" i="24" s="1"/>
  <c r="AG174" i="24"/>
  <c r="AJ174" i="24" s="1"/>
  <c r="AG184" i="24"/>
  <c r="AJ184" i="24" s="1"/>
  <c r="AG195" i="24"/>
  <c r="AJ195" i="24" s="1"/>
  <c r="AG208" i="24"/>
  <c r="AJ208" i="24" s="1"/>
  <c r="AG218" i="24"/>
  <c r="AJ218" i="24" s="1"/>
  <c r="AG172" i="24"/>
  <c r="AJ172" i="24" s="1"/>
  <c r="AG193" i="24"/>
  <c r="AJ193" i="24" s="1"/>
  <c r="AG217" i="24"/>
  <c r="AJ217" i="24" s="1"/>
  <c r="AE153" i="24"/>
  <c r="AD153" i="24"/>
  <c r="AI137" i="24"/>
  <c r="AJ198" i="24" l="1"/>
  <c r="AJ201" i="24"/>
  <c r="AJ199" i="24"/>
  <c r="AJ200" i="24"/>
  <c r="CK138" i="24"/>
  <c r="BM114" i="24"/>
  <c r="BM52" i="24" l="1"/>
  <c r="BM18" i="24"/>
  <c r="BM146" i="24" l="1"/>
  <c r="BM27" i="24"/>
  <c r="BM140" i="24" l="1"/>
  <c r="AZ14" i="24"/>
  <c r="AZ13" i="24" l="1"/>
  <c r="BK31" i="24"/>
  <c r="BL31" i="24"/>
  <c r="BM31" i="24"/>
  <c r="BL34" i="24"/>
  <c r="BM34" i="24"/>
  <c r="BK34" i="24"/>
  <c r="BM33" i="24" l="1"/>
  <c r="BK33" i="24"/>
  <c r="BL33" i="24"/>
  <c r="J98" i="24"/>
  <c r="AM132" i="24" l="1"/>
  <c r="AN132" i="24"/>
  <c r="AO132" i="24"/>
  <c r="AP132" i="24"/>
  <c r="AR132" i="24"/>
  <c r="AS132" i="24"/>
  <c r="AT132" i="24"/>
  <c r="AU132" i="24"/>
  <c r="AV132" i="24"/>
  <c r="AY132" i="24"/>
  <c r="AZ132" i="24"/>
  <c r="BA132" i="24"/>
  <c r="BB132" i="24"/>
  <c r="BC132" i="24"/>
  <c r="BD132" i="24"/>
  <c r="BE132" i="24"/>
  <c r="BF132" i="24"/>
  <c r="BG132" i="24"/>
  <c r="BH132" i="24"/>
  <c r="BI132" i="24"/>
  <c r="BM132" i="24"/>
  <c r="BN132" i="24"/>
  <c r="BO132" i="24"/>
  <c r="BP132" i="24"/>
  <c r="BQ132" i="24"/>
  <c r="BR132" i="24"/>
  <c r="BS132" i="24"/>
  <c r="BT132" i="24"/>
  <c r="BU132" i="24"/>
  <c r="BV132" i="24"/>
  <c r="BZ132" i="24"/>
  <c r="CA132" i="24"/>
  <c r="CB132" i="24"/>
  <c r="CC132" i="24"/>
  <c r="CD132" i="24"/>
  <c r="CE132" i="24"/>
  <c r="CF132" i="24"/>
  <c r="CG132" i="24"/>
  <c r="CH132" i="24"/>
  <c r="CI132" i="24"/>
  <c r="AH114" i="24"/>
  <c r="AM114" i="24"/>
  <c r="AN114" i="24"/>
  <c r="AO114" i="24"/>
  <c r="AP114" i="24"/>
  <c r="AR114" i="24"/>
  <c r="AS114" i="24"/>
  <c r="AT114" i="24"/>
  <c r="AU114" i="24"/>
  <c r="AV114" i="24"/>
  <c r="AX114" i="24"/>
  <c r="AY114" i="24"/>
  <c r="AZ114" i="24"/>
  <c r="BA114" i="24"/>
  <c r="BB114" i="24"/>
  <c r="BC114" i="24"/>
  <c r="BD114" i="24"/>
  <c r="BE114" i="24"/>
  <c r="BF114" i="24"/>
  <c r="BG114" i="24"/>
  <c r="BH114" i="24"/>
  <c r="BI114" i="24"/>
  <c r="BN114" i="24"/>
  <c r="BO114" i="24"/>
  <c r="BP114" i="24"/>
  <c r="BQ114" i="24"/>
  <c r="BR114" i="24"/>
  <c r="BS114" i="24"/>
  <c r="BT114" i="24"/>
  <c r="BU114" i="24"/>
  <c r="BV114" i="24"/>
  <c r="BZ114" i="24"/>
  <c r="CA114" i="24"/>
  <c r="CB114" i="24"/>
  <c r="CC114" i="24"/>
  <c r="CD114" i="24"/>
  <c r="CE114" i="24"/>
  <c r="CF114" i="24"/>
  <c r="CG114" i="24"/>
  <c r="CH114" i="24"/>
  <c r="CI114" i="24"/>
  <c r="AF114" i="24"/>
  <c r="F114" i="24"/>
  <c r="G114" i="24"/>
  <c r="H114" i="24"/>
  <c r="I114" i="24"/>
  <c r="J114" i="24"/>
  <c r="K114" i="24"/>
  <c r="L114" i="24"/>
  <c r="M114" i="24"/>
  <c r="N114" i="24"/>
  <c r="O114" i="24"/>
  <c r="P114" i="24"/>
  <c r="Q114" i="24"/>
  <c r="R114" i="24"/>
  <c r="S114" i="24"/>
  <c r="T114" i="24"/>
  <c r="U114" i="24"/>
  <c r="V114" i="24"/>
  <c r="W114" i="24"/>
  <c r="X114" i="24"/>
  <c r="Y114" i="24"/>
  <c r="Z114" i="24"/>
  <c r="AA114" i="24"/>
  <c r="AB114" i="24"/>
  <c r="AC114" i="24"/>
  <c r="E114" i="24"/>
  <c r="H103" i="24" l="1"/>
  <c r="BJ116" i="24"/>
  <c r="AW116" i="24"/>
  <c r="AE116" i="24"/>
  <c r="AD116" i="24"/>
  <c r="I91" i="24"/>
  <c r="I86" i="24" s="1"/>
  <c r="CJ122" i="24"/>
  <c r="BW122" i="24"/>
  <c r="BJ122" i="24"/>
  <c r="AW122" i="24"/>
  <c r="AE122" i="24"/>
  <c r="AD122" i="24"/>
  <c r="AG116" i="24" l="1"/>
  <c r="AJ116" i="24" s="1"/>
  <c r="CK116" i="24" s="1"/>
  <c r="AG122" i="24"/>
  <c r="AJ122" i="24" s="1"/>
  <c r="CK122" i="24" s="1"/>
  <c r="CN122" i="24"/>
  <c r="CM116" i="24"/>
  <c r="CL116" i="24"/>
  <c r="CL122" i="24"/>
  <c r="CM122" i="24"/>
  <c r="AI116" i="24"/>
  <c r="AL114" i="24"/>
  <c r="BL114" i="24"/>
  <c r="BY134" i="24"/>
  <c r="BL132" i="24"/>
  <c r="BY114" i="24"/>
  <c r="BY132" i="24"/>
  <c r="AL132" i="24"/>
  <c r="AI122" i="24"/>
  <c r="CO122" i="24" l="1"/>
  <c r="CO116" i="24"/>
  <c r="CP122" i="24"/>
  <c r="CP116" i="24"/>
  <c r="CJ205" i="24" l="1"/>
  <c r="CJ167" i="24"/>
  <c r="CJ221" i="24"/>
  <c r="CJ219" i="24"/>
  <c r="CJ218" i="24"/>
  <c r="CJ217" i="24"/>
  <c r="CJ216" i="24"/>
  <c r="CJ215" i="24"/>
  <c r="CJ214" i="24"/>
  <c r="CJ211" i="24"/>
  <c r="CJ210" i="24"/>
  <c r="CJ209" i="24"/>
  <c r="CJ208" i="24"/>
  <c r="CJ207" i="24"/>
  <c r="CJ203" i="24"/>
  <c r="CJ202" i="24"/>
  <c r="CJ201" i="24"/>
  <c r="CJ200" i="24"/>
  <c r="CJ199" i="24"/>
  <c r="CJ198" i="24"/>
  <c r="CJ195" i="24"/>
  <c r="CJ193" i="24"/>
  <c r="CJ192" i="24"/>
  <c r="CJ191" i="24"/>
  <c r="CJ190" i="24"/>
  <c r="CJ187" i="24"/>
  <c r="CJ186" i="24"/>
  <c r="CJ185" i="24"/>
  <c r="CJ184" i="24"/>
  <c r="CJ183" i="24"/>
  <c r="CJ182" i="24"/>
  <c r="CJ179" i="24"/>
  <c r="CJ178" i="24"/>
  <c r="CJ177" i="24"/>
  <c r="CJ176" i="24"/>
  <c r="CJ175" i="24"/>
  <c r="CJ174" i="24"/>
  <c r="CJ172" i="24"/>
  <c r="CJ171" i="24"/>
  <c r="CJ170" i="24"/>
  <c r="CJ169" i="24"/>
  <c r="CJ159" i="24"/>
  <c r="CJ158" i="24"/>
  <c r="CJ157" i="24"/>
  <c r="CJ156" i="24"/>
  <c r="CJ155" i="24"/>
  <c r="CJ148" i="24"/>
  <c r="CJ147" i="24"/>
  <c r="CJ145" i="24"/>
  <c r="CJ144" i="24"/>
  <c r="CJ137" i="24"/>
  <c r="CJ130" i="24"/>
  <c r="CJ128" i="24"/>
  <c r="CJ126" i="24"/>
  <c r="CJ124" i="24"/>
  <c r="CJ120" i="24"/>
  <c r="CJ118" i="24"/>
  <c r="CJ113" i="24"/>
  <c r="CJ112" i="24"/>
  <c r="CJ111" i="24"/>
  <c r="CJ109" i="24"/>
  <c r="CJ108" i="24"/>
  <c r="CJ107" i="24"/>
  <c r="CJ106" i="24"/>
  <c r="CJ105" i="24"/>
  <c r="CJ103" i="24"/>
  <c r="CJ102" i="24"/>
  <c r="CJ100" i="24"/>
  <c r="CJ98" i="24"/>
  <c r="CJ97" i="24"/>
  <c r="CJ95" i="24"/>
  <c r="CJ94" i="24"/>
  <c r="CJ93" i="24"/>
  <c r="CJ91" i="24"/>
  <c r="CJ90" i="24"/>
  <c r="CJ89" i="24"/>
  <c r="CJ87" i="24"/>
  <c r="CJ84" i="24"/>
  <c r="CJ82" i="24"/>
  <c r="CJ81" i="24"/>
  <c r="CJ79" i="24"/>
  <c r="CJ77" i="24"/>
  <c r="CJ75" i="24"/>
  <c r="CJ73" i="24"/>
  <c r="CJ71" i="24"/>
  <c r="CJ69" i="24"/>
  <c r="CJ68" i="24"/>
  <c r="CJ66" i="24"/>
  <c r="CJ64" i="24"/>
  <c r="CJ59" i="24"/>
  <c r="CJ58" i="24"/>
  <c r="CJ56" i="24"/>
  <c r="CJ55" i="24"/>
  <c r="CJ54" i="24"/>
  <c r="CJ53" i="24"/>
  <c r="CJ48" i="24"/>
  <c r="CJ47" i="24"/>
  <c r="CJ46" i="24"/>
  <c r="CJ45" i="24"/>
  <c r="CJ44" i="24"/>
  <c r="CJ43" i="24"/>
  <c r="CJ42" i="24"/>
  <c r="CJ41" i="24"/>
  <c r="CJ39" i="24"/>
  <c r="CJ38" i="24"/>
  <c r="CJ37" i="24"/>
  <c r="CJ36" i="24"/>
  <c r="CJ35" i="24"/>
  <c r="CJ32" i="24"/>
  <c r="CJ29" i="24"/>
  <c r="CJ28" i="24"/>
  <c r="CJ26" i="24"/>
  <c r="CJ25" i="24"/>
  <c r="CJ24" i="24"/>
  <c r="CJ23" i="24"/>
  <c r="CJ22" i="24"/>
  <c r="CJ21" i="24"/>
  <c r="CJ19" i="24"/>
  <c r="CJ17" i="24"/>
  <c r="CJ16" i="24"/>
  <c r="BW211" i="24"/>
  <c r="BW205" i="24"/>
  <c r="BW167" i="24"/>
  <c r="CJ123" i="24" l="1"/>
  <c r="CJ70" i="24"/>
  <c r="CJ61" i="24"/>
  <c r="CJ117" i="24"/>
  <c r="CN167" i="24"/>
  <c r="CN205" i="24"/>
  <c r="CN211" i="24"/>
  <c r="CJ153" i="24"/>
  <c r="CJ135" i="24"/>
  <c r="BX134" i="24"/>
  <c r="CJ52" i="24"/>
  <c r="CJ115" i="24"/>
  <c r="BX114" i="24"/>
  <c r="CJ133" i="24"/>
  <c r="BX132" i="24"/>
  <c r="CJ222" i="24"/>
  <c r="CJ141" i="24"/>
  <c r="CJ142" i="24"/>
  <c r="BJ205" i="24"/>
  <c r="AW205" i="24"/>
  <c r="CO205" i="24" s="1"/>
  <c r="CL205" i="24" l="1"/>
  <c r="CK205" i="24"/>
  <c r="CM205" i="24"/>
  <c r="CJ132" i="24"/>
  <c r="CJ114" i="24"/>
  <c r="CJ134" i="24"/>
  <c r="AI205" i="24"/>
  <c r="CP205" i="24"/>
  <c r="BJ167" i="24"/>
  <c r="CM167" i="24" l="1"/>
  <c r="CP167" i="24"/>
  <c r="F98" i="24"/>
  <c r="F93" i="24"/>
  <c r="F86" i="24" s="1"/>
  <c r="E134" i="24"/>
  <c r="CI220" i="24" l="1"/>
  <c r="CH220" i="24"/>
  <c r="CG220" i="24"/>
  <c r="CF220" i="24"/>
  <c r="CE220" i="24"/>
  <c r="CC220" i="24"/>
  <c r="CB220" i="24"/>
  <c r="CA220" i="24"/>
  <c r="BZ220" i="24"/>
  <c r="BY220" i="24"/>
  <c r="BX220" i="24"/>
  <c r="BV220" i="24"/>
  <c r="BU220" i="24"/>
  <c r="BT220" i="24"/>
  <c r="BS220" i="24"/>
  <c r="BR220" i="24"/>
  <c r="BQ220" i="24"/>
  <c r="BP220" i="24"/>
  <c r="BO220" i="24"/>
  <c r="BN220" i="24"/>
  <c r="BM220" i="24"/>
  <c r="BL220" i="24"/>
  <c r="BI220" i="24"/>
  <c r="BH220" i="24"/>
  <c r="BG220" i="24"/>
  <c r="BF220" i="24"/>
  <c r="BE220" i="24"/>
  <c r="BD220" i="24"/>
  <c r="BC220" i="24"/>
  <c r="BB220" i="24"/>
  <c r="BA220" i="24"/>
  <c r="AZ220" i="24"/>
  <c r="AY220" i="24"/>
  <c r="AV220" i="24"/>
  <c r="AU220" i="24"/>
  <c r="AT220" i="24"/>
  <c r="AS220" i="24"/>
  <c r="AR220" i="24"/>
  <c r="AQ220" i="24"/>
  <c r="AP220" i="24"/>
  <c r="AO220" i="24"/>
  <c r="AN220" i="24"/>
  <c r="AM220" i="24"/>
  <c r="AL220" i="24"/>
  <c r="AH220" i="24"/>
  <c r="AF220" i="24"/>
  <c r="AE220" i="24"/>
  <c r="AD220" i="24"/>
  <c r="AC220" i="24"/>
  <c r="AB220" i="24"/>
  <c r="AA220" i="24"/>
  <c r="Z220" i="24"/>
  <c r="Y220" i="24"/>
  <c r="X220" i="24"/>
  <c r="W220" i="24"/>
  <c r="V220" i="24"/>
  <c r="U220" i="24"/>
  <c r="T220" i="24"/>
  <c r="S220" i="24"/>
  <c r="R220" i="24"/>
  <c r="Q220" i="24"/>
  <c r="P220" i="24"/>
  <c r="O220" i="24"/>
  <c r="N220" i="24"/>
  <c r="M220" i="24"/>
  <c r="L220" i="24"/>
  <c r="K220" i="24"/>
  <c r="J220" i="24"/>
  <c r="I220" i="24"/>
  <c r="H220" i="24"/>
  <c r="G220" i="24"/>
  <c r="F220" i="24"/>
  <c r="CJ206" i="24"/>
  <c r="CJ204" i="24" s="1"/>
  <c r="CI206" i="24"/>
  <c r="CI204" i="24" s="1"/>
  <c r="CH206" i="24"/>
  <c r="CH204" i="24" s="1"/>
  <c r="CG206" i="24"/>
  <c r="CG204" i="24" s="1"/>
  <c r="CF206" i="24"/>
  <c r="CF204" i="24" s="1"/>
  <c r="CE206" i="24"/>
  <c r="CE204" i="24" s="1"/>
  <c r="CD206" i="24"/>
  <c r="CD204" i="24" s="1"/>
  <c r="CC206" i="24"/>
  <c r="CC204" i="24" s="1"/>
  <c r="CB206" i="24"/>
  <c r="CB204" i="24" s="1"/>
  <c r="CA206" i="24"/>
  <c r="CA204" i="24" s="1"/>
  <c r="BZ206" i="24"/>
  <c r="BZ204" i="24" s="1"/>
  <c r="BY206" i="24"/>
  <c r="BY204" i="24" s="1"/>
  <c r="BX206" i="24"/>
  <c r="BX204" i="24" s="1"/>
  <c r="BV206" i="24"/>
  <c r="BV204" i="24" s="1"/>
  <c r="BU206" i="24"/>
  <c r="BU204" i="24" s="1"/>
  <c r="BT206" i="24"/>
  <c r="BT204" i="24" s="1"/>
  <c r="BS206" i="24"/>
  <c r="BS204" i="24" s="1"/>
  <c r="BR206" i="24"/>
  <c r="BR204" i="24" s="1"/>
  <c r="BQ206" i="24"/>
  <c r="BQ204" i="24" s="1"/>
  <c r="BP206" i="24"/>
  <c r="BP204" i="24" s="1"/>
  <c r="BO206" i="24"/>
  <c r="BO204" i="24" s="1"/>
  <c r="BN206" i="24"/>
  <c r="BN204" i="24" s="1"/>
  <c r="BM206" i="24"/>
  <c r="BM204" i="24" s="1"/>
  <c r="BL206" i="24"/>
  <c r="BL204" i="24" s="1"/>
  <c r="BI206" i="24"/>
  <c r="BI204" i="24" s="1"/>
  <c r="BH206" i="24"/>
  <c r="BH204" i="24" s="1"/>
  <c r="BG206" i="24"/>
  <c r="BG204" i="24" s="1"/>
  <c r="BF206" i="24"/>
  <c r="BF204" i="24" s="1"/>
  <c r="BE206" i="24"/>
  <c r="BE204" i="24" s="1"/>
  <c r="BD206" i="24"/>
  <c r="BD204" i="24" s="1"/>
  <c r="BC206" i="24"/>
  <c r="BC204" i="24" s="1"/>
  <c r="BB206" i="24"/>
  <c r="BB204" i="24" s="1"/>
  <c r="BA206" i="24"/>
  <c r="BA204" i="24" s="1"/>
  <c r="AZ206" i="24"/>
  <c r="AZ204" i="24" s="1"/>
  <c r="AY206" i="24"/>
  <c r="AY204" i="24" s="1"/>
  <c r="AV206" i="24"/>
  <c r="AV204" i="24" s="1"/>
  <c r="AU206" i="24"/>
  <c r="AU204" i="24" s="1"/>
  <c r="AT206" i="24"/>
  <c r="AT204" i="24" s="1"/>
  <c r="AS206" i="24"/>
  <c r="AS204" i="24" s="1"/>
  <c r="AR206" i="24"/>
  <c r="AR204" i="24" s="1"/>
  <c r="AQ206" i="24"/>
  <c r="AQ204" i="24" s="1"/>
  <c r="AP206" i="24"/>
  <c r="AP204" i="24" s="1"/>
  <c r="AO206" i="24"/>
  <c r="AO204" i="24" s="1"/>
  <c r="AN206" i="24"/>
  <c r="AN204" i="24" s="1"/>
  <c r="AM206" i="24"/>
  <c r="AM204" i="24" s="1"/>
  <c r="AL206" i="24"/>
  <c r="AL204" i="24" s="1"/>
  <c r="AH206" i="24"/>
  <c r="AH204" i="24" s="1"/>
  <c r="AF206" i="24"/>
  <c r="AF204" i="24" s="1"/>
  <c r="AE206" i="24"/>
  <c r="AE204" i="24" s="1"/>
  <c r="AD206" i="24"/>
  <c r="AD204" i="24" s="1"/>
  <c r="AC206" i="24"/>
  <c r="AC204" i="24" s="1"/>
  <c r="AB206" i="24"/>
  <c r="AB204" i="24" s="1"/>
  <c r="AA206" i="24"/>
  <c r="AA204" i="24" s="1"/>
  <c r="Z206" i="24"/>
  <c r="Z204" i="24" s="1"/>
  <c r="Y206" i="24"/>
  <c r="Y204" i="24" s="1"/>
  <c r="X206" i="24"/>
  <c r="X204" i="24" s="1"/>
  <c r="W206" i="24"/>
  <c r="W204" i="24" s="1"/>
  <c r="V206" i="24"/>
  <c r="V204" i="24" s="1"/>
  <c r="U206" i="24"/>
  <c r="U204" i="24" s="1"/>
  <c r="T206" i="24"/>
  <c r="T204" i="24" s="1"/>
  <c r="S206" i="24"/>
  <c r="S204" i="24" s="1"/>
  <c r="R206" i="24"/>
  <c r="R204" i="24" s="1"/>
  <c r="Q206" i="24"/>
  <c r="Q204" i="24" s="1"/>
  <c r="P206" i="24"/>
  <c r="P204" i="24" s="1"/>
  <c r="O206" i="24"/>
  <c r="O204" i="24" s="1"/>
  <c r="N206" i="24"/>
  <c r="N204" i="24" s="1"/>
  <c r="M206" i="24"/>
  <c r="M204" i="24" s="1"/>
  <c r="L206" i="24"/>
  <c r="L204" i="24" s="1"/>
  <c r="K206" i="24"/>
  <c r="K204" i="24" s="1"/>
  <c r="J206" i="24"/>
  <c r="J204" i="24" s="1"/>
  <c r="I206" i="24"/>
  <c r="I204" i="24" s="1"/>
  <c r="H206" i="24"/>
  <c r="H204" i="24" s="1"/>
  <c r="G206" i="24"/>
  <c r="G204" i="24" s="1"/>
  <c r="F206" i="24"/>
  <c r="F204" i="24" s="1"/>
  <c r="CJ213" i="24"/>
  <c r="CJ212" i="24" s="1"/>
  <c r="CI213" i="24"/>
  <c r="CI212" i="24" s="1"/>
  <c r="CH213" i="24"/>
  <c r="CH212" i="24" s="1"/>
  <c r="CG213" i="24"/>
  <c r="CG212" i="24" s="1"/>
  <c r="CF213" i="24"/>
  <c r="CF212" i="24" s="1"/>
  <c r="CE213" i="24"/>
  <c r="CE212" i="24" s="1"/>
  <c r="CD213" i="24"/>
  <c r="CD212" i="24" s="1"/>
  <c r="CC213" i="24"/>
  <c r="CC212" i="24" s="1"/>
  <c r="CB213" i="24"/>
  <c r="CB212" i="24" s="1"/>
  <c r="CA213" i="24"/>
  <c r="CA212" i="24" s="1"/>
  <c r="BZ213" i="24"/>
  <c r="BZ212" i="24" s="1"/>
  <c r="BY213" i="24"/>
  <c r="BY212" i="24" s="1"/>
  <c r="BX213" i="24"/>
  <c r="BX212" i="24" s="1"/>
  <c r="BV213" i="24"/>
  <c r="BV212" i="24" s="1"/>
  <c r="BU213" i="24"/>
  <c r="BU212" i="24" s="1"/>
  <c r="BT213" i="24"/>
  <c r="BT212" i="24" s="1"/>
  <c r="BS213" i="24"/>
  <c r="BS212" i="24" s="1"/>
  <c r="BR213" i="24"/>
  <c r="BR212" i="24" s="1"/>
  <c r="BQ213" i="24"/>
  <c r="BQ212" i="24" s="1"/>
  <c r="BP213" i="24"/>
  <c r="BP212" i="24" s="1"/>
  <c r="BO213" i="24"/>
  <c r="BO212" i="24" s="1"/>
  <c r="BN213" i="24"/>
  <c r="BN212" i="24" s="1"/>
  <c r="BM213" i="24"/>
  <c r="BM212" i="24" s="1"/>
  <c r="BL213" i="24"/>
  <c r="BL212" i="24" s="1"/>
  <c r="BI213" i="24"/>
  <c r="BI212" i="24" s="1"/>
  <c r="BH213" i="24"/>
  <c r="BH212" i="24" s="1"/>
  <c r="BG213" i="24"/>
  <c r="BG212" i="24" s="1"/>
  <c r="BF213" i="24"/>
  <c r="BF212" i="24" s="1"/>
  <c r="BE213" i="24"/>
  <c r="BE212" i="24" s="1"/>
  <c r="BD213" i="24"/>
  <c r="BD212" i="24" s="1"/>
  <c r="BC213" i="24"/>
  <c r="BC212" i="24" s="1"/>
  <c r="BB213" i="24"/>
  <c r="BB212" i="24" s="1"/>
  <c r="BA213" i="24"/>
  <c r="BA212" i="24" s="1"/>
  <c r="AZ213" i="24"/>
  <c r="AZ212" i="24" s="1"/>
  <c r="AY213" i="24"/>
  <c r="AV213" i="24"/>
  <c r="AV212" i="24" s="1"/>
  <c r="AU213" i="24"/>
  <c r="AU212" i="24" s="1"/>
  <c r="AT213" i="24"/>
  <c r="AT212" i="24" s="1"/>
  <c r="AS213" i="24"/>
  <c r="AS212" i="24" s="1"/>
  <c r="AR213" i="24"/>
  <c r="AR212" i="24" s="1"/>
  <c r="AQ213" i="24"/>
  <c r="AQ212" i="24" s="1"/>
  <c r="AP213" i="24"/>
  <c r="AP212" i="24" s="1"/>
  <c r="AO213" i="24"/>
  <c r="AO212" i="24" s="1"/>
  <c r="AN213" i="24"/>
  <c r="AN212" i="24" s="1"/>
  <c r="AM213" i="24"/>
  <c r="AM212" i="24" s="1"/>
  <c r="AL213" i="24"/>
  <c r="AL212" i="24" s="1"/>
  <c r="AH213" i="24"/>
  <c r="AH212" i="24" s="1"/>
  <c r="AF213" i="24"/>
  <c r="AF212" i="24" s="1"/>
  <c r="AE213" i="24"/>
  <c r="AE212" i="24" s="1"/>
  <c r="AD213" i="24"/>
  <c r="AD212" i="24" s="1"/>
  <c r="AC213" i="24"/>
  <c r="AC212" i="24" s="1"/>
  <c r="AB213" i="24"/>
  <c r="AB212" i="24" s="1"/>
  <c r="AA213" i="24"/>
  <c r="AA212" i="24" s="1"/>
  <c r="Z213" i="24"/>
  <c r="Z212" i="24" s="1"/>
  <c r="Y213" i="24"/>
  <c r="Y212" i="24" s="1"/>
  <c r="X213" i="24"/>
  <c r="X212" i="24" s="1"/>
  <c r="W213" i="24"/>
  <c r="W212" i="24" s="1"/>
  <c r="V213" i="24"/>
  <c r="V212" i="24" s="1"/>
  <c r="U213" i="24"/>
  <c r="U212" i="24" s="1"/>
  <c r="T213" i="24"/>
  <c r="T212" i="24" s="1"/>
  <c r="S213" i="24"/>
  <c r="S212" i="24" s="1"/>
  <c r="R213" i="24"/>
  <c r="R212" i="24" s="1"/>
  <c r="Q213" i="24"/>
  <c r="Q212" i="24" s="1"/>
  <c r="P213" i="24"/>
  <c r="P212" i="24" s="1"/>
  <c r="O213" i="24"/>
  <c r="O212" i="24" s="1"/>
  <c r="N213" i="24"/>
  <c r="N212" i="24" s="1"/>
  <c r="M213" i="24"/>
  <c r="M212" i="24" s="1"/>
  <c r="L213" i="24"/>
  <c r="L212" i="24" s="1"/>
  <c r="K213" i="24"/>
  <c r="K212" i="24" s="1"/>
  <c r="J213" i="24"/>
  <c r="J212" i="24" s="1"/>
  <c r="I213" i="24"/>
  <c r="I212" i="24" s="1"/>
  <c r="H213" i="24"/>
  <c r="H212" i="24" s="1"/>
  <c r="G213" i="24"/>
  <c r="G212" i="24" s="1"/>
  <c r="F213" i="24"/>
  <c r="F212" i="24" s="1"/>
  <c r="CJ173" i="24"/>
  <c r="CI173" i="24"/>
  <c r="CH173" i="24"/>
  <c r="CG173" i="24"/>
  <c r="CF173" i="24"/>
  <c r="CE173" i="24"/>
  <c r="CD173" i="24"/>
  <c r="CC173" i="24"/>
  <c r="CB173" i="24"/>
  <c r="CA173" i="24"/>
  <c r="BZ173" i="24"/>
  <c r="BY173" i="24"/>
  <c r="BX173" i="24"/>
  <c r="BV173" i="24"/>
  <c r="BU173" i="24"/>
  <c r="BT173" i="24"/>
  <c r="BS173" i="24"/>
  <c r="BR173" i="24"/>
  <c r="BQ173" i="24"/>
  <c r="BP173" i="24"/>
  <c r="BO173" i="24"/>
  <c r="BN173" i="24"/>
  <c r="BM173" i="24"/>
  <c r="BL173" i="24"/>
  <c r="BI173" i="24"/>
  <c r="BH173" i="24"/>
  <c r="BG173" i="24"/>
  <c r="BF173" i="24"/>
  <c r="BE173" i="24"/>
  <c r="BD173" i="24"/>
  <c r="BC173" i="24"/>
  <c r="BB173" i="24"/>
  <c r="BA173" i="24"/>
  <c r="AZ173" i="24"/>
  <c r="AY173" i="24"/>
  <c r="AV173" i="24"/>
  <c r="AU173" i="24"/>
  <c r="AT173" i="24"/>
  <c r="AS173" i="24"/>
  <c r="AR173" i="24"/>
  <c r="AQ173" i="24"/>
  <c r="AP173" i="24"/>
  <c r="AO173" i="24"/>
  <c r="AN173" i="24"/>
  <c r="AM173" i="24"/>
  <c r="AL173" i="24"/>
  <c r="AH173" i="24"/>
  <c r="AF173" i="24"/>
  <c r="AE173" i="24"/>
  <c r="AD173" i="24"/>
  <c r="AC173" i="24"/>
  <c r="AB173" i="24"/>
  <c r="AA173" i="24"/>
  <c r="Z173" i="24"/>
  <c r="Y173" i="24"/>
  <c r="X173" i="24"/>
  <c r="W173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F197" i="24"/>
  <c r="F196" i="24" s="1"/>
  <c r="G197" i="24"/>
  <c r="G196" i="24" s="1"/>
  <c r="H197" i="24"/>
  <c r="H196" i="24" s="1"/>
  <c r="I197" i="24"/>
  <c r="I196" i="24" s="1"/>
  <c r="J197" i="24"/>
  <c r="J196" i="24" s="1"/>
  <c r="K197" i="24"/>
  <c r="K196" i="24" s="1"/>
  <c r="L197" i="24"/>
  <c r="L196" i="24" s="1"/>
  <c r="M197" i="24"/>
  <c r="M196" i="24" s="1"/>
  <c r="N197" i="24"/>
  <c r="N196" i="24" s="1"/>
  <c r="O197" i="24"/>
  <c r="O196" i="24" s="1"/>
  <c r="P197" i="24"/>
  <c r="P196" i="24" s="1"/>
  <c r="Q197" i="24"/>
  <c r="Q196" i="24" s="1"/>
  <c r="R197" i="24"/>
  <c r="R196" i="24" s="1"/>
  <c r="S197" i="24"/>
  <c r="S196" i="24" s="1"/>
  <c r="T197" i="24"/>
  <c r="T196" i="24" s="1"/>
  <c r="U197" i="24"/>
  <c r="U196" i="24" s="1"/>
  <c r="V197" i="24"/>
  <c r="V196" i="24" s="1"/>
  <c r="W197" i="24"/>
  <c r="W196" i="24" s="1"/>
  <c r="X197" i="24"/>
  <c r="X196" i="24" s="1"/>
  <c r="Y197" i="24"/>
  <c r="Y196" i="24" s="1"/>
  <c r="Z197" i="24"/>
  <c r="Z196" i="24" s="1"/>
  <c r="AA197" i="24"/>
  <c r="AA196" i="24" s="1"/>
  <c r="AB197" i="24"/>
  <c r="AB196" i="24" s="1"/>
  <c r="AC197" i="24"/>
  <c r="AC196" i="24" s="1"/>
  <c r="AD197" i="24"/>
  <c r="AD196" i="24" s="1"/>
  <c r="AE197" i="24"/>
  <c r="AE196" i="24" s="1"/>
  <c r="AF197" i="24"/>
  <c r="AF196" i="24" s="1"/>
  <c r="AH197" i="24"/>
  <c r="AH196" i="24" s="1"/>
  <c r="AL197" i="24"/>
  <c r="AL196" i="24" s="1"/>
  <c r="AM197" i="24"/>
  <c r="AM196" i="24" s="1"/>
  <c r="AN197" i="24"/>
  <c r="AN196" i="24" s="1"/>
  <c r="AO197" i="24"/>
  <c r="AO196" i="24" s="1"/>
  <c r="AP197" i="24"/>
  <c r="AP196" i="24" s="1"/>
  <c r="AQ197" i="24"/>
  <c r="AQ196" i="24" s="1"/>
  <c r="AR197" i="24"/>
  <c r="AR196" i="24" s="1"/>
  <c r="AS197" i="24"/>
  <c r="AS196" i="24" s="1"/>
  <c r="AT197" i="24"/>
  <c r="AT196" i="24" s="1"/>
  <c r="AU197" i="24"/>
  <c r="AU196" i="24" s="1"/>
  <c r="AV197" i="24"/>
  <c r="AV196" i="24" s="1"/>
  <c r="AY197" i="24"/>
  <c r="AZ197" i="24"/>
  <c r="AZ196" i="24" s="1"/>
  <c r="BA197" i="24"/>
  <c r="BA196" i="24" s="1"/>
  <c r="BB197" i="24"/>
  <c r="BB196" i="24" s="1"/>
  <c r="BC197" i="24"/>
  <c r="BC196" i="24" s="1"/>
  <c r="BD197" i="24"/>
  <c r="BD196" i="24" s="1"/>
  <c r="BE197" i="24"/>
  <c r="BE196" i="24" s="1"/>
  <c r="BF197" i="24"/>
  <c r="BF196" i="24" s="1"/>
  <c r="BG197" i="24"/>
  <c r="BG196" i="24" s="1"/>
  <c r="BH197" i="24"/>
  <c r="BH196" i="24" s="1"/>
  <c r="BI197" i="24"/>
  <c r="BI196" i="24" s="1"/>
  <c r="BL197" i="24"/>
  <c r="BL196" i="24" s="1"/>
  <c r="BM197" i="24"/>
  <c r="BM196" i="24" s="1"/>
  <c r="BN197" i="24"/>
  <c r="BN196" i="24" s="1"/>
  <c r="BO197" i="24"/>
  <c r="BO196" i="24" s="1"/>
  <c r="BP197" i="24"/>
  <c r="BP196" i="24" s="1"/>
  <c r="BQ197" i="24"/>
  <c r="BQ196" i="24" s="1"/>
  <c r="BR197" i="24"/>
  <c r="BR196" i="24" s="1"/>
  <c r="BS197" i="24"/>
  <c r="BS196" i="24" s="1"/>
  <c r="BT197" i="24"/>
  <c r="BT196" i="24" s="1"/>
  <c r="BU197" i="24"/>
  <c r="BU196" i="24" s="1"/>
  <c r="BV197" i="24"/>
  <c r="BV196" i="24" s="1"/>
  <c r="BX197" i="24"/>
  <c r="BX196" i="24" s="1"/>
  <c r="BY197" i="24"/>
  <c r="BY196" i="24" s="1"/>
  <c r="BZ197" i="24"/>
  <c r="BZ196" i="24" s="1"/>
  <c r="CA197" i="24"/>
  <c r="CA196" i="24" s="1"/>
  <c r="CB197" i="24"/>
  <c r="CB196" i="24" s="1"/>
  <c r="CC197" i="24"/>
  <c r="CC196" i="24" s="1"/>
  <c r="CD197" i="24"/>
  <c r="CD196" i="24" s="1"/>
  <c r="CE197" i="24"/>
  <c r="CE196" i="24" s="1"/>
  <c r="CF197" i="24"/>
  <c r="CF196" i="24" s="1"/>
  <c r="CG197" i="24"/>
  <c r="CG196" i="24" s="1"/>
  <c r="CH197" i="24"/>
  <c r="CH196" i="24" s="1"/>
  <c r="CI197" i="24"/>
  <c r="CI196" i="24" s="1"/>
  <c r="CJ197" i="24"/>
  <c r="F189" i="24"/>
  <c r="F188" i="24" s="1"/>
  <c r="G189" i="24"/>
  <c r="G188" i="24" s="1"/>
  <c r="H189" i="24"/>
  <c r="H188" i="24" s="1"/>
  <c r="I189" i="24"/>
  <c r="I188" i="24" s="1"/>
  <c r="J189" i="24"/>
  <c r="J188" i="24" s="1"/>
  <c r="K189" i="24"/>
  <c r="K188" i="24" s="1"/>
  <c r="L189" i="24"/>
  <c r="L188" i="24" s="1"/>
  <c r="M189" i="24"/>
  <c r="M188" i="24" s="1"/>
  <c r="N189" i="24"/>
  <c r="N188" i="24" s="1"/>
  <c r="O189" i="24"/>
  <c r="O188" i="24" s="1"/>
  <c r="P188" i="24"/>
  <c r="Q188" i="24"/>
  <c r="R189" i="24"/>
  <c r="R188" i="24" s="1"/>
  <c r="S189" i="24"/>
  <c r="S188" i="24" s="1"/>
  <c r="T189" i="24"/>
  <c r="T188" i="24" s="1"/>
  <c r="U189" i="24"/>
  <c r="U188" i="24" s="1"/>
  <c r="V189" i="24"/>
  <c r="V188" i="24" s="1"/>
  <c r="W189" i="24"/>
  <c r="W188" i="24" s="1"/>
  <c r="X189" i="24"/>
  <c r="X188" i="24" s="1"/>
  <c r="Y189" i="24"/>
  <c r="Y188" i="24" s="1"/>
  <c r="Z189" i="24"/>
  <c r="Z188" i="24" s="1"/>
  <c r="AA189" i="24"/>
  <c r="AA188" i="24" s="1"/>
  <c r="AB189" i="24"/>
  <c r="AB188" i="24" s="1"/>
  <c r="AC189" i="24"/>
  <c r="AC188" i="24" s="1"/>
  <c r="AD189" i="24"/>
  <c r="AD188" i="24" s="1"/>
  <c r="AE189" i="24"/>
  <c r="AE188" i="24" s="1"/>
  <c r="AF189" i="24"/>
  <c r="AF188" i="24" s="1"/>
  <c r="AH189" i="24"/>
  <c r="AH188" i="24" s="1"/>
  <c r="AL189" i="24"/>
  <c r="AL188" i="24" s="1"/>
  <c r="AM189" i="24"/>
  <c r="AM188" i="24" s="1"/>
  <c r="AN189" i="24"/>
  <c r="AN188" i="24" s="1"/>
  <c r="AO189" i="24"/>
  <c r="AO188" i="24" s="1"/>
  <c r="AP189" i="24"/>
  <c r="AP188" i="24" s="1"/>
  <c r="AQ189" i="24"/>
  <c r="AQ188" i="24" s="1"/>
  <c r="AR189" i="24"/>
  <c r="AR188" i="24" s="1"/>
  <c r="AS189" i="24"/>
  <c r="AS188" i="24" s="1"/>
  <c r="AT189" i="24"/>
  <c r="AT188" i="24" s="1"/>
  <c r="AU189" i="24"/>
  <c r="AU188" i="24" s="1"/>
  <c r="AV189" i="24"/>
  <c r="AV188" i="24" s="1"/>
  <c r="AY189" i="24"/>
  <c r="AZ189" i="24"/>
  <c r="AZ188" i="24" s="1"/>
  <c r="BA189" i="24"/>
  <c r="BA188" i="24" s="1"/>
  <c r="BB189" i="24"/>
  <c r="BB188" i="24" s="1"/>
  <c r="BC189" i="24"/>
  <c r="BC188" i="24" s="1"/>
  <c r="BD189" i="24"/>
  <c r="BD188" i="24" s="1"/>
  <c r="BE189" i="24"/>
  <c r="BE188" i="24" s="1"/>
  <c r="BF189" i="24"/>
  <c r="BF188" i="24" s="1"/>
  <c r="BG189" i="24"/>
  <c r="BG188" i="24" s="1"/>
  <c r="BH189" i="24"/>
  <c r="BH188" i="24" s="1"/>
  <c r="BI189" i="24"/>
  <c r="BI188" i="24" s="1"/>
  <c r="BL189" i="24"/>
  <c r="BL188" i="24" s="1"/>
  <c r="BM189" i="24"/>
  <c r="BM188" i="24" s="1"/>
  <c r="BN189" i="24"/>
  <c r="BN188" i="24" s="1"/>
  <c r="BO189" i="24"/>
  <c r="BO188" i="24" s="1"/>
  <c r="BP189" i="24"/>
  <c r="BP188" i="24" s="1"/>
  <c r="BQ189" i="24"/>
  <c r="BQ188" i="24" s="1"/>
  <c r="BR189" i="24"/>
  <c r="BR188" i="24" s="1"/>
  <c r="BS189" i="24"/>
  <c r="BS188" i="24" s="1"/>
  <c r="BT189" i="24"/>
  <c r="BT188" i="24" s="1"/>
  <c r="BU189" i="24"/>
  <c r="BU188" i="24" s="1"/>
  <c r="BV189" i="24"/>
  <c r="BV188" i="24" s="1"/>
  <c r="CE189" i="24"/>
  <c r="CE188" i="24" s="1"/>
  <c r="CF189" i="24"/>
  <c r="CF188" i="24" s="1"/>
  <c r="CG189" i="24"/>
  <c r="CG188" i="24" s="1"/>
  <c r="CH189" i="24"/>
  <c r="CH188" i="24" s="1"/>
  <c r="CI189" i="24"/>
  <c r="CI188" i="24" s="1"/>
  <c r="CJ189" i="24"/>
  <c r="F181" i="24"/>
  <c r="F180" i="24" s="1"/>
  <c r="G181" i="24"/>
  <c r="G180" i="24" s="1"/>
  <c r="H181" i="24"/>
  <c r="H180" i="24" s="1"/>
  <c r="I181" i="24"/>
  <c r="I180" i="24" s="1"/>
  <c r="J181" i="24"/>
  <c r="J180" i="24" s="1"/>
  <c r="K181" i="24"/>
  <c r="K180" i="24" s="1"/>
  <c r="L181" i="24"/>
  <c r="L180" i="24" s="1"/>
  <c r="M181" i="24"/>
  <c r="M180" i="24" s="1"/>
  <c r="N181" i="24"/>
  <c r="N180" i="24" s="1"/>
  <c r="O181" i="24"/>
  <c r="O180" i="24" s="1"/>
  <c r="P181" i="24"/>
  <c r="P180" i="24" s="1"/>
  <c r="Q181" i="24"/>
  <c r="Q180" i="24" s="1"/>
  <c r="R181" i="24"/>
  <c r="R180" i="24" s="1"/>
  <c r="S181" i="24"/>
  <c r="S180" i="24" s="1"/>
  <c r="T181" i="24"/>
  <c r="T180" i="24" s="1"/>
  <c r="U181" i="24"/>
  <c r="U180" i="24" s="1"/>
  <c r="V181" i="24"/>
  <c r="V180" i="24" s="1"/>
  <c r="W181" i="24"/>
  <c r="W180" i="24" s="1"/>
  <c r="X181" i="24"/>
  <c r="X180" i="24" s="1"/>
  <c r="Y181" i="24"/>
  <c r="Y180" i="24" s="1"/>
  <c r="Z181" i="24"/>
  <c r="Z180" i="24" s="1"/>
  <c r="AA181" i="24"/>
  <c r="AA180" i="24" s="1"/>
  <c r="AB181" i="24"/>
  <c r="AB180" i="24" s="1"/>
  <c r="AC181" i="24"/>
  <c r="AC180" i="24" s="1"/>
  <c r="AD181" i="24"/>
  <c r="AD180" i="24" s="1"/>
  <c r="AE181" i="24"/>
  <c r="AE180" i="24" s="1"/>
  <c r="AF181" i="24"/>
  <c r="AF180" i="24" s="1"/>
  <c r="AH181" i="24"/>
  <c r="AH180" i="24" s="1"/>
  <c r="AL181" i="24"/>
  <c r="AL180" i="24" s="1"/>
  <c r="AM181" i="24"/>
  <c r="AM180" i="24" s="1"/>
  <c r="AN181" i="24"/>
  <c r="AN180" i="24" s="1"/>
  <c r="AO181" i="24"/>
  <c r="AO180" i="24" s="1"/>
  <c r="AP181" i="24"/>
  <c r="AP180" i="24" s="1"/>
  <c r="AQ181" i="24"/>
  <c r="AQ180" i="24" s="1"/>
  <c r="AR181" i="24"/>
  <c r="AR180" i="24" s="1"/>
  <c r="AS181" i="24"/>
  <c r="AS180" i="24" s="1"/>
  <c r="AT181" i="24"/>
  <c r="AT180" i="24" s="1"/>
  <c r="AU181" i="24"/>
  <c r="AU180" i="24" s="1"/>
  <c r="AV181" i="24"/>
  <c r="AV180" i="24" s="1"/>
  <c r="AY181" i="24"/>
  <c r="AZ181" i="24"/>
  <c r="AZ180" i="24" s="1"/>
  <c r="BA181" i="24"/>
  <c r="BA180" i="24" s="1"/>
  <c r="BB181" i="24"/>
  <c r="BB180" i="24" s="1"/>
  <c r="BC181" i="24"/>
  <c r="BC180" i="24" s="1"/>
  <c r="BD181" i="24"/>
  <c r="BD180" i="24" s="1"/>
  <c r="BE181" i="24"/>
  <c r="BE180" i="24" s="1"/>
  <c r="BF181" i="24"/>
  <c r="BF180" i="24" s="1"/>
  <c r="BG181" i="24"/>
  <c r="BG180" i="24" s="1"/>
  <c r="BH181" i="24"/>
  <c r="BH180" i="24" s="1"/>
  <c r="BI181" i="24"/>
  <c r="BI180" i="24" s="1"/>
  <c r="BL181" i="24"/>
  <c r="BL180" i="24" s="1"/>
  <c r="BM181" i="24"/>
  <c r="BM180" i="24" s="1"/>
  <c r="BN181" i="24"/>
  <c r="BN180" i="24" s="1"/>
  <c r="BO181" i="24"/>
  <c r="BO180" i="24" s="1"/>
  <c r="BP181" i="24"/>
  <c r="BP180" i="24" s="1"/>
  <c r="BQ181" i="24"/>
  <c r="BQ180" i="24" s="1"/>
  <c r="BR181" i="24"/>
  <c r="BR180" i="24" s="1"/>
  <c r="BS181" i="24"/>
  <c r="BS180" i="24" s="1"/>
  <c r="BT181" i="24"/>
  <c r="BT180" i="24" s="1"/>
  <c r="BU181" i="24"/>
  <c r="BU180" i="24" s="1"/>
  <c r="BV181" i="24"/>
  <c r="BV180" i="24" s="1"/>
  <c r="BX181" i="24"/>
  <c r="BX180" i="24" s="1"/>
  <c r="BY181" i="24"/>
  <c r="BY180" i="24" s="1"/>
  <c r="BZ181" i="24"/>
  <c r="BZ180" i="24" s="1"/>
  <c r="CA181" i="24"/>
  <c r="CA180" i="24" s="1"/>
  <c r="CB181" i="24"/>
  <c r="CB180" i="24" s="1"/>
  <c r="CC181" i="24"/>
  <c r="CC180" i="24" s="1"/>
  <c r="CD181" i="24"/>
  <c r="CD180" i="24" s="1"/>
  <c r="CE181" i="24"/>
  <c r="CE180" i="24" s="1"/>
  <c r="CF181" i="24"/>
  <c r="CF180" i="24" s="1"/>
  <c r="CG181" i="24"/>
  <c r="CG180" i="24" s="1"/>
  <c r="CH181" i="24"/>
  <c r="CH180" i="24" s="1"/>
  <c r="CI181" i="24"/>
  <c r="CI180" i="24" s="1"/>
  <c r="CJ181" i="24"/>
  <c r="F152" i="24"/>
  <c r="G152" i="24"/>
  <c r="H152" i="24"/>
  <c r="I152" i="24"/>
  <c r="J152" i="24"/>
  <c r="K152" i="24"/>
  <c r="L152" i="24"/>
  <c r="M152" i="24"/>
  <c r="N152" i="24"/>
  <c r="O152" i="24"/>
  <c r="P152" i="24"/>
  <c r="Q152" i="24"/>
  <c r="R152" i="24"/>
  <c r="S152" i="24"/>
  <c r="T152" i="24"/>
  <c r="U152" i="24"/>
  <c r="V152" i="24"/>
  <c r="W152" i="24"/>
  <c r="X152" i="24"/>
  <c r="Y152" i="24"/>
  <c r="Z152" i="24"/>
  <c r="AA152" i="24"/>
  <c r="AB152" i="24"/>
  <c r="AC152" i="24"/>
  <c r="AD152" i="24"/>
  <c r="AE152" i="24"/>
  <c r="AF152" i="24"/>
  <c r="AH152" i="24"/>
  <c r="AL152" i="24"/>
  <c r="AM152" i="24"/>
  <c r="AN152" i="24"/>
  <c r="AO152" i="24"/>
  <c r="AP152" i="24"/>
  <c r="AQ152" i="24"/>
  <c r="AR152" i="24"/>
  <c r="AS152" i="24"/>
  <c r="AT152" i="24"/>
  <c r="AU152" i="24"/>
  <c r="AV152" i="24"/>
  <c r="AY152" i="24"/>
  <c r="AZ152" i="24"/>
  <c r="BA152" i="24"/>
  <c r="BB152" i="24"/>
  <c r="BC152" i="24"/>
  <c r="BD152" i="24"/>
  <c r="BE152" i="24"/>
  <c r="BF152" i="24"/>
  <c r="BG152" i="24"/>
  <c r="BH152" i="24"/>
  <c r="BI152" i="24"/>
  <c r="BL152" i="24"/>
  <c r="BM152" i="24"/>
  <c r="BN152" i="24"/>
  <c r="BO152" i="24"/>
  <c r="BP152" i="24"/>
  <c r="BQ152" i="24"/>
  <c r="BR152" i="24"/>
  <c r="BS152" i="24"/>
  <c r="BT152" i="24"/>
  <c r="BU152" i="24"/>
  <c r="BV152" i="24"/>
  <c r="BX152" i="24"/>
  <c r="BY152" i="24"/>
  <c r="BZ152" i="24"/>
  <c r="CA152" i="24"/>
  <c r="CB152" i="24"/>
  <c r="CC152" i="24"/>
  <c r="CD152" i="24"/>
  <c r="CE152" i="24"/>
  <c r="CF152" i="24"/>
  <c r="CG152" i="24"/>
  <c r="CH152" i="24"/>
  <c r="CI152" i="24"/>
  <c r="CJ152" i="24"/>
  <c r="F168" i="24"/>
  <c r="G168" i="24"/>
  <c r="H168" i="24"/>
  <c r="I168" i="24"/>
  <c r="J168" i="24"/>
  <c r="K168" i="24"/>
  <c r="L168" i="24"/>
  <c r="M168" i="24"/>
  <c r="N168" i="24"/>
  <c r="O168" i="24"/>
  <c r="P168" i="24"/>
  <c r="Q168" i="24"/>
  <c r="R168" i="24"/>
  <c r="S168" i="24"/>
  <c r="T168" i="24"/>
  <c r="U168" i="24"/>
  <c r="V168" i="24"/>
  <c r="W168" i="24"/>
  <c r="X168" i="24"/>
  <c r="Y168" i="24"/>
  <c r="Z168" i="24"/>
  <c r="AA168" i="24"/>
  <c r="AB168" i="24"/>
  <c r="AC168" i="24"/>
  <c r="AD168" i="24"/>
  <c r="AE168" i="24"/>
  <c r="AF168" i="24"/>
  <c r="AH168" i="24"/>
  <c r="AL168" i="24"/>
  <c r="AM168" i="24"/>
  <c r="AN168" i="24"/>
  <c r="AO168" i="24"/>
  <c r="AP168" i="24"/>
  <c r="AQ168" i="24"/>
  <c r="AR168" i="24"/>
  <c r="AS168" i="24"/>
  <c r="AT168" i="24"/>
  <c r="AU168" i="24"/>
  <c r="AV168" i="24"/>
  <c r="AY168" i="24"/>
  <c r="AZ168" i="24"/>
  <c r="BA168" i="24"/>
  <c r="BB168" i="24"/>
  <c r="BC168" i="24"/>
  <c r="BD168" i="24"/>
  <c r="BE168" i="24"/>
  <c r="BF168" i="24"/>
  <c r="BG168" i="24"/>
  <c r="BH168" i="24"/>
  <c r="BI168" i="24"/>
  <c r="BL168" i="24"/>
  <c r="BM168" i="24"/>
  <c r="BN168" i="24"/>
  <c r="BO168" i="24"/>
  <c r="BP168" i="24"/>
  <c r="BQ168" i="24"/>
  <c r="BR168" i="24"/>
  <c r="BS168" i="24"/>
  <c r="BT168" i="24"/>
  <c r="BU168" i="24"/>
  <c r="BV168" i="24"/>
  <c r="BX168" i="24"/>
  <c r="BY168" i="24"/>
  <c r="BZ168" i="24"/>
  <c r="CA168" i="24"/>
  <c r="CB168" i="24"/>
  <c r="CC168" i="24"/>
  <c r="CD168" i="24"/>
  <c r="CE168" i="24"/>
  <c r="CF168" i="24"/>
  <c r="CG168" i="24"/>
  <c r="CH168" i="24"/>
  <c r="CI168" i="24"/>
  <c r="CJ168" i="24"/>
  <c r="AE133" i="24"/>
  <c r="AD133" i="24"/>
  <c r="AE135" i="24"/>
  <c r="AD135" i="24"/>
  <c r="AC146" i="24"/>
  <c r="AB146" i="24"/>
  <c r="AA146" i="24"/>
  <c r="Z146" i="24"/>
  <c r="Y146" i="24"/>
  <c r="X146" i="24"/>
  <c r="W146" i="24"/>
  <c r="V146" i="24"/>
  <c r="U146" i="24"/>
  <c r="T146" i="24"/>
  <c r="S146" i="24"/>
  <c r="R146" i="24"/>
  <c r="Q146" i="24"/>
  <c r="P146" i="24"/>
  <c r="O146" i="24"/>
  <c r="N146" i="24"/>
  <c r="M146" i="24"/>
  <c r="L146" i="24"/>
  <c r="K146" i="24"/>
  <c r="J146" i="24"/>
  <c r="I146" i="24"/>
  <c r="H146" i="24"/>
  <c r="G146" i="24"/>
  <c r="AC110" i="24"/>
  <c r="AB110" i="24"/>
  <c r="AA110" i="24"/>
  <c r="Z110" i="24"/>
  <c r="Y110" i="24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AC104" i="24"/>
  <c r="AB104" i="24"/>
  <c r="AA104" i="24"/>
  <c r="Z104" i="24"/>
  <c r="Y104" i="24"/>
  <c r="X104" i="24"/>
  <c r="W104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AC101" i="24"/>
  <c r="AB101" i="24"/>
  <c r="AA101" i="24"/>
  <c r="Z101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AC96" i="24"/>
  <c r="AB96" i="24"/>
  <c r="AA96" i="24"/>
  <c r="Z96" i="24"/>
  <c r="Y96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CJ220" i="24" l="1"/>
  <c r="AG135" i="24"/>
  <c r="AJ135" i="24" s="1"/>
  <c r="CO135" i="24" s="1"/>
  <c r="AG133" i="24"/>
  <c r="AJ133" i="24" s="1"/>
  <c r="M13" i="24"/>
  <c r="U13" i="24"/>
  <c r="AC13" i="24"/>
  <c r="V13" i="24"/>
  <c r="G13" i="24"/>
  <c r="O13" i="24"/>
  <c r="W13" i="24"/>
  <c r="H13" i="24"/>
  <c r="P13" i="24"/>
  <c r="X13" i="24"/>
  <c r="N13" i="24"/>
  <c r="Q13" i="24"/>
  <c r="J13" i="24"/>
  <c r="Z13" i="24"/>
  <c r="K13" i="24"/>
  <c r="S13" i="24"/>
  <c r="AA13" i="24"/>
  <c r="I13" i="24"/>
  <c r="Y13" i="24"/>
  <c r="R13" i="24"/>
  <c r="L13" i="24"/>
  <c r="T13" i="24"/>
  <c r="AB13" i="24"/>
  <c r="S140" i="24"/>
  <c r="L140" i="24"/>
  <c r="T140" i="24"/>
  <c r="AB140" i="24"/>
  <c r="M140" i="24"/>
  <c r="U140" i="24"/>
  <c r="AC140" i="24"/>
  <c r="AA140" i="24"/>
  <c r="N140" i="24"/>
  <c r="V140" i="24"/>
  <c r="G140" i="24"/>
  <c r="O140" i="24"/>
  <c r="W140" i="24"/>
  <c r="H140" i="24"/>
  <c r="P140" i="24"/>
  <c r="X140" i="24"/>
  <c r="K140" i="24"/>
  <c r="I140" i="24"/>
  <c r="Q140" i="24"/>
  <c r="Y140" i="24"/>
  <c r="J140" i="24"/>
  <c r="R140" i="24"/>
  <c r="Z140" i="24"/>
  <c r="CJ188" i="24"/>
  <c r="CJ180" i="24"/>
  <c r="CJ196" i="24"/>
  <c r="CJ166" i="24"/>
  <c r="AH166" i="24"/>
  <c r="H60" i="24"/>
  <c r="P60" i="24"/>
  <c r="X60" i="24"/>
  <c r="AY196" i="24"/>
  <c r="I60" i="24"/>
  <c r="Y60" i="24"/>
  <c r="AY212" i="24"/>
  <c r="J60" i="24"/>
  <c r="R60" i="24"/>
  <c r="Z60" i="24"/>
  <c r="K60" i="24"/>
  <c r="AA60" i="24"/>
  <c r="L60" i="24"/>
  <c r="T60" i="24"/>
  <c r="AB60" i="24"/>
  <c r="AY180" i="24"/>
  <c r="M60" i="24"/>
  <c r="U60" i="24"/>
  <c r="AC60" i="24"/>
  <c r="Q60" i="24"/>
  <c r="S60" i="24"/>
  <c r="N60" i="24"/>
  <c r="V60" i="24"/>
  <c r="AY188" i="24"/>
  <c r="G60" i="24"/>
  <c r="O60" i="24"/>
  <c r="W60" i="24"/>
  <c r="CH166" i="24"/>
  <c r="CH151" i="24" s="1"/>
  <c r="BQ166" i="24"/>
  <c r="BQ151" i="24" s="1"/>
  <c r="AY166" i="24"/>
  <c r="AC166" i="24"/>
  <c r="AC151" i="24" s="1"/>
  <c r="CG166" i="24"/>
  <c r="CG151" i="24" s="1"/>
  <c r="BP166" i="24"/>
  <c r="BP151" i="24" s="1"/>
  <c r="AV166" i="24"/>
  <c r="AV151" i="24" s="1"/>
  <c r="AB166" i="24"/>
  <c r="T166" i="24"/>
  <c r="T151" i="24" s="1"/>
  <c r="BZ166" i="24"/>
  <c r="BZ151" i="24" s="1"/>
  <c r="BG166" i="24"/>
  <c r="BG151" i="24" s="1"/>
  <c r="AO166" i="24"/>
  <c r="U166" i="24"/>
  <c r="U151" i="24" s="1"/>
  <c r="M166" i="24"/>
  <c r="M151" i="24" s="1"/>
  <c r="BY166" i="24"/>
  <c r="BF166" i="24"/>
  <c r="AN166" i="24"/>
  <c r="AN151" i="24" s="1"/>
  <c r="L166" i="24"/>
  <c r="L151" i="24" s="1"/>
  <c r="CF166" i="24"/>
  <c r="CF151" i="24" s="1"/>
  <c r="BO166" i="24"/>
  <c r="BO151" i="24" s="1"/>
  <c r="BE166" i="24"/>
  <c r="BE151" i="24" s="1"/>
  <c r="BM166" i="24"/>
  <c r="BM151" i="24" s="1"/>
  <c r="CD166" i="24"/>
  <c r="CD151" i="24" s="1"/>
  <c r="BC166" i="24"/>
  <c r="BC151" i="24" s="1"/>
  <c r="BU166" i="24"/>
  <c r="BU151" i="24" s="1"/>
  <c r="CE166" i="24"/>
  <c r="CE151" i="24" s="1"/>
  <c r="BV166" i="24"/>
  <c r="BV151" i="24" s="1"/>
  <c r="BN166" i="24"/>
  <c r="BN151" i="24" s="1"/>
  <c r="BD166" i="24"/>
  <c r="CC166" i="24"/>
  <c r="CC151" i="24" s="1"/>
  <c r="BT166" i="24"/>
  <c r="BT151" i="24" s="1"/>
  <c r="BL166" i="24"/>
  <c r="BL151" i="24" s="1"/>
  <c r="BB166" i="24"/>
  <c r="BB151" i="24" s="1"/>
  <c r="CB166" i="24"/>
  <c r="CB151" i="24" s="1"/>
  <c r="BS166" i="24"/>
  <c r="BS151" i="24" s="1"/>
  <c r="BI166" i="24"/>
  <c r="BI151" i="24" s="1"/>
  <c r="BA166" i="24"/>
  <c r="BA151" i="24" s="1"/>
  <c r="CI166" i="24"/>
  <c r="CI151" i="24" s="1"/>
  <c r="CA166" i="24"/>
  <c r="CA151" i="24" s="1"/>
  <c r="BR166" i="24"/>
  <c r="BR151" i="24" s="1"/>
  <c r="BH166" i="24"/>
  <c r="BH151" i="24" s="1"/>
  <c r="AZ166" i="24"/>
  <c r="AZ151" i="24" s="1"/>
  <c r="AS166" i="24"/>
  <c r="Y166" i="24"/>
  <c r="Y151" i="24" s="1"/>
  <c r="Q166" i="24"/>
  <c r="Q151" i="24" s="1"/>
  <c r="I166" i="24"/>
  <c r="AR166" i="24"/>
  <c r="AR151" i="24" s="1"/>
  <c r="P166" i="24"/>
  <c r="AF166" i="24"/>
  <c r="AF151" i="24" s="1"/>
  <c r="X166" i="24"/>
  <c r="X151" i="24" s="1"/>
  <c r="H166" i="24"/>
  <c r="BX166" i="24"/>
  <c r="BX151" i="24" s="1"/>
  <c r="AU166" i="24"/>
  <c r="AU151" i="24" s="1"/>
  <c r="AM166" i="24"/>
  <c r="AM151" i="24" s="1"/>
  <c r="AA166" i="24"/>
  <c r="AA151" i="24" s="1"/>
  <c r="S166" i="24"/>
  <c r="S151" i="24" s="1"/>
  <c r="K166" i="24"/>
  <c r="K151" i="24" s="1"/>
  <c r="AT166" i="24"/>
  <c r="AT151" i="24" s="1"/>
  <c r="AL166" i="24"/>
  <c r="AL151" i="24" s="1"/>
  <c r="Z166" i="24"/>
  <c r="R166" i="24"/>
  <c r="R151" i="24" s="1"/>
  <c r="J166" i="24"/>
  <c r="J151" i="24" s="1"/>
  <c r="AQ166" i="24"/>
  <c r="AE166" i="24"/>
  <c r="AE151" i="24" s="1"/>
  <c r="W166" i="24"/>
  <c r="W151" i="24" s="1"/>
  <c r="O166" i="24"/>
  <c r="G166" i="24"/>
  <c r="G151" i="24" s="1"/>
  <c r="AP166" i="24"/>
  <c r="AP151" i="24" s="1"/>
  <c r="AD166" i="24"/>
  <c r="V166" i="24"/>
  <c r="V151" i="24" s="1"/>
  <c r="N166" i="24"/>
  <c r="N151" i="24" s="1"/>
  <c r="F166" i="24"/>
  <c r="V51" i="24"/>
  <c r="G51" i="24"/>
  <c r="I33" i="24"/>
  <c r="Q33" i="24"/>
  <c r="Y33" i="24"/>
  <c r="L51" i="24"/>
  <c r="T51" i="24"/>
  <c r="AB51" i="24"/>
  <c r="M33" i="24"/>
  <c r="U33" i="24"/>
  <c r="AC33" i="24"/>
  <c r="N51" i="24"/>
  <c r="O51" i="24"/>
  <c r="W51" i="24"/>
  <c r="J33" i="24"/>
  <c r="M51" i="24"/>
  <c r="U51" i="24"/>
  <c r="AC51" i="24"/>
  <c r="R33" i="24"/>
  <c r="Z33" i="24"/>
  <c r="K33" i="24"/>
  <c r="S33" i="24"/>
  <c r="AA33" i="24"/>
  <c r="N33" i="24"/>
  <c r="V33" i="24"/>
  <c r="H51" i="24"/>
  <c r="P51" i="24"/>
  <c r="X51" i="24"/>
  <c r="I51" i="24"/>
  <c r="Q51" i="24"/>
  <c r="Y51" i="24"/>
  <c r="H33" i="24"/>
  <c r="P33" i="24"/>
  <c r="X33" i="24"/>
  <c r="J51" i="24"/>
  <c r="R51" i="24"/>
  <c r="Z51" i="24"/>
  <c r="K51" i="24"/>
  <c r="S51" i="24"/>
  <c r="AA51" i="24"/>
  <c r="G33" i="24"/>
  <c r="L33" i="24"/>
  <c r="T33" i="24"/>
  <c r="AB33" i="24"/>
  <c r="O33" i="24"/>
  <c r="W33" i="24"/>
  <c r="AJ132" i="24" l="1"/>
  <c r="CO133" i="24"/>
  <c r="BD151" i="24"/>
  <c r="CK135" i="24"/>
  <c r="M12" i="24"/>
  <c r="AC12" i="24"/>
  <c r="U12" i="24"/>
  <c r="R12" i="24"/>
  <c r="CK133" i="24"/>
  <c r="AB12" i="24"/>
  <c r="Z12" i="24"/>
  <c r="J12" i="24"/>
  <c r="AA12" i="24"/>
  <c r="X12" i="24"/>
  <c r="S12" i="24"/>
  <c r="P12" i="24"/>
  <c r="T12" i="24"/>
  <c r="K12" i="24"/>
  <c r="H12" i="24"/>
  <c r="L12" i="24"/>
  <c r="W12" i="24"/>
  <c r="O12" i="24"/>
  <c r="Y12" i="24"/>
  <c r="Q12" i="24"/>
  <c r="G12" i="24"/>
  <c r="I12" i="24"/>
  <c r="N12" i="24"/>
  <c r="V12" i="24"/>
  <c r="AY151" i="24"/>
  <c r="P151" i="24"/>
  <c r="I151" i="24"/>
  <c r="AQ151" i="24"/>
  <c r="AD151" i="24"/>
  <c r="AB151" i="24"/>
  <c r="AH151" i="24"/>
  <c r="BY151" i="24"/>
  <c r="AS151" i="24"/>
  <c r="F151" i="24"/>
  <c r="H151" i="24"/>
  <c r="Z151" i="24"/>
  <c r="BF151" i="24"/>
  <c r="AO151" i="24"/>
  <c r="O151" i="24"/>
  <c r="CJ151" i="24"/>
  <c r="V50" i="24"/>
  <c r="N50" i="24"/>
  <c r="G50" i="24"/>
  <c r="W50" i="24"/>
  <c r="T50" i="24"/>
  <c r="O50" i="24"/>
  <c r="P50" i="24"/>
  <c r="L50" i="24"/>
  <c r="Y50" i="24"/>
  <c r="U50" i="24"/>
  <c r="Q50" i="24"/>
  <c r="I50" i="24"/>
  <c r="AA50" i="24"/>
  <c r="AB50" i="24"/>
  <c r="J50" i="24"/>
  <c r="AC50" i="24"/>
  <c r="M50" i="24"/>
  <c r="X50" i="24"/>
  <c r="Z50" i="24"/>
  <c r="H50" i="24"/>
  <c r="S50" i="24"/>
  <c r="R50" i="24"/>
  <c r="K50" i="24"/>
  <c r="AW182" i="24" l="1"/>
  <c r="CO182" i="24" s="1"/>
  <c r="AW174" i="24"/>
  <c r="CO174" i="24" s="1"/>
  <c r="AW179" i="24"/>
  <c r="CO179" i="24" s="1"/>
  <c r="AW199" i="24"/>
  <c r="CO199" i="24" s="1"/>
  <c r="AW190" i="24"/>
  <c r="CO190" i="24" s="1"/>
  <c r="AW219" i="24"/>
  <c r="CO219" i="24" s="1"/>
  <c r="AW211" i="24"/>
  <c r="CO211" i="24" s="1"/>
  <c r="AW202" i="24"/>
  <c r="CO202" i="24" s="1"/>
  <c r="AW193" i="24"/>
  <c r="CO193" i="24" s="1"/>
  <c r="AW185" i="24"/>
  <c r="CO185" i="24" s="1"/>
  <c r="AW177" i="24"/>
  <c r="CO177" i="24" s="1"/>
  <c r="AW218" i="24"/>
  <c r="CO218" i="24" s="1"/>
  <c r="AW210" i="24"/>
  <c r="CO210" i="24" s="1"/>
  <c r="AW201" i="24"/>
  <c r="CO201" i="24" s="1"/>
  <c r="AW192" i="24"/>
  <c r="CO192" i="24" s="1"/>
  <c r="AW184" i="24"/>
  <c r="CO184" i="24" s="1"/>
  <c r="AW217" i="24"/>
  <c r="CO217" i="24" s="1"/>
  <c r="AW209" i="24"/>
  <c r="CO209" i="24" s="1"/>
  <c r="AW200" i="24"/>
  <c r="CO200" i="24" s="1"/>
  <c r="AW191" i="24"/>
  <c r="CO191" i="24" s="1"/>
  <c r="AW183" i="24"/>
  <c r="CO183" i="24" s="1"/>
  <c r="AW175" i="24"/>
  <c r="CO175" i="24" s="1"/>
  <c r="AW216" i="24"/>
  <c r="CO216" i="24" s="1"/>
  <c r="AW169" i="24"/>
  <c r="CO169" i="24" s="1"/>
  <c r="AW172" i="24"/>
  <c r="CO172" i="24" s="1"/>
  <c r="AW221" i="24"/>
  <c r="CO221" i="24" s="1"/>
  <c r="AW187" i="24"/>
  <c r="CO187" i="24" s="1"/>
  <c r="AW167" i="24"/>
  <c r="CO167" i="24" s="1"/>
  <c r="AW171" i="24"/>
  <c r="CO171" i="24" s="1"/>
  <c r="AW208" i="24"/>
  <c r="CO208" i="24" s="1"/>
  <c r="AW215" i="24"/>
  <c r="CO215" i="24" s="1"/>
  <c r="AW198" i="24"/>
  <c r="CO198" i="24" s="1"/>
  <c r="AW214" i="24"/>
  <c r="CO214" i="24" s="1"/>
  <c r="AW203" i="24"/>
  <c r="CO203" i="24" s="1"/>
  <c r="AW195" i="24"/>
  <c r="CO195" i="24" s="1"/>
  <c r="AW178" i="24"/>
  <c r="CO178" i="24" s="1"/>
  <c r="AW170" i="24"/>
  <c r="CO170" i="24" s="1"/>
  <c r="AK114" i="24"/>
  <c r="BT146" i="24"/>
  <c r="BT134" i="24"/>
  <c r="BB110" i="24"/>
  <c r="BC110" i="24"/>
  <c r="BD110" i="24"/>
  <c r="CK221" i="24" l="1"/>
  <c r="CK174" i="24"/>
  <c r="CK217" i="24"/>
  <c r="CK169" i="24"/>
  <c r="CK192" i="24"/>
  <c r="CK208" i="24"/>
  <c r="CK219" i="24"/>
  <c r="CK171" i="24"/>
  <c r="CK190" i="24"/>
  <c r="CK209" i="24"/>
  <c r="CK214" i="24"/>
  <c r="CK193" i="24"/>
  <c r="CK184" i="24"/>
  <c r="CK215" i="24"/>
  <c r="CK211" i="24"/>
  <c r="CK201" i="24"/>
  <c r="CK170" i="24"/>
  <c r="CK210" i="24"/>
  <c r="CK178" i="24"/>
  <c r="AI167" i="24"/>
  <c r="CK167" i="24"/>
  <c r="CL167" i="24"/>
  <c r="CK191" i="24"/>
  <c r="CK218" i="24"/>
  <c r="CK199" i="24"/>
  <c r="CK203" i="24"/>
  <c r="CK185" i="24"/>
  <c r="CK172" i="24"/>
  <c r="CK182" i="24"/>
  <c r="CK198" i="24"/>
  <c r="CK202" i="24"/>
  <c r="CK216" i="24"/>
  <c r="CK175" i="24"/>
  <c r="CK183" i="24"/>
  <c r="CK195" i="24"/>
  <c r="CK187" i="24"/>
  <c r="CK200" i="24"/>
  <c r="CK177" i="24"/>
  <c r="CK179" i="24"/>
  <c r="BT140" i="24"/>
  <c r="AI133" i="24"/>
  <c r="AW132" i="24"/>
  <c r="CO132" i="24" s="1"/>
  <c r="AI182" i="24"/>
  <c r="AW222" i="24"/>
  <c r="CO222" i="24" s="1"/>
  <c r="AI179" i="24"/>
  <c r="AI174" i="24"/>
  <c r="BW179" i="24"/>
  <c r="BW215" i="24"/>
  <c r="BW201" i="24"/>
  <c r="BW190" i="24"/>
  <c r="BW177" i="24"/>
  <c r="BW159" i="24"/>
  <c r="BW145" i="24"/>
  <c r="BW128" i="24"/>
  <c r="BW111" i="24"/>
  <c r="BW100" i="24"/>
  <c r="BW89" i="24"/>
  <c r="BW73" i="24"/>
  <c r="BW56" i="24"/>
  <c r="BW44" i="24"/>
  <c r="BW35" i="24"/>
  <c r="BW22" i="24"/>
  <c r="BW214" i="24"/>
  <c r="BW200" i="24"/>
  <c r="BW187" i="24"/>
  <c r="BW176" i="24"/>
  <c r="BW158" i="24"/>
  <c r="BW144" i="24"/>
  <c r="BW126" i="24"/>
  <c r="BW109" i="24"/>
  <c r="BW98" i="24"/>
  <c r="BW71" i="24"/>
  <c r="BW55" i="24"/>
  <c r="BW43" i="24"/>
  <c r="BW32" i="24"/>
  <c r="CN32" i="24" s="1"/>
  <c r="BW21" i="24"/>
  <c r="BW210" i="24"/>
  <c r="BW199" i="24"/>
  <c r="BW186" i="24"/>
  <c r="BW175" i="24"/>
  <c r="BW157" i="24"/>
  <c r="BW124" i="24"/>
  <c r="BW108" i="24"/>
  <c r="BW97" i="24"/>
  <c r="BW84" i="24"/>
  <c r="BW69" i="24"/>
  <c r="BW54" i="24"/>
  <c r="BW42" i="24"/>
  <c r="BW29" i="24"/>
  <c r="BW19" i="24"/>
  <c r="BW219" i="24"/>
  <c r="BW208" i="24"/>
  <c r="BW195" i="24"/>
  <c r="BW184" i="24"/>
  <c r="BW172" i="24"/>
  <c r="BW155" i="24"/>
  <c r="BW137" i="24"/>
  <c r="BW118" i="24"/>
  <c r="BW106" i="24"/>
  <c r="BW94" i="24"/>
  <c r="BW81" i="24"/>
  <c r="BW66" i="24"/>
  <c r="BW48" i="24"/>
  <c r="BW39" i="24"/>
  <c r="BW26" i="24"/>
  <c r="BW16" i="24"/>
  <c r="BW221" i="24"/>
  <c r="BW198" i="24"/>
  <c r="BW174" i="24"/>
  <c r="BW107" i="24"/>
  <c r="BW82" i="24"/>
  <c r="BW53" i="24"/>
  <c r="BW28" i="24"/>
  <c r="BW218" i="24"/>
  <c r="BW193" i="24"/>
  <c r="BW171" i="24"/>
  <c r="BW135" i="24"/>
  <c r="BW105" i="24"/>
  <c r="BW79" i="24"/>
  <c r="BW47" i="24"/>
  <c r="BW25" i="24"/>
  <c r="AX132" i="24"/>
  <c r="BW217" i="24"/>
  <c r="BW192" i="24"/>
  <c r="BW170" i="24"/>
  <c r="BW103" i="24"/>
  <c r="BW77" i="24"/>
  <c r="BW46" i="24"/>
  <c r="BW24" i="24"/>
  <c r="BW216" i="24"/>
  <c r="BW191" i="24"/>
  <c r="BW169" i="24"/>
  <c r="BW130" i="24"/>
  <c r="BW102" i="24"/>
  <c r="BW75" i="24"/>
  <c r="BW45" i="24"/>
  <c r="BW23" i="24"/>
  <c r="BW207" i="24"/>
  <c r="BW183" i="24"/>
  <c r="BW93" i="24"/>
  <c r="BW64" i="24"/>
  <c r="BW38" i="24"/>
  <c r="BW15" i="24"/>
  <c r="BW203" i="24"/>
  <c r="BW182" i="24"/>
  <c r="BW148" i="24"/>
  <c r="BW113" i="24"/>
  <c r="BW59" i="24"/>
  <c r="BW37" i="24"/>
  <c r="BW209" i="24"/>
  <c r="BW95" i="24"/>
  <c r="BW112" i="24"/>
  <c r="BW202" i="24"/>
  <c r="BW90" i="24"/>
  <c r="BW185" i="24"/>
  <c r="BW68" i="24"/>
  <c r="BW178" i="24"/>
  <c r="BW58" i="24"/>
  <c r="BW120" i="24"/>
  <c r="BW156" i="24"/>
  <c r="BW41" i="24"/>
  <c r="BW147" i="24"/>
  <c r="BW36" i="24"/>
  <c r="BW17" i="24"/>
  <c r="AI193" i="24"/>
  <c r="AI178" i="24"/>
  <c r="AI171" i="24"/>
  <c r="AI175" i="24"/>
  <c r="AI192" i="24"/>
  <c r="AI211" i="24"/>
  <c r="AI195" i="24"/>
  <c r="AI187" i="24"/>
  <c r="AI183" i="24"/>
  <c r="AI201" i="24"/>
  <c r="AI219" i="24"/>
  <c r="AI208" i="24"/>
  <c r="AI184" i="24"/>
  <c r="AI203" i="24"/>
  <c r="AI210" i="24"/>
  <c r="AI172" i="24"/>
  <c r="AI200" i="24"/>
  <c r="AI218" i="24"/>
  <c r="AI216" i="24"/>
  <c r="AI209" i="24"/>
  <c r="AI177" i="24"/>
  <c r="AI170" i="24"/>
  <c r="AI202" i="24"/>
  <c r="AI191" i="24"/>
  <c r="AI215" i="24"/>
  <c r="AI217" i="24"/>
  <c r="AI185" i="24"/>
  <c r="AI199" i="24"/>
  <c r="AI221" i="24"/>
  <c r="AI190" i="24"/>
  <c r="AW189" i="24"/>
  <c r="AI214" i="24"/>
  <c r="AW213" i="24"/>
  <c r="AK181" i="24"/>
  <c r="AK180" i="24" s="1"/>
  <c r="AW186" i="24"/>
  <c r="CO186" i="24" s="1"/>
  <c r="AI198" i="24"/>
  <c r="AW197" i="24"/>
  <c r="AK206" i="24"/>
  <c r="AK204" i="24" s="1"/>
  <c r="AW207" i="24"/>
  <c r="CO207" i="24" s="1"/>
  <c r="AI169" i="24"/>
  <c r="AW168" i="24"/>
  <c r="AK173" i="24"/>
  <c r="AW176" i="24"/>
  <c r="CO176" i="24" s="1"/>
  <c r="AW157" i="24"/>
  <c r="CO157" i="24" s="1"/>
  <c r="AW156" i="24"/>
  <c r="CO156" i="24" s="1"/>
  <c r="AW155" i="24"/>
  <c r="CO155" i="24" s="1"/>
  <c r="AK168" i="24"/>
  <c r="AW159" i="24"/>
  <c r="CO159" i="24" s="1"/>
  <c r="AK213" i="24"/>
  <c r="AK212" i="24" s="1"/>
  <c r="AK220" i="24"/>
  <c r="AW158" i="24"/>
  <c r="CO158" i="24" s="1"/>
  <c r="AK197" i="24"/>
  <c r="AK196" i="24" s="1"/>
  <c r="AK189" i="24"/>
  <c r="AK188" i="24" s="1"/>
  <c r="AW212" i="24" l="1"/>
  <c r="CN112" i="24"/>
  <c r="CN24" i="24"/>
  <c r="CN26" i="24"/>
  <c r="CN157" i="24"/>
  <c r="CN187" i="24"/>
  <c r="CK158" i="24"/>
  <c r="CN120" i="24"/>
  <c r="CN45" i="24"/>
  <c r="CN47" i="24"/>
  <c r="CN155" i="24"/>
  <c r="CN71" i="24"/>
  <c r="CN79" i="24"/>
  <c r="CN54" i="24"/>
  <c r="CN214" i="24"/>
  <c r="CN178" i="24"/>
  <c r="CN103" i="24"/>
  <c r="CN66" i="24"/>
  <c r="CN199" i="24"/>
  <c r="CN128" i="24"/>
  <c r="CN68" i="24"/>
  <c r="CN130" i="24"/>
  <c r="CN174" i="24"/>
  <c r="CN84" i="24"/>
  <c r="CN126" i="24"/>
  <c r="CN145" i="24"/>
  <c r="CK207" i="24"/>
  <c r="CN36" i="24"/>
  <c r="CN185" i="24"/>
  <c r="CN91" i="24"/>
  <c r="CN93" i="24"/>
  <c r="CN169" i="24"/>
  <c r="CN192" i="24"/>
  <c r="CN171" i="24"/>
  <c r="CN198" i="24"/>
  <c r="CN94" i="24"/>
  <c r="CN208" i="24"/>
  <c r="CN97" i="24"/>
  <c r="CN21" i="24"/>
  <c r="CN144" i="24"/>
  <c r="CN44" i="24"/>
  <c r="CN159" i="24"/>
  <c r="CN182" i="24"/>
  <c r="CN25" i="24"/>
  <c r="CN137" i="24"/>
  <c r="CN55" i="24"/>
  <c r="CN201" i="24"/>
  <c r="CK176" i="24"/>
  <c r="CN203" i="24"/>
  <c r="CN53" i="24"/>
  <c r="CN42" i="24"/>
  <c r="CN200" i="24"/>
  <c r="CN215" i="24"/>
  <c r="CN58" i="24"/>
  <c r="CN75" i="24"/>
  <c r="CN82" i="24"/>
  <c r="CN186" i="24"/>
  <c r="CN111" i="24"/>
  <c r="CN38" i="24"/>
  <c r="CN105" i="24"/>
  <c r="CN184" i="24"/>
  <c r="CN109" i="24"/>
  <c r="CN59" i="24"/>
  <c r="CN170" i="24"/>
  <c r="CN81" i="24"/>
  <c r="CN210" i="24"/>
  <c r="CN147" i="24"/>
  <c r="CN90" i="24"/>
  <c r="CN113" i="24"/>
  <c r="CN183" i="24"/>
  <c r="CN191" i="24"/>
  <c r="CN217" i="24"/>
  <c r="CN193" i="24"/>
  <c r="CN221" i="24"/>
  <c r="CN106" i="24"/>
  <c r="CN219" i="24"/>
  <c r="CN108" i="24"/>
  <c r="CN158" i="24"/>
  <c r="CN56" i="24"/>
  <c r="CN177" i="24"/>
  <c r="CK222" i="24"/>
  <c r="CK157" i="24"/>
  <c r="CN156" i="24"/>
  <c r="CN23" i="24"/>
  <c r="CN28" i="24"/>
  <c r="CN29" i="24"/>
  <c r="CN89" i="24"/>
  <c r="CK186" i="24"/>
  <c r="CN95" i="24"/>
  <c r="CN46" i="24"/>
  <c r="CN39" i="24"/>
  <c r="CN175" i="24"/>
  <c r="CN100" i="24"/>
  <c r="CN209" i="24"/>
  <c r="CN77" i="24"/>
  <c r="CN48" i="24"/>
  <c r="CN172" i="24"/>
  <c r="CN98" i="24"/>
  <c r="CN179" i="24"/>
  <c r="CN37" i="24"/>
  <c r="CN102" i="24"/>
  <c r="CN107" i="24"/>
  <c r="CN69" i="24"/>
  <c r="CN22" i="24"/>
  <c r="CK159" i="24"/>
  <c r="CN17" i="24"/>
  <c r="CN64" i="24"/>
  <c r="CN135" i="24"/>
  <c r="CN195" i="24"/>
  <c r="CN35" i="24"/>
  <c r="CK155" i="24"/>
  <c r="CK156" i="24"/>
  <c r="CN41" i="24"/>
  <c r="CN202" i="24"/>
  <c r="CN148" i="24"/>
  <c r="CN207" i="24"/>
  <c r="CN216" i="24"/>
  <c r="CN218" i="24"/>
  <c r="CN16" i="24"/>
  <c r="CN118" i="24"/>
  <c r="CN19" i="24"/>
  <c r="CN124" i="24"/>
  <c r="CN43" i="24"/>
  <c r="CN176" i="24"/>
  <c r="CN73" i="24"/>
  <c r="CN190" i="24"/>
  <c r="BW117" i="24"/>
  <c r="BW123" i="24"/>
  <c r="BW70" i="24"/>
  <c r="BW61" i="24"/>
  <c r="BW153" i="24"/>
  <c r="AW153" i="24"/>
  <c r="AG153" i="24"/>
  <c r="AG152" i="24" s="1"/>
  <c r="AI155" i="24"/>
  <c r="AI159" i="24"/>
  <c r="AI156" i="24"/>
  <c r="AI158" i="24"/>
  <c r="AI157" i="24"/>
  <c r="AI222" i="24"/>
  <c r="BW31" i="24"/>
  <c r="BW115" i="24"/>
  <c r="BK114" i="24"/>
  <c r="BW133" i="24"/>
  <c r="BK132" i="24"/>
  <c r="BJ149" i="24"/>
  <c r="BJ147" i="24"/>
  <c r="BJ144" i="24"/>
  <c r="BJ145" i="24"/>
  <c r="BJ148" i="24"/>
  <c r="BJ210" i="24"/>
  <c r="BJ202" i="24"/>
  <c r="BJ211" i="24"/>
  <c r="BJ216" i="24"/>
  <c r="BJ186" i="24"/>
  <c r="BJ177" i="24"/>
  <c r="BJ183" i="24"/>
  <c r="BJ184" i="24"/>
  <c r="BJ199" i="24"/>
  <c r="BJ200" i="24"/>
  <c r="BJ193" i="24"/>
  <c r="BJ170" i="24"/>
  <c r="BJ217" i="24"/>
  <c r="BJ171" i="24"/>
  <c r="BJ218" i="24"/>
  <c r="BJ185" i="24"/>
  <c r="BJ195" i="24"/>
  <c r="BJ157" i="24"/>
  <c r="CL157" i="24" s="1"/>
  <c r="BJ208" i="24"/>
  <c r="BJ175" i="24"/>
  <c r="BJ179" i="24"/>
  <c r="BJ178" i="24"/>
  <c r="BJ191" i="24"/>
  <c r="BJ201" i="24"/>
  <c r="BJ159" i="24"/>
  <c r="CL159" i="24" s="1"/>
  <c r="BJ215" i="24"/>
  <c r="BJ192" i="24"/>
  <c r="BJ209" i="24"/>
  <c r="BJ158" i="24"/>
  <c r="CL158" i="24" s="1"/>
  <c r="BJ172" i="24"/>
  <c r="BJ187" i="24"/>
  <c r="BJ203" i="24"/>
  <c r="BJ156" i="24"/>
  <c r="CL156" i="24" s="1"/>
  <c r="BJ219" i="24"/>
  <c r="BJ176" i="24"/>
  <c r="BJ35" i="24"/>
  <c r="BJ42" i="24"/>
  <c r="BJ36" i="24"/>
  <c r="BJ19" i="24"/>
  <c r="BJ44" i="24"/>
  <c r="BJ37" i="24"/>
  <c r="BJ38" i="24"/>
  <c r="BJ22" i="24"/>
  <c r="BJ29" i="24"/>
  <c r="BJ39" i="24"/>
  <c r="BJ23" i="24"/>
  <c r="BJ28" i="24"/>
  <c r="BJ43" i="24"/>
  <c r="BJ26" i="24"/>
  <c r="BJ32" i="24"/>
  <c r="BJ24" i="24"/>
  <c r="BJ41" i="24"/>
  <c r="BJ106" i="24"/>
  <c r="BJ137" i="24"/>
  <c r="BJ68" i="24"/>
  <c r="BJ98" i="24"/>
  <c r="BJ66" i="24"/>
  <c r="BJ112" i="24"/>
  <c r="BJ73" i="24"/>
  <c r="BJ133" i="24"/>
  <c r="BJ95" i="24"/>
  <c r="BJ54" i="24"/>
  <c r="BJ109" i="24"/>
  <c r="BJ56" i="24"/>
  <c r="BJ102" i="24"/>
  <c r="BJ124" i="24"/>
  <c r="BJ77" i="24"/>
  <c r="BJ111" i="24"/>
  <c r="BJ82" i="24"/>
  <c r="BJ107" i="24"/>
  <c r="BJ126" i="24"/>
  <c r="BJ91" i="24"/>
  <c r="BJ128" i="24"/>
  <c r="BJ64" i="24"/>
  <c r="BJ120" i="24"/>
  <c r="BJ84" i="24"/>
  <c r="BJ89" i="24"/>
  <c r="BJ94" i="24"/>
  <c r="BJ90" i="24"/>
  <c r="BJ103" i="24"/>
  <c r="BJ118" i="24"/>
  <c r="BJ113" i="24"/>
  <c r="BJ79" i="24"/>
  <c r="BJ97" i="24"/>
  <c r="BJ105" i="24"/>
  <c r="BJ53" i="24"/>
  <c r="BJ71" i="24"/>
  <c r="BJ58" i="24"/>
  <c r="BJ130" i="24"/>
  <c r="BJ115" i="24"/>
  <c r="BJ87" i="24"/>
  <c r="BJ59" i="24"/>
  <c r="BJ100" i="24"/>
  <c r="BJ69" i="24"/>
  <c r="BJ75" i="24"/>
  <c r="BJ81" i="24"/>
  <c r="BJ93" i="24"/>
  <c r="BJ108" i="24"/>
  <c r="BJ55" i="24"/>
  <c r="AW220" i="24"/>
  <c r="BW222" i="24"/>
  <c r="BJ16" i="24"/>
  <c r="BJ142" i="24"/>
  <c r="BJ17" i="24"/>
  <c r="AW196" i="24"/>
  <c r="BJ135" i="24"/>
  <c r="BJ45" i="24"/>
  <c r="BJ48" i="24"/>
  <c r="BJ141" i="24"/>
  <c r="BW142" i="24"/>
  <c r="AW181" i="24"/>
  <c r="BJ222" i="24"/>
  <c r="BJ47" i="24"/>
  <c r="AW188" i="24"/>
  <c r="BJ46" i="24"/>
  <c r="AG173" i="24"/>
  <c r="AK166" i="24"/>
  <c r="BW189" i="24"/>
  <c r="BW188" i="24" s="1"/>
  <c r="BK189" i="24"/>
  <c r="BK188" i="24" s="1"/>
  <c r="BJ169" i="24"/>
  <c r="AX168" i="24"/>
  <c r="BW173" i="24"/>
  <c r="BK173" i="24"/>
  <c r="BJ207" i="24"/>
  <c r="CL207" i="24" s="1"/>
  <c r="AX206" i="24"/>
  <c r="BJ221" i="24"/>
  <c r="AX220" i="24"/>
  <c r="BW181" i="24"/>
  <c r="BW180" i="24" s="1"/>
  <c r="BK181" i="24"/>
  <c r="BK180" i="24" s="1"/>
  <c r="BJ214" i="24"/>
  <c r="AX213" i="24"/>
  <c r="BK220" i="24"/>
  <c r="BJ21" i="24"/>
  <c r="BJ190" i="24"/>
  <c r="AX189" i="24"/>
  <c r="BK152" i="24"/>
  <c r="BJ182" i="24"/>
  <c r="AX181" i="24"/>
  <c r="BJ198" i="24"/>
  <c r="AX197" i="24"/>
  <c r="BW206" i="24"/>
  <c r="BW204" i="24" s="1"/>
  <c r="BK206" i="24"/>
  <c r="BK204" i="24" s="1"/>
  <c r="BJ174" i="24"/>
  <c r="AX173" i="24"/>
  <c r="BJ155" i="24"/>
  <c r="AX152" i="24"/>
  <c r="BW197" i="24"/>
  <c r="BW196" i="24" s="1"/>
  <c r="BK197" i="24"/>
  <c r="BK196" i="24" s="1"/>
  <c r="BW168" i="24"/>
  <c r="BK168" i="24"/>
  <c r="BW213" i="24"/>
  <c r="BW212" i="24" s="1"/>
  <c r="BK213" i="24"/>
  <c r="BK212" i="24" s="1"/>
  <c r="AI189" i="24"/>
  <c r="AI188" i="24" s="1"/>
  <c r="AI197" i="24"/>
  <c r="AI196" i="24" s="1"/>
  <c r="AI186" i="24"/>
  <c r="AI181" i="24" s="1"/>
  <c r="AI180" i="24" s="1"/>
  <c r="AI168" i="24"/>
  <c r="AI176" i="24"/>
  <c r="AI173" i="24" s="1"/>
  <c r="AI213" i="24"/>
  <c r="AI212" i="24" s="1"/>
  <c r="AI207" i="24"/>
  <c r="AI206" i="24" s="1"/>
  <c r="AI204" i="24" s="1"/>
  <c r="AW206" i="24"/>
  <c r="AW173" i="24"/>
  <c r="AK152" i="24"/>
  <c r="AG213" i="24"/>
  <c r="AG212" i="24" s="1"/>
  <c r="AG206" i="24"/>
  <c r="AG204" i="24" s="1"/>
  <c r="AG197" i="24"/>
  <c r="AG196" i="24" s="1"/>
  <c r="AG189" i="24"/>
  <c r="AG188" i="24" s="1"/>
  <c r="AG181" i="24"/>
  <c r="AG180" i="24" s="1"/>
  <c r="AG168" i="24"/>
  <c r="E220" i="24"/>
  <c r="E132" i="24"/>
  <c r="E31" i="24"/>
  <c r="E168" i="24"/>
  <c r="E197" i="24"/>
  <c r="E196" i="24" s="1"/>
  <c r="E213" i="24"/>
  <c r="E212" i="24" s="1"/>
  <c r="E206" i="24"/>
  <c r="E204" i="24" s="1"/>
  <c r="E189" i="24"/>
  <c r="E188" i="24" s="1"/>
  <c r="E173" i="24"/>
  <c r="E181" i="24"/>
  <c r="E180" i="24" s="1"/>
  <c r="E146" i="24"/>
  <c r="E140" i="24" s="1"/>
  <c r="E27" i="24"/>
  <c r="AW152" i="24" l="1"/>
  <c r="CM69" i="24"/>
  <c r="CM107" i="24"/>
  <c r="CM36" i="24"/>
  <c r="CM178" i="24"/>
  <c r="CL178" i="24"/>
  <c r="CM177" i="24"/>
  <c r="CL177" i="24"/>
  <c r="CM21" i="24"/>
  <c r="CM105" i="24"/>
  <c r="CM95" i="24"/>
  <c r="CM42" i="24"/>
  <c r="CM217" i="24"/>
  <c r="CL217" i="24"/>
  <c r="CM133" i="24"/>
  <c r="CL133" i="24"/>
  <c r="CM29" i="24"/>
  <c r="CM175" i="24"/>
  <c r="CL175" i="24"/>
  <c r="CM198" i="24"/>
  <c r="CL198" i="24"/>
  <c r="CM46" i="24"/>
  <c r="CM77" i="24"/>
  <c r="CM73" i="24"/>
  <c r="CM176" i="24"/>
  <c r="CM193" i="24"/>
  <c r="CL193" i="24"/>
  <c r="CM214" i="24"/>
  <c r="CL214" i="24"/>
  <c r="CM135" i="24"/>
  <c r="CL135" i="24"/>
  <c r="CM113" i="24"/>
  <c r="CM124" i="24"/>
  <c r="CM38" i="24"/>
  <c r="CM215" i="24"/>
  <c r="CL215" i="24"/>
  <c r="CM202" i="24"/>
  <c r="CL202" i="24"/>
  <c r="CL176" i="24"/>
  <c r="CM155" i="24"/>
  <c r="CM182" i="24"/>
  <c r="CL182" i="24"/>
  <c r="CM47" i="24"/>
  <c r="CM93" i="24"/>
  <c r="CM130" i="24"/>
  <c r="CM118" i="24"/>
  <c r="CM128" i="24"/>
  <c r="CM102" i="24"/>
  <c r="CM66" i="24"/>
  <c r="CM26" i="24"/>
  <c r="CM37" i="24"/>
  <c r="CM156" i="24"/>
  <c r="CM159" i="24"/>
  <c r="CM195" i="24"/>
  <c r="CL195" i="24"/>
  <c r="CM199" i="24"/>
  <c r="CL199" i="24"/>
  <c r="CM210" i="24"/>
  <c r="CL210" i="24"/>
  <c r="CM190" i="24"/>
  <c r="CL190" i="24"/>
  <c r="CM16" i="24"/>
  <c r="CM94" i="24"/>
  <c r="CM137" i="24"/>
  <c r="CL137" i="24"/>
  <c r="CM172" i="24"/>
  <c r="CL172" i="24"/>
  <c r="CM144" i="24"/>
  <c r="CN222" i="24"/>
  <c r="CM89" i="24"/>
  <c r="CM106" i="24"/>
  <c r="CM179" i="24"/>
  <c r="CL179" i="24"/>
  <c r="CM147" i="24"/>
  <c r="CM59" i="24"/>
  <c r="CM111" i="24"/>
  <c r="CM35" i="24"/>
  <c r="CM170" i="24"/>
  <c r="CL170" i="24"/>
  <c r="CM45" i="24"/>
  <c r="CM79" i="24"/>
  <c r="CM22" i="24"/>
  <c r="CM208" i="24"/>
  <c r="CL208" i="24"/>
  <c r="AK151" i="24"/>
  <c r="CM115" i="24"/>
  <c r="CM114" i="24" s="1"/>
  <c r="CM112" i="24"/>
  <c r="CM219" i="24"/>
  <c r="CL219" i="24"/>
  <c r="CM200" i="24"/>
  <c r="CL200" i="24"/>
  <c r="CM169" i="24"/>
  <c r="CL169" i="24"/>
  <c r="CM222" i="24"/>
  <c r="CM17" i="24"/>
  <c r="CM81" i="24"/>
  <c r="CM58" i="24"/>
  <c r="CM103" i="24"/>
  <c r="CM91" i="24"/>
  <c r="CM56" i="24"/>
  <c r="CM98" i="24"/>
  <c r="CL98" i="24"/>
  <c r="CM43" i="24"/>
  <c r="CM44" i="24"/>
  <c r="CM203" i="24"/>
  <c r="CL203" i="24"/>
  <c r="CM201" i="24"/>
  <c r="CL201" i="24"/>
  <c r="CM185" i="24"/>
  <c r="CL185" i="24"/>
  <c r="CM184" i="24"/>
  <c r="CL184" i="24"/>
  <c r="CM148" i="24"/>
  <c r="CN115" i="24"/>
  <c r="CN114" i="24" s="1"/>
  <c r="CM221" i="24"/>
  <c r="CL221" i="24"/>
  <c r="CN142" i="24"/>
  <c r="CM53" i="24"/>
  <c r="CM54" i="24"/>
  <c r="CM23" i="24"/>
  <c r="CM171" i="24"/>
  <c r="CL171" i="24"/>
  <c r="CM100" i="24"/>
  <c r="CM82" i="24"/>
  <c r="CM39" i="24"/>
  <c r="CM158" i="24"/>
  <c r="CM186" i="24"/>
  <c r="CM207" i="24"/>
  <c r="CM48" i="24"/>
  <c r="CM97" i="24"/>
  <c r="CM84" i="24"/>
  <c r="CM41" i="24"/>
  <c r="CM209" i="24"/>
  <c r="CL209" i="24"/>
  <c r="CM216" i="24"/>
  <c r="CL216" i="24"/>
  <c r="CM55" i="24"/>
  <c r="CM120" i="24"/>
  <c r="CM24" i="24"/>
  <c r="CM192" i="24"/>
  <c r="CL192" i="24"/>
  <c r="CM211" i="24"/>
  <c r="CL211" i="24"/>
  <c r="CM108" i="24"/>
  <c r="CM64" i="24"/>
  <c r="CM32" i="24"/>
  <c r="CM157" i="24"/>
  <c r="CN133" i="24"/>
  <c r="CM174" i="24"/>
  <c r="CL174" i="24"/>
  <c r="CM142" i="24"/>
  <c r="CM75" i="24"/>
  <c r="CM71" i="24"/>
  <c r="CM90" i="24"/>
  <c r="CM126" i="24"/>
  <c r="CM109" i="24"/>
  <c r="CM68" i="24"/>
  <c r="CM28" i="24"/>
  <c r="CM19" i="24"/>
  <c r="CM187" i="24"/>
  <c r="CL187" i="24"/>
  <c r="CM191" i="24"/>
  <c r="CL191" i="24"/>
  <c r="CM218" i="24"/>
  <c r="CL218" i="24"/>
  <c r="CM183" i="24"/>
  <c r="CL183" i="24"/>
  <c r="CM145" i="24"/>
  <c r="CL155" i="24"/>
  <c r="CL186" i="24"/>
  <c r="CL222" i="24"/>
  <c r="BJ117" i="24"/>
  <c r="BJ123" i="24"/>
  <c r="BJ61" i="24"/>
  <c r="BJ70" i="24"/>
  <c r="BJ86" i="24"/>
  <c r="CN153" i="24"/>
  <c r="CN152" i="24" s="1"/>
  <c r="BJ153" i="24"/>
  <c r="BJ152" i="24" s="1"/>
  <c r="AI153" i="24"/>
  <c r="AI152" i="24" s="1"/>
  <c r="AJ153" i="24"/>
  <c r="CO153" i="24" s="1"/>
  <c r="BW152" i="24"/>
  <c r="CN27" i="24"/>
  <c r="CN206" i="24"/>
  <c r="CN204" i="24" s="1"/>
  <c r="CN197" i="24"/>
  <c r="CN196" i="24" s="1"/>
  <c r="CN168" i="24"/>
  <c r="AI220" i="24"/>
  <c r="CN213" i="24"/>
  <c r="CN212" i="24" s="1"/>
  <c r="CN189" i="24"/>
  <c r="CN188" i="24" s="1"/>
  <c r="CN173" i="24"/>
  <c r="CN181" i="24"/>
  <c r="CN180" i="24" s="1"/>
  <c r="BJ132" i="24"/>
  <c r="BW114" i="24"/>
  <c r="CP158" i="24"/>
  <c r="AJ181" i="24"/>
  <c r="AJ180" i="24" s="1"/>
  <c r="CP184" i="24"/>
  <c r="CP176" i="24"/>
  <c r="AJ206" i="24"/>
  <c r="AJ204" i="24" s="1"/>
  <c r="AJ213" i="24"/>
  <c r="AJ173" i="24"/>
  <c r="CO173" i="24" s="1"/>
  <c r="CP209" i="24"/>
  <c r="AJ189" i="24"/>
  <c r="CP157" i="24"/>
  <c r="AJ168" i="24"/>
  <c r="CO168" i="24" s="1"/>
  <c r="BJ134" i="24"/>
  <c r="AJ197" i="24"/>
  <c r="BW132" i="24"/>
  <c r="CN132" i="24" s="1"/>
  <c r="AI166" i="24"/>
  <c r="BJ114" i="24"/>
  <c r="CP187" i="24"/>
  <c r="CP199" i="24"/>
  <c r="CP210" i="24"/>
  <c r="CP156" i="24"/>
  <c r="CP159" i="24"/>
  <c r="CP203" i="24"/>
  <c r="CP195" i="24"/>
  <c r="CP170" i="24"/>
  <c r="CP217" i="24"/>
  <c r="CP178" i="24"/>
  <c r="CP186" i="24"/>
  <c r="CP185" i="24"/>
  <c r="CP216" i="24"/>
  <c r="CP208" i="24"/>
  <c r="CP172" i="24"/>
  <c r="CP218" i="24"/>
  <c r="CP171" i="24"/>
  <c r="CP191" i="24"/>
  <c r="AX212" i="24"/>
  <c r="CP200" i="24"/>
  <c r="CP175" i="24"/>
  <c r="AX196" i="24"/>
  <c r="CP211" i="24"/>
  <c r="AX180" i="24"/>
  <c r="AX188" i="24"/>
  <c r="CP201" i="24"/>
  <c r="CP177" i="24"/>
  <c r="AX204" i="24"/>
  <c r="CP202" i="24"/>
  <c r="CP219" i="24"/>
  <c r="CP215" i="24"/>
  <c r="CP193" i="24"/>
  <c r="CP192" i="24"/>
  <c r="CP183" i="24"/>
  <c r="CP179" i="24"/>
  <c r="BW220" i="24"/>
  <c r="BJ173" i="24"/>
  <c r="CP174" i="24"/>
  <c r="BJ220" i="24"/>
  <c r="AW166" i="24"/>
  <c r="BK166" i="24"/>
  <c r="BK151" i="24" s="1"/>
  <c r="BJ197" i="24"/>
  <c r="CP198" i="24"/>
  <c r="CP222" i="24"/>
  <c r="BJ213" i="24"/>
  <c r="CP214" i="24"/>
  <c r="AW204" i="24"/>
  <c r="CP155" i="24"/>
  <c r="BJ168" i="24"/>
  <c r="CP169" i="24"/>
  <c r="AW180" i="24"/>
  <c r="BJ181" i="24"/>
  <c r="CP182" i="24"/>
  <c r="BJ189" i="24"/>
  <c r="CP190" i="24"/>
  <c r="CP135" i="24"/>
  <c r="BJ206" i="24"/>
  <c r="CP207" i="24"/>
  <c r="E166" i="24"/>
  <c r="E151" i="24" s="1"/>
  <c r="AG166" i="24"/>
  <c r="BW166" i="24"/>
  <c r="AG132" i="24"/>
  <c r="CK132" i="24" s="1"/>
  <c r="AG220" i="24"/>
  <c r="CO204" i="24" l="1"/>
  <c r="AJ212" i="24"/>
  <c r="CO213" i="24"/>
  <c r="AJ196" i="24"/>
  <c r="CO196" i="24" s="1"/>
  <c r="CO197" i="24"/>
  <c r="CO180" i="24"/>
  <c r="AJ188" i="24"/>
  <c r="CO189" i="24"/>
  <c r="CO206" i="24"/>
  <c r="CO181" i="24"/>
  <c r="CM132" i="24"/>
  <c r="CL132" i="24"/>
  <c r="AG151" i="24"/>
  <c r="AX151" i="24"/>
  <c r="AI151" i="24"/>
  <c r="AW151" i="24"/>
  <c r="BW151" i="24"/>
  <c r="CK153" i="24"/>
  <c r="CK152" i="24" s="1"/>
  <c r="CM153" i="24"/>
  <c r="CM152" i="24" s="1"/>
  <c r="CL153" i="24"/>
  <c r="CL152" i="24" s="1"/>
  <c r="AJ152" i="24"/>
  <c r="CN166" i="24"/>
  <c r="CP153" i="24"/>
  <c r="CL197" i="24"/>
  <c r="CL196" i="24" s="1"/>
  <c r="CK206" i="24"/>
  <c r="CK204" i="24" s="1"/>
  <c r="CK181" i="24"/>
  <c r="CK180" i="24" s="1"/>
  <c r="CK197" i="24"/>
  <c r="CK196" i="24" s="1"/>
  <c r="CK173" i="24"/>
  <c r="CK189" i="24"/>
  <c r="CK188" i="24" s="1"/>
  <c r="CK168" i="24"/>
  <c r="CK213" i="24"/>
  <c r="CK212" i="24" s="1"/>
  <c r="AJ166" i="24"/>
  <c r="CL213" i="24"/>
  <c r="CL212" i="24" s="1"/>
  <c r="CM189" i="24"/>
  <c r="CM188" i="24" s="1"/>
  <c r="CL206" i="24"/>
  <c r="CL204" i="24" s="1"/>
  <c r="CL189" i="24"/>
  <c r="CL188" i="24" s="1"/>
  <c r="CM197" i="24"/>
  <c r="CM196" i="24" s="1"/>
  <c r="CM206" i="24"/>
  <c r="CM204" i="24" s="1"/>
  <c r="CL181" i="24"/>
  <c r="CL180" i="24" s="1"/>
  <c r="CL173" i="24"/>
  <c r="CL168" i="24"/>
  <c r="CM168" i="24"/>
  <c r="CM173" i="24"/>
  <c r="CM181" i="24"/>
  <c r="CM180" i="24" s="1"/>
  <c r="CM213" i="24"/>
  <c r="CM212" i="24" s="1"/>
  <c r="CL220" i="24"/>
  <c r="BJ180" i="24"/>
  <c r="CP181" i="24"/>
  <c r="BJ204" i="24"/>
  <c r="CP206" i="24"/>
  <c r="CM220" i="24"/>
  <c r="CP133" i="24"/>
  <c r="CN220" i="24"/>
  <c r="BJ212" i="24"/>
  <c r="CP213" i="24"/>
  <c r="CP221" i="24"/>
  <c r="BJ196" i="24"/>
  <c r="CP197" i="24"/>
  <c r="BJ166" i="24"/>
  <c r="CP168" i="24"/>
  <c r="BJ188" i="24"/>
  <c r="CP189" i="24"/>
  <c r="CP173" i="24"/>
  <c r="AJ220" i="24"/>
  <c r="CO220" i="24" l="1"/>
  <c r="CO166" i="24"/>
  <c r="CO188" i="24"/>
  <c r="CO212" i="24"/>
  <c r="CO152" i="24"/>
  <c r="CN151" i="24"/>
  <c r="AJ151" i="24"/>
  <c r="CO151" i="24" s="1"/>
  <c r="BJ151" i="24"/>
  <c r="CK220" i="24"/>
  <c r="CK166" i="24"/>
  <c r="CP152" i="24"/>
  <c r="CL166" i="24"/>
  <c r="CL151" i="24" s="1"/>
  <c r="CM166" i="24"/>
  <c r="CM151" i="24" s="1"/>
  <c r="CP220" i="24"/>
  <c r="CP188" i="24"/>
  <c r="CP204" i="24"/>
  <c r="CP180" i="24"/>
  <c r="CP196" i="24"/>
  <c r="CP166" i="24"/>
  <c r="CP212" i="24"/>
  <c r="CK151" i="24" l="1"/>
  <c r="CP151" i="24"/>
  <c r="CJ15" i="24" l="1"/>
  <c r="CN15" i="24" l="1"/>
  <c r="AW89" i="24"/>
  <c r="AW75" i="24"/>
  <c r="AW91" i="24"/>
  <c r="AW73" i="24"/>
  <c r="CL73" i="24" l="1"/>
  <c r="CL75" i="24"/>
  <c r="CL91" i="24"/>
  <c r="CL89" i="24"/>
  <c r="AI91" i="24"/>
  <c r="AI89" i="24"/>
  <c r="AI75" i="24"/>
  <c r="AI73" i="24"/>
  <c r="AW37" i="24" l="1"/>
  <c r="AW38" i="24"/>
  <c r="AW32" i="24"/>
  <c r="CL38" i="24" l="1"/>
  <c r="CL32" i="24"/>
  <c r="CL37" i="24"/>
  <c r="AI32" i="24"/>
  <c r="CJ149" i="24" l="1"/>
  <c r="BW149" i="24"/>
  <c r="CN149" i="24" l="1"/>
  <c r="CM149" i="24"/>
  <c r="BJ25" i="24"/>
  <c r="AW149" i="24"/>
  <c r="AW148" i="24"/>
  <c r="AW147" i="24"/>
  <c r="AW145" i="24"/>
  <c r="AW144" i="24"/>
  <c r="AW142" i="24"/>
  <c r="AW141" i="24"/>
  <c r="AW130" i="24"/>
  <c r="AW128" i="24"/>
  <c r="AW126" i="24"/>
  <c r="AW124" i="24"/>
  <c r="AW120" i="24"/>
  <c r="AW118" i="24"/>
  <c r="AW115" i="24"/>
  <c r="AW113" i="24"/>
  <c r="AW111" i="24"/>
  <c r="AW109" i="24"/>
  <c r="AW108" i="24"/>
  <c r="AW107" i="24"/>
  <c r="AW105" i="24"/>
  <c r="AW103" i="24"/>
  <c r="AW102" i="24"/>
  <c r="AW100" i="24"/>
  <c r="AW97" i="24"/>
  <c r="AW95" i="24"/>
  <c r="AW93" i="24"/>
  <c r="AW87" i="24"/>
  <c r="AW84" i="24"/>
  <c r="AW82" i="24"/>
  <c r="AW79" i="24"/>
  <c r="AW77" i="24"/>
  <c r="AW71" i="24"/>
  <c r="AW69" i="24"/>
  <c r="AW68" i="24"/>
  <c r="AW66" i="24"/>
  <c r="AW59" i="24"/>
  <c r="AW56" i="24"/>
  <c r="AW55" i="24"/>
  <c r="AW54" i="24"/>
  <c r="AW53" i="24"/>
  <c r="AW48" i="24"/>
  <c r="AW46" i="24"/>
  <c r="AW45" i="24"/>
  <c r="AW44" i="24"/>
  <c r="AW43" i="24"/>
  <c r="AW39" i="24"/>
  <c r="AW36" i="24"/>
  <c r="AW35" i="24"/>
  <c r="AW26" i="24"/>
  <c r="AW25" i="24"/>
  <c r="AW23" i="24"/>
  <c r="AW22" i="24"/>
  <c r="AW21" i="24"/>
  <c r="AU18" i="24"/>
  <c r="AW17" i="24"/>
  <c r="AW15" i="24"/>
  <c r="AE149" i="24"/>
  <c r="AD149" i="24"/>
  <c r="AE148" i="24"/>
  <c r="AD148" i="24"/>
  <c r="AE147" i="24"/>
  <c r="AD147" i="24"/>
  <c r="CI146" i="24"/>
  <c r="CG146" i="24"/>
  <c r="CF146" i="24"/>
  <c r="CE146" i="24"/>
  <c r="CD146" i="24"/>
  <c r="CC146" i="24"/>
  <c r="CB146" i="24"/>
  <c r="CA146" i="24"/>
  <c r="BZ146" i="24"/>
  <c r="BY146" i="24"/>
  <c r="BX146" i="24"/>
  <c r="BV146" i="24"/>
  <c r="BU146" i="24"/>
  <c r="BS146" i="24"/>
  <c r="BR146" i="24"/>
  <c r="BQ146" i="24"/>
  <c r="BP146" i="24"/>
  <c r="BO146" i="24"/>
  <c r="BN146" i="24"/>
  <c r="BL146" i="24"/>
  <c r="BK146" i="24"/>
  <c r="BI146" i="24"/>
  <c r="BH146" i="24"/>
  <c r="BG146" i="24"/>
  <c r="BF146" i="24"/>
  <c r="BE146" i="24"/>
  <c r="BD146" i="24"/>
  <c r="BC146" i="24"/>
  <c r="BB146" i="24"/>
  <c r="BA146" i="24"/>
  <c r="AZ146" i="24"/>
  <c r="AY146" i="24"/>
  <c r="AX146" i="24"/>
  <c r="AV146" i="24"/>
  <c r="AT146" i="24"/>
  <c r="AS146" i="24"/>
  <c r="AR146" i="24"/>
  <c r="AQ146" i="24"/>
  <c r="AP146" i="24"/>
  <c r="AO146" i="24"/>
  <c r="AN146" i="24"/>
  <c r="AM146" i="24"/>
  <c r="AL146" i="24"/>
  <c r="AK146" i="24"/>
  <c r="AH146" i="24"/>
  <c r="AF146" i="24"/>
  <c r="F146" i="24"/>
  <c r="AD145" i="24"/>
  <c r="AE145" i="24"/>
  <c r="AE144" i="24"/>
  <c r="AD144" i="24"/>
  <c r="AE142" i="24"/>
  <c r="AD142" i="24"/>
  <c r="BW141" i="24"/>
  <c r="AE141" i="24"/>
  <c r="AD141" i="24"/>
  <c r="AE137" i="24"/>
  <c r="AE134" i="24" s="1"/>
  <c r="AD137" i="24"/>
  <c r="CI134" i="24"/>
  <c r="CH134" i="24"/>
  <c r="CG134" i="24"/>
  <c r="CF134" i="24"/>
  <c r="CE134" i="24"/>
  <c r="CD134" i="24"/>
  <c r="CC134" i="24"/>
  <c r="BV134" i="24"/>
  <c r="BU134" i="24"/>
  <c r="BS134" i="24"/>
  <c r="BR134" i="24"/>
  <c r="BQ134" i="24"/>
  <c r="BP134" i="24"/>
  <c r="BO134" i="24"/>
  <c r="BM134" i="24"/>
  <c r="BL134" i="24"/>
  <c r="BK134" i="24"/>
  <c r="BI134" i="24"/>
  <c r="BH134" i="24"/>
  <c r="BG134" i="24"/>
  <c r="BF134" i="24"/>
  <c r="BE134" i="24"/>
  <c r="BD134" i="24"/>
  <c r="BC134" i="24"/>
  <c r="AV134" i="24"/>
  <c r="AT134" i="24"/>
  <c r="AS134" i="24"/>
  <c r="AR134" i="24"/>
  <c r="AP134" i="24"/>
  <c r="AO134" i="24"/>
  <c r="AM134" i="24"/>
  <c r="AL134" i="24"/>
  <c r="AK134" i="24"/>
  <c r="AH134" i="24"/>
  <c r="AF134" i="24"/>
  <c r="AE132" i="24"/>
  <c r="AD132" i="24"/>
  <c r="AE130" i="24"/>
  <c r="AD130" i="24"/>
  <c r="AE128" i="24"/>
  <c r="AD128" i="24"/>
  <c r="AE126" i="24"/>
  <c r="AD126" i="24"/>
  <c r="AE124" i="24"/>
  <c r="AD124" i="24"/>
  <c r="AD120" i="24"/>
  <c r="AE120" i="24"/>
  <c r="AE118" i="24"/>
  <c r="AD118" i="24"/>
  <c r="AE115" i="24"/>
  <c r="AE114" i="24" s="1"/>
  <c r="AD115" i="24"/>
  <c r="AE113" i="24"/>
  <c r="AD113" i="24"/>
  <c r="AE112" i="24"/>
  <c r="AD112" i="24"/>
  <c r="AE111" i="24"/>
  <c r="AD111" i="24"/>
  <c r="CI110" i="24"/>
  <c r="CH110" i="24"/>
  <c r="CG110" i="24"/>
  <c r="CF110" i="24"/>
  <c r="CE110" i="24"/>
  <c r="CD110" i="24"/>
  <c r="CC110" i="24"/>
  <c r="CB110" i="24"/>
  <c r="CA110" i="24"/>
  <c r="BZ110" i="24"/>
  <c r="BY110" i="24"/>
  <c r="BX110" i="24"/>
  <c r="BV110" i="24"/>
  <c r="BU110" i="24"/>
  <c r="BS110" i="24"/>
  <c r="BR110" i="24"/>
  <c r="BQ110" i="24"/>
  <c r="BP110" i="24"/>
  <c r="BO110" i="24"/>
  <c r="BM110" i="24"/>
  <c r="BL110" i="24"/>
  <c r="BK110" i="24"/>
  <c r="BI110" i="24"/>
  <c r="BH110" i="24"/>
  <c r="BG110" i="24"/>
  <c r="BF110" i="24"/>
  <c r="BE110" i="24"/>
  <c r="BA110" i="24"/>
  <c r="AZ110" i="24"/>
  <c r="AY110" i="24"/>
  <c r="AX110" i="24"/>
  <c r="AV110" i="24"/>
  <c r="AT110" i="24"/>
  <c r="AS110" i="24"/>
  <c r="AR110" i="24"/>
  <c r="AQ110" i="24"/>
  <c r="AP110" i="24"/>
  <c r="AO110" i="24"/>
  <c r="AN110" i="24"/>
  <c r="AM110" i="24"/>
  <c r="AL110" i="24"/>
  <c r="AK110" i="24"/>
  <c r="AH110" i="24"/>
  <c r="AF110" i="24"/>
  <c r="F110" i="24"/>
  <c r="E110" i="24"/>
  <c r="AE109" i="24"/>
  <c r="AD109" i="24"/>
  <c r="AE108" i="24"/>
  <c r="AD108" i="24"/>
  <c r="AE107" i="24"/>
  <c r="AD107" i="24"/>
  <c r="AE106" i="24"/>
  <c r="AD106" i="24"/>
  <c r="AE105" i="24"/>
  <c r="AD105" i="24"/>
  <c r="CH104" i="24"/>
  <c r="CG104" i="24"/>
  <c r="CF104" i="24"/>
  <c r="CE104" i="24"/>
  <c r="CD104" i="24"/>
  <c r="CC104" i="24"/>
  <c r="CB104" i="24"/>
  <c r="CA104" i="24"/>
  <c r="BZ104" i="24"/>
  <c r="BY104" i="24"/>
  <c r="BX104" i="24"/>
  <c r="BV104" i="24"/>
  <c r="BU104" i="24"/>
  <c r="BS104" i="24"/>
  <c r="BR104" i="24"/>
  <c r="BQ104" i="24"/>
  <c r="BP104" i="24"/>
  <c r="BO104" i="24"/>
  <c r="BN104" i="24"/>
  <c r="BM104" i="24"/>
  <c r="BL104" i="24"/>
  <c r="BK104" i="24"/>
  <c r="BI104" i="24"/>
  <c r="BH104" i="24"/>
  <c r="BG104" i="24"/>
  <c r="BF104" i="24"/>
  <c r="BE104" i="24"/>
  <c r="BD104" i="24"/>
  <c r="BC104" i="24"/>
  <c r="BB104" i="24"/>
  <c r="BA104" i="24"/>
  <c r="AZ104" i="24"/>
  <c r="AY104" i="24"/>
  <c r="AX104" i="24"/>
  <c r="AV104" i="24"/>
  <c r="AT104" i="24"/>
  <c r="AS104" i="24"/>
  <c r="AR104" i="24"/>
  <c r="AP104" i="24"/>
  <c r="AO104" i="24"/>
  <c r="AN104" i="24"/>
  <c r="AM104" i="24"/>
  <c r="AL104" i="24"/>
  <c r="AK104" i="24"/>
  <c r="AH104" i="24"/>
  <c r="AF104" i="24"/>
  <c r="F104" i="24"/>
  <c r="E104" i="24"/>
  <c r="AE103" i="24"/>
  <c r="AD103" i="24"/>
  <c r="AE102" i="24"/>
  <c r="AD102" i="24"/>
  <c r="CI101" i="24"/>
  <c r="CH101" i="24"/>
  <c r="CG101" i="24"/>
  <c r="CF101" i="24"/>
  <c r="CE101" i="24"/>
  <c r="CD101" i="24"/>
  <c r="CC101" i="24"/>
  <c r="CB101" i="24"/>
  <c r="CA101" i="24"/>
  <c r="BZ101" i="24"/>
  <c r="BY101" i="24"/>
  <c r="BX101" i="24"/>
  <c r="BV101" i="24"/>
  <c r="BU101" i="24"/>
  <c r="BT101" i="24"/>
  <c r="BS101" i="24"/>
  <c r="BR101" i="24"/>
  <c r="BQ101" i="24"/>
  <c r="BP101" i="24"/>
  <c r="BO101" i="24"/>
  <c r="BN101" i="24"/>
  <c r="BM101" i="24"/>
  <c r="BL101" i="24"/>
  <c r="BK101" i="24"/>
  <c r="BI101" i="24"/>
  <c r="BH101" i="24"/>
  <c r="BG101" i="24"/>
  <c r="BF101" i="24"/>
  <c r="BE101" i="24"/>
  <c r="BD101" i="24"/>
  <c r="BC101" i="24"/>
  <c r="BB101" i="24"/>
  <c r="BA101" i="24"/>
  <c r="AZ101" i="24"/>
  <c r="AY101" i="24"/>
  <c r="AX101" i="24"/>
  <c r="AV101" i="24"/>
  <c r="AT101" i="24"/>
  <c r="AS101" i="24"/>
  <c r="AR101" i="24"/>
  <c r="AQ101" i="24"/>
  <c r="AP101" i="24"/>
  <c r="AO101" i="24"/>
  <c r="AN101" i="24"/>
  <c r="AM101" i="24"/>
  <c r="AL101" i="24"/>
  <c r="AK101" i="24"/>
  <c r="AH101" i="24"/>
  <c r="AF101" i="24"/>
  <c r="F101" i="24"/>
  <c r="E101" i="24"/>
  <c r="AE100" i="24"/>
  <c r="AD100" i="24"/>
  <c r="AE98" i="24"/>
  <c r="AD98" i="24"/>
  <c r="AE97" i="24"/>
  <c r="AD97" i="24"/>
  <c r="CI96" i="24"/>
  <c r="CH96" i="24"/>
  <c r="CG96" i="24"/>
  <c r="CF96" i="24"/>
  <c r="CE96" i="24"/>
  <c r="CD96" i="24"/>
  <c r="CC96" i="24"/>
  <c r="CB96" i="24"/>
  <c r="CA96" i="24"/>
  <c r="BZ96" i="24"/>
  <c r="BY96" i="24"/>
  <c r="BX96" i="24"/>
  <c r="BV96" i="24"/>
  <c r="BU96" i="24"/>
  <c r="BT96" i="24"/>
  <c r="BS96" i="24"/>
  <c r="BR96" i="24"/>
  <c r="BQ96" i="24"/>
  <c r="BP96" i="24"/>
  <c r="BO96" i="24"/>
  <c r="BN96" i="24"/>
  <c r="BM96" i="24"/>
  <c r="BL96" i="24"/>
  <c r="BK96" i="24"/>
  <c r="BI96" i="24"/>
  <c r="BH96" i="24"/>
  <c r="BG96" i="24"/>
  <c r="BF96" i="24"/>
  <c r="BE96" i="24"/>
  <c r="BD96" i="24"/>
  <c r="BC96" i="24"/>
  <c r="BB96" i="24"/>
  <c r="BA96" i="24"/>
  <c r="AZ96" i="24"/>
  <c r="AY96" i="24"/>
  <c r="AX96" i="24"/>
  <c r="AV96" i="24"/>
  <c r="AT96" i="24"/>
  <c r="AS96" i="24"/>
  <c r="AR96" i="24"/>
  <c r="AQ96" i="24"/>
  <c r="AP96" i="24"/>
  <c r="AO96" i="24"/>
  <c r="AN96" i="24"/>
  <c r="AM96" i="24"/>
  <c r="AL96" i="24"/>
  <c r="AK96" i="24"/>
  <c r="AH96" i="24"/>
  <c r="AF96" i="24"/>
  <c r="F96" i="24"/>
  <c r="E96" i="24"/>
  <c r="AE95" i="24"/>
  <c r="AG95" i="24" s="1"/>
  <c r="AJ95" i="24" s="1"/>
  <c r="AE94" i="24"/>
  <c r="AD94" i="24"/>
  <c r="AE93" i="24"/>
  <c r="AD93" i="24"/>
  <c r="AE91" i="24"/>
  <c r="AE90" i="24"/>
  <c r="AD90" i="24"/>
  <c r="AE89" i="24"/>
  <c r="AD89" i="24"/>
  <c r="BW87" i="24"/>
  <c r="AD87" i="24"/>
  <c r="AE87" i="24"/>
  <c r="AE84" i="24"/>
  <c r="AD84" i="24"/>
  <c r="AE82" i="24"/>
  <c r="AD82" i="24"/>
  <c r="AE81" i="24"/>
  <c r="AD81" i="24"/>
  <c r="AE79" i="24"/>
  <c r="AD79" i="24"/>
  <c r="AD77" i="24"/>
  <c r="AE75" i="24"/>
  <c r="AD75" i="24"/>
  <c r="AE73" i="24"/>
  <c r="AE71" i="24"/>
  <c r="AD71" i="24"/>
  <c r="AE69" i="24"/>
  <c r="AD69" i="24"/>
  <c r="AE68" i="24"/>
  <c r="AD68" i="24"/>
  <c r="CI67" i="24"/>
  <c r="CH67" i="24"/>
  <c r="CG67" i="24"/>
  <c r="CF67" i="24"/>
  <c r="CE67" i="24"/>
  <c r="CD67" i="24"/>
  <c r="CB67" i="24"/>
  <c r="CA67" i="24"/>
  <c r="BZ67" i="24"/>
  <c r="BY67" i="24"/>
  <c r="BX67" i="24"/>
  <c r="BV67" i="24"/>
  <c r="BU67" i="24"/>
  <c r="BT67" i="24"/>
  <c r="BS67" i="24"/>
  <c r="BR67" i="24"/>
  <c r="BQ67" i="24"/>
  <c r="BO67" i="24"/>
  <c r="BN67" i="24"/>
  <c r="BM67" i="24"/>
  <c r="BL67" i="24"/>
  <c r="BK67" i="24"/>
  <c r="BI67" i="24"/>
  <c r="BH67" i="24"/>
  <c r="BG67" i="24"/>
  <c r="BF67" i="24"/>
  <c r="BE67" i="24"/>
  <c r="BD67" i="24"/>
  <c r="BC67" i="24"/>
  <c r="BB67" i="24"/>
  <c r="BA67" i="24"/>
  <c r="AZ67" i="24"/>
  <c r="AY67" i="24"/>
  <c r="AX67" i="24"/>
  <c r="AV67" i="24"/>
  <c r="AT67" i="24"/>
  <c r="AS67" i="24"/>
  <c r="AR67" i="24"/>
  <c r="AQ67" i="24"/>
  <c r="AP67" i="24"/>
  <c r="AO67" i="24"/>
  <c r="AN67" i="24"/>
  <c r="AM67" i="24"/>
  <c r="AL67" i="24"/>
  <c r="AK67" i="24"/>
  <c r="AH67" i="24"/>
  <c r="AF67" i="24"/>
  <c r="F67" i="24"/>
  <c r="E67" i="24"/>
  <c r="AE66" i="24"/>
  <c r="AD66" i="24"/>
  <c r="AE64" i="24"/>
  <c r="AD64" i="24"/>
  <c r="AE59" i="24"/>
  <c r="AD59" i="24"/>
  <c r="AE58" i="24"/>
  <c r="AD58" i="24"/>
  <c r="CI57" i="24"/>
  <c r="CH57" i="24"/>
  <c r="CG57" i="24"/>
  <c r="CF57" i="24"/>
  <c r="CE57" i="24"/>
  <c r="CD57" i="24"/>
  <c r="CB57" i="24"/>
  <c r="CA57" i="24"/>
  <c r="BZ57" i="24"/>
  <c r="BY57" i="24"/>
  <c r="BX57" i="24"/>
  <c r="BV57" i="24"/>
  <c r="BU57" i="24"/>
  <c r="BT57" i="24"/>
  <c r="BS57" i="24"/>
  <c r="BR57" i="24"/>
  <c r="BQ57" i="24"/>
  <c r="BO57" i="24"/>
  <c r="BN57" i="24"/>
  <c r="BM57" i="24"/>
  <c r="BL57" i="24"/>
  <c r="BK57" i="24"/>
  <c r="BI57" i="24"/>
  <c r="BH57" i="24"/>
  <c r="BG57" i="24"/>
  <c r="BF57" i="24"/>
  <c r="BE57" i="24"/>
  <c r="BD57" i="24"/>
  <c r="BC57" i="24"/>
  <c r="BB57" i="24"/>
  <c r="BA57" i="24"/>
  <c r="AZ57" i="24"/>
  <c r="AY57" i="24"/>
  <c r="AX57" i="24"/>
  <c r="AV57" i="24"/>
  <c r="AT57" i="24"/>
  <c r="AS57" i="24"/>
  <c r="AR57" i="24"/>
  <c r="AQ57" i="24"/>
  <c r="AP57" i="24"/>
  <c r="AO57" i="24"/>
  <c r="AN57" i="24"/>
  <c r="AM57" i="24"/>
  <c r="AL57" i="24"/>
  <c r="AK57" i="24"/>
  <c r="AH57" i="24"/>
  <c r="AF57" i="24"/>
  <c r="F57" i="24"/>
  <c r="E57" i="24"/>
  <c r="AE56" i="24"/>
  <c r="AD56" i="24"/>
  <c r="AE55" i="24"/>
  <c r="AD55" i="24"/>
  <c r="AD54" i="24"/>
  <c r="AE53" i="24"/>
  <c r="AD53" i="24"/>
  <c r="CI52" i="24"/>
  <c r="CH52" i="24"/>
  <c r="CG52" i="24"/>
  <c r="CF52" i="24"/>
  <c r="CE52" i="24"/>
  <c r="CD52" i="24"/>
  <c r="CC52" i="24"/>
  <c r="CB52" i="24"/>
  <c r="CA52" i="24"/>
  <c r="BZ52" i="24"/>
  <c r="BY52" i="24"/>
  <c r="BX52" i="24"/>
  <c r="BV52" i="24"/>
  <c r="BU52" i="24"/>
  <c r="BT52" i="24"/>
  <c r="BS52" i="24"/>
  <c r="BR52" i="24"/>
  <c r="BQ52" i="24"/>
  <c r="BP52" i="24"/>
  <c r="BO52" i="24"/>
  <c r="BN52" i="24"/>
  <c r="BL52" i="24"/>
  <c r="BK52" i="24"/>
  <c r="BI52" i="24"/>
  <c r="BH52" i="24"/>
  <c r="BG52" i="24"/>
  <c r="BF52" i="24"/>
  <c r="BE52" i="24"/>
  <c r="BD52" i="24"/>
  <c r="BC52" i="24"/>
  <c r="BB52" i="24"/>
  <c r="BA52" i="24"/>
  <c r="AZ52" i="24"/>
  <c r="AY52" i="24"/>
  <c r="AX52" i="24"/>
  <c r="AV52" i="24"/>
  <c r="AT52" i="24"/>
  <c r="AS52" i="24"/>
  <c r="AR52" i="24"/>
  <c r="AQ52" i="24"/>
  <c r="AP52" i="24"/>
  <c r="AO52" i="24"/>
  <c r="AN52" i="24"/>
  <c r="AM52" i="24"/>
  <c r="AL52" i="24"/>
  <c r="AK52" i="24"/>
  <c r="AH52" i="24"/>
  <c r="AF52" i="24"/>
  <c r="F52" i="24"/>
  <c r="E52" i="24"/>
  <c r="AE48" i="24"/>
  <c r="AD48" i="24"/>
  <c r="AE47" i="24"/>
  <c r="AD47" i="24"/>
  <c r="AE46" i="24"/>
  <c r="AD46" i="24"/>
  <c r="AE45" i="24"/>
  <c r="AD45" i="24"/>
  <c r="AE44" i="24"/>
  <c r="AD44" i="24"/>
  <c r="AE43" i="24"/>
  <c r="AD43" i="24"/>
  <c r="AE42" i="24"/>
  <c r="AD42" i="24"/>
  <c r="AE41" i="24"/>
  <c r="AD41" i="24"/>
  <c r="CI40" i="24"/>
  <c r="CG40" i="24"/>
  <c r="CF40" i="24"/>
  <c r="CE40" i="24"/>
  <c r="CC40" i="24"/>
  <c r="CB40" i="24"/>
  <c r="CA40" i="24"/>
  <c r="BZ40" i="24"/>
  <c r="BY40" i="24"/>
  <c r="BX40" i="24"/>
  <c r="BV40" i="24"/>
  <c r="BU40" i="24"/>
  <c r="BT40" i="24"/>
  <c r="BS40" i="24"/>
  <c r="BR40" i="24"/>
  <c r="BI40" i="24"/>
  <c r="BH40" i="24"/>
  <c r="BG40" i="24"/>
  <c r="BF40" i="24"/>
  <c r="BE40" i="24"/>
  <c r="BD40" i="24"/>
  <c r="BC40" i="24"/>
  <c r="BC33" i="24" s="1"/>
  <c r="BB40" i="24"/>
  <c r="BB33" i="24" s="1"/>
  <c r="BA40" i="24"/>
  <c r="BA33" i="24" s="1"/>
  <c r="AZ40" i="24"/>
  <c r="AZ33" i="24" s="1"/>
  <c r="AY40" i="24"/>
  <c r="AY33" i="24" s="1"/>
  <c r="AX40" i="24"/>
  <c r="AX33" i="24" s="1"/>
  <c r="AV40" i="24"/>
  <c r="AT40" i="24"/>
  <c r="AS40" i="24"/>
  <c r="AR40" i="24"/>
  <c r="AQ40" i="24"/>
  <c r="AP40" i="24"/>
  <c r="AO40" i="24"/>
  <c r="AN40" i="24"/>
  <c r="AM40" i="24"/>
  <c r="AL40" i="24"/>
  <c r="AK40" i="24"/>
  <c r="AH40" i="24"/>
  <c r="AF40" i="24"/>
  <c r="F40" i="24"/>
  <c r="E40" i="24"/>
  <c r="AE39" i="24"/>
  <c r="AD39" i="24"/>
  <c r="AE38" i="24"/>
  <c r="AD38" i="24"/>
  <c r="AE37" i="24"/>
  <c r="AD37" i="24"/>
  <c r="AE36" i="24"/>
  <c r="AD36" i="24"/>
  <c r="AE35" i="24"/>
  <c r="AD35" i="24"/>
  <c r="CI34" i="24"/>
  <c r="CG34" i="24"/>
  <c r="CF34" i="24"/>
  <c r="CE34" i="24"/>
  <c r="CD34" i="24"/>
  <c r="CC34" i="24"/>
  <c r="CB34" i="24"/>
  <c r="CA34" i="24"/>
  <c r="BZ34" i="24"/>
  <c r="BY34" i="24"/>
  <c r="BX34" i="24"/>
  <c r="BV34" i="24"/>
  <c r="BU34" i="24"/>
  <c r="BT34" i="24"/>
  <c r="BS34" i="24"/>
  <c r="BR34" i="24"/>
  <c r="BP34" i="24"/>
  <c r="BO34" i="24"/>
  <c r="BN34" i="24"/>
  <c r="BI34" i="24"/>
  <c r="BH34" i="24"/>
  <c r="BG34" i="24"/>
  <c r="BF34" i="24"/>
  <c r="BE34" i="24"/>
  <c r="AV34" i="24"/>
  <c r="AT34" i="24"/>
  <c r="AS34" i="24"/>
  <c r="AR34" i="24"/>
  <c r="AQ34" i="24"/>
  <c r="AP34" i="24"/>
  <c r="AO34" i="24"/>
  <c r="AN34" i="24"/>
  <c r="AM34" i="24"/>
  <c r="AL34" i="24"/>
  <c r="AK34" i="24"/>
  <c r="AH34" i="24"/>
  <c r="AF34" i="24"/>
  <c r="F34" i="24"/>
  <c r="E34" i="24"/>
  <c r="AE32" i="24"/>
  <c r="AE31" i="24" s="1"/>
  <c r="AD32" i="24"/>
  <c r="CI31" i="24"/>
  <c r="CG31" i="24"/>
  <c r="CF31" i="24"/>
  <c r="CE31" i="24"/>
  <c r="CD31" i="24"/>
  <c r="CC31" i="24"/>
  <c r="CB31" i="24"/>
  <c r="CA31" i="24"/>
  <c r="BZ31" i="24"/>
  <c r="BY31" i="24"/>
  <c r="BX31" i="24"/>
  <c r="BV31" i="24"/>
  <c r="BU31" i="24"/>
  <c r="BT31" i="24"/>
  <c r="BS31" i="24"/>
  <c r="BR31" i="24"/>
  <c r="BP31" i="24"/>
  <c r="BO31" i="24"/>
  <c r="BN31" i="24"/>
  <c r="BI31" i="24"/>
  <c r="BH31" i="24"/>
  <c r="BG31" i="24"/>
  <c r="BF31" i="24"/>
  <c r="BE31" i="24"/>
  <c r="BD31" i="24"/>
  <c r="BC31" i="24"/>
  <c r="BB31" i="24"/>
  <c r="AV31" i="24"/>
  <c r="AT31" i="24"/>
  <c r="AS31" i="24"/>
  <c r="AR31" i="24"/>
  <c r="AQ31" i="24"/>
  <c r="AP31" i="24"/>
  <c r="AO31" i="24"/>
  <c r="AN31" i="24"/>
  <c r="AM31" i="24"/>
  <c r="AL31" i="24"/>
  <c r="AK31" i="24"/>
  <c r="AH31" i="24"/>
  <c r="AF31" i="24"/>
  <c r="AF30" i="24" s="1"/>
  <c r="AG30" i="24" s="1"/>
  <c r="AJ30" i="24" s="1"/>
  <c r="CO30" i="24" s="1"/>
  <c r="AE29" i="24"/>
  <c r="AD29" i="24"/>
  <c r="AE28" i="24"/>
  <c r="AD28" i="24"/>
  <c r="CI27" i="24"/>
  <c r="CG27" i="24"/>
  <c r="CF27" i="24"/>
  <c r="CE27" i="24"/>
  <c r="CC27" i="24"/>
  <c r="BV27" i="24"/>
  <c r="BU27" i="24"/>
  <c r="BT27" i="24"/>
  <c r="BS27" i="24"/>
  <c r="BR27" i="24"/>
  <c r="BP27" i="24"/>
  <c r="BO27" i="24"/>
  <c r="BN27" i="24"/>
  <c r="BI27" i="24"/>
  <c r="BH27" i="24"/>
  <c r="BG27" i="24"/>
  <c r="BF27" i="24"/>
  <c r="BE27" i="24"/>
  <c r="AV27" i="24"/>
  <c r="AT27" i="24"/>
  <c r="AS27" i="24"/>
  <c r="AR27" i="24"/>
  <c r="AQ27" i="24"/>
  <c r="AP27" i="24"/>
  <c r="AO27" i="24"/>
  <c r="AM27" i="24"/>
  <c r="AL27" i="24"/>
  <c r="AK27" i="24"/>
  <c r="AH27" i="24"/>
  <c r="AF27" i="24"/>
  <c r="F27" i="24"/>
  <c r="AE26" i="24"/>
  <c r="AD26" i="24"/>
  <c r="AE25" i="24"/>
  <c r="AD25" i="24"/>
  <c r="AE24" i="24"/>
  <c r="AD24" i="24"/>
  <c r="AE23" i="24"/>
  <c r="AD23" i="24"/>
  <c r="AE22" i="24"/>
  <c r="AD22" i="24"/>
  <c r="AE21" i="24"/>
  <c r="AD21" i="24"/>
  <c r="CI20" i="24"/>
  <c r="CG20" i="24"/>
  <c r="CF20" i="24"/>
  <c r="CE20" i="24"/>
  <c r="BV20" i="24"/>
  <c r="BU20" i="24"/>
  <c r="BT20" i="24"/>
  <c r="BS20" i="24"/>
  <c r="BR20" i="24"/>
  <c r="BP20" i="24"/>
  <c r="BO20" i="24"/>
  <c r="AV20" i="24"/>
  <c r="AR20" i="24"/>
  <c r="AQ20" i="24"/>
  <c r="AP20" i="24"/>
  <c r="AO20" i="24"/>
  <c r="AN20" i="24"/>
  <c r="AM20" i="24"/>
  <c r="AL20" i="24"/>
  <c r="AK20" i="24"/>
  <c r="AH20" i="24"/>
  <c r="AF20" i="24"/>
  <c r="F20" i="24"/>
  <c r="CJ18" i="24"/>
  <c r="AE19" i="24"/>
  <c r="AE18" i="24" s="1"/>
  <c r="AD19" i="24"/>
  <c r="CI18" i="24"/>
  <c r="CG18" i="24"/>
  <c r="CF18" i="24"/>
  <c r="CE18" i="24"/>
  <c r="CC18" i="24"/>
  <c r="CB18" i="24"/>
  <c r="CA18" i="24"/>
  <c r="BZ18" i="24"/>
  <c r="BY18" i="24"/>
  <c r="BX18" i="24"/>
  <c r="BV18" i="24"/>
  <c r="BU18" i="24"/>
  <c r="BT18" i="24"/>
  <c r="BS18" i="24"/>
  <c r="BR18" i="24"/>
  <c r="BQ18" i="24"/>
  <c r="BP18" i="24"/>
  <c r="BO18" i="24"/>
  <c r="BN18" i="24"/>
  <c r="BI18" i="24"/>
  <c r="BH18" i="24"/>
  <c r="BG18" i="24"/>
  <c r="BF18" i="24"/>
  <c r="BE18" i="24"/>
  <c r="BD18" i="24"/>
  <c r="BC18" i="24"/>
  <c r="BB18" i="24"/>
  <c r="BA18" i="24"/>
  <c r="AV18" i="24"/>
  <c r="AT18" i="24"/>
  <c r="AS18" i="24"/>
  <c r="AR18" i="24"/>
  <c r="AQ18" i="24"/>
  <c r="AP18" i="24"/>
  <c r="AO18" i="24"/>
  <c r="AN18" i="24"/>
  <c r="AM18" i="24"/>
  <c r="AL18" i="24"/>
  <c r="AK18" i="24"/>
  <c r="AH18" i="24"/>
  <c r="AF18" i="24"/>
  <c r="F18" i="24"/>
  <c r="E18" i="24"/>
  <c r="AE17" i="24"/>
  <c r="AD17" i="24"/>
  <c r="AE16" i="24"/>
  <c r="AD16" i="24"/>
  <c r="E14" i="24"/>
  <c r="BJ15" i="24"/>
  <c r="AE15" i="24"/>
  <c r="AD15" i="24"/>
  <c r="CI14" i="24"/>
  <c r="CG14" i="24"/>
  <c r="CF14" i="24"/>
  <c r="CE14" i="24"/>
  <c r="CD14" i="24"/>
  <c r="CD13" i="24" s="1"/>
  <c r="CC14" i="24"/>
  <c r="CB14" i="24"/>
  <c r="CA14" i="24"/>
  <c r="BZ14" i="24"/>
  <c r="BY14" i="24"/>
  <c r="BX14" i="24"/>
  <c r="BV14" i="24"/>
  <c r="BU14" i="24"/>
  <c r="BT14" i="24"/>
  <c r="BS14" i="24"/>
  <c r="BR14" i="24"/>
  <c r="BQ14" i="24"/>
  <c r="BQ13" i="24" s="1"/>
  <c r="BQ12" i="24" s="1"/>
  <c r="BP14" i="24"/>
  <c r="BO14" i="24"/>
  <c r="BN14" i="24"/>
  <c r="BM14" i="24"/>
  <c r="BM13" i="24" s="1"/>
  <c r="BM12" i="24" s="1"/>
  <c r="BL14" i="24"/>
  <c r="BL13" i="24" s="1"/>
  <c r="BL12" i="24" s="1"/>
  <c r="BK14" i="24"/>
  <c r="BK13" i="24" s="1"/>
  <c r="BK12" i="24" s="1"/>
  <c r="BI14" i="24"/>
  <c r="BH14" i="24"/>
  <c r="BG14" i="24"/>
  <c r="BF14" i="24"/>
  <c r="BE14" i="24"/>
  <c r="BD14" i="24"/>
  <c r="BC14" i="24"/>
  <c r="BB14" i="24"/>
  <c r="BA14" i="24"/>
  <c r="AY14" i="24"/>
  <c r="AY13" i="24" s="1"/>
  <c r="AX14" i="24"/>
  <c r="AX13" i="24" s="1"/>
  <c r="AV14" i="24"/>
  <c r="AT14" i="24"/>
  <c r="AS14" i="24"/>
  <c r="AR14" i="24"/>
  <c r="AQ14" i="24"/>
  <c r="AP14" i="24"/>
  <c r="AO14" i="24"/>
  <c r="AN14" i="24"/>
  <c r="AM14" i="24"/>
  <c r="AL14" i="24"/>
  <c r="AK14" i="24"/>
  <c r="AH14" i="24"/>
  <c r="AF14" i="24"/>
  <c r="F14" i="24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AI7" i="24" s="1"/>
  <c r="AJ7" i="24" s="1"/>
  <c r="AK7" i="24" s="1"/>
  <c r="AL7" i="24" s="1"/>
  <c r="AM7" i="24" s="1"/>
  <c r="AN7" i="24" s="1"/>
  <c r="AO7" i="24" s="1"/>
  <c r="AP7" i="24" s="1"/>
  <c r="AQ7" i="24" s="1"/>
  <c r="AR7" i="24" s="1"/>
  <c r="AS7" i="24" s="1"/>
  <c r="AT7" i="24" s="1"/>
  <c r="AU7" i="24" s="1"/>
  <c r="AV7" i="24" s="1"/>
  <c r="AW7" i="24" s="1"/>
  <c r="AX7" i="24" s="1"/>
  <c r="AY7" i="24" s="1"/>
  <c r="CO95" i="24" l="1"/>
  <c r="BD33" i="24"/>
  <c r="BQ60" i="24"/>
  <c r="AG44" i="24"/>
  <c r="AJ44" i="24" s="1"/>
  <c r="CK44" i="24" s="1"/>
  <c r="AG48" i="24"/>
  <c r="AJ48" i="24" s="1"/>
  <c r="CK48" i="24" s="1"/>
  <c r="AG64" i="24"/>
  <c r="AJ64" i="24" s="1"/>
  <c r="AG102" i="24"/>
  <c r="AJ102" i="24" s="1"/>
  <c r="CO102" i="24" s="1"/>
  <c r="AG32" i="24"/>
  <c r="AJ32" i="24" s="1"/>
  <c r="AG15" i="24"/>
  <c r="AJ15" i="24" s="1"/>
  <c r="CK15" i="24" s="1"/>
  <c r="AG24" i="24"/>
  <c r="AJ24" i="24" s="1"/>
  <c r="AG29" i="24"/>
  <c r="AJ29" i="24" s="1"/>
  <c r="AG105" i="24"/>
  <c r="AJ105" i="24" s="1"/>
  <c r="CO105" i="24" s="1"/>
  <c r="AG111" i="24"/>
  <c r="AJ111" i="24" s="1"/>
  <c r="CO111" i="24" s="1"/>
  <c r="AG149" i="24"/>
  <c r="AJ149" i="24" s="1"/>
  <c r="AG37" i="24"/>
  <c r="AJ37" i="24" s="1"/>
  <c r="AG68" i="24"/>
  <c r="AJ68" i="24" s="1"/>
  <c r="CO68" i="24" s="1"/>
  <c r="AG128" i="24"/>
  <c r="AJ128" i="24" s="1"/>
  <c r="CK128" i="24" s="1"/>
  <c r="AG84" i="24"/>
  <c r="AJ84" i="24" s="1"/>
  <c r="BR13" i="24"/>
  <c r="CA13" i="24"/>
  <c r="AG109" i="24"/>
  <c r="AJ109" i="24" s="1"/>
  <c r="AG35" i="24"/>
  <c r="AJ35" i="24" s="1"/>
  <c r="CK35" i="24" s="1"/>
  <c r="AG39" i="24"/>
  <c r="AJ39" i="24" s="1"/>
  <c r="CK39" i="24" s="1"/>
  <c r="AG56" i="24"/>
  <c r="AJ56" i="24" s="1"/>
  <c r="CK56" i="24" s="1"/>
  <c r="AG71" i="24"/>
  <c r="AJ71" i="24" s="1"/>
  <c r="CO71" i="24" s="1"/>
  <c r="AG81" i="24"/>
  <c r="AJ81" i="24" s="1"/>
  <c r="AG94" i="24"/>
  <c r="AJ94" i="24" s="1"/>
  <c r="AG98" i="24"/>
  <c r="AJ98" i="24" s="1"/>
  <c r="AG107" i="24"/>
  <c r="AJ107" i="24" s="1"/>
  <c r="AG113" i="24"/>
  <c r="AJ113" i="24" s="1"/>
  <c r="CK113" i="24" s="1"/>
  <c r="AG124" i="24"/>
  <c r="AJ124" i="24" s="1"/>
  <c r="CO124" i="24" s="1"/>
  <c r="AG147" i="24"/>
  <c r="AJ147" i="24" s="1"/>
  <c r="CK147" i="24" s="1"/>
  <c r="AG16" i="24"/>
  <c r="AJ16" i="24" s="1"/>
  <c r="AG19" i="24"/>
  <c r="AJ19" i="24" s="1"/>
  <c r="AG42" i="24"/>
  <c r="AJ42" i="24" s="1"/>
  <c r="AG46" i="24"/>
  <c r="AJ46" i="24" s="1"/>
  <c r="CK46" i="24" s="1"/>
  <c r="AG90" i="24"/>
  <c r="AJ90" i="24" s="1"/>
  <c r="CB13" i="24"/>
  <c r="AE61" i="24"/>
  <c r="CC13" i="24"/>
  <c r="AG21" i="24"/>
  <c r="AJ21" i="24" s="1"/>
  <c r="AG25" i="24"/>
  <c r="AJ25" i="24" s="1"/>
  <c r="CK25" i="24" s="1"/>
  <c r="AG41" i="24"/>
  <c r="AJ41" i="24" s="1"/>
  <c r="AG45" i="24"/>
  <c r="AJ45" i="24" s="1"/>
  <c r="AG66" i="24"/>
  <c r="AJ66" i="24" s="1"/>
  <c r="CK66" i="24" s="1"/>
  <c r="AG89" i="24"/>
  <c r="AJ89" i="24" s="1"/>
  <c r="AG103" i="24"/>
  <c r="AJ103" i="24" s="1"/>
  <c r="AO13" i="24"/>
  <c r="BH13" i="24"/>
  <c r="BZ13" i="24"/>
  <c r="CI13" i="24"/>
  <c r="AG38" i="24"/>
  <c r="AJ38" i="24" s="1"/>
  <c r="AG55" i="24"/>
  <c r="AJ55" i="24" s="1"/>
  <c r="AG69" i="24"/>
  <c r="AJ69" i="24" s="1"/>
  <c r="AG79" i="24"/>
  <c r="AJ79" i="24" s="1"/>
  <c r="CK79" i="24" s="1"/>
  <c r="AG97" i="24"/>
  <c r="AJ97" i="24" s="1"/>
  <c r="CO97" i="24" s="1"/>
  <c r="AG106" i="24"/>
  <c r="AJ106" i="24" s="1"/>
  <c r="AG112" i="24"/>
  <c r="AJ112" i="24" s="1"/>
  <c r="AG130" i="24"/>
  <c r="AJ130" i="24" s="1"/>
  <c r="CK130" i="24" s="1"/>
  <c r="AG137" i="24"/>
  <c r="AJ137" i="24" s="1"/>
  <c r="CO137" i="24" s="1"/>
  <c r="AG22" i="24"/>
  <c r="AJ22" i="24" s="1"/>
  <c r="CK22" i="24" s="1"/>
  <c r="AG26" i="24"/>
  <c r="AJ26" i="24" s="1"/>
  <c r="CK26" i="24" s="1"/>
  <c r="AG53" i="24"/>
  <c r="AJ53" i="24" s="1"/>
  <c r="CK53" i="24" s="1"/>
  <c r="AG58" i="24"/>
  <c r="AJ58" i="24" s="1"/>
  <c r="AG75" i="24"/>
  <c r="AJ75" i="24" s="1"/>
  <c r="AG142" i="24"/>
  <c r="AJ142" i="24" s="1"/>
  <c r="CK142" i="24" s="1"/>
  <c r="CK30" i="24"/>
  <c r="CL69" i="24"/>
  <c r="CL128" i="24"/>
  <c r="CL15" i="24"/>
  <c r="CL35" i="24"/>
  <c r="CL97" i="24"/>
  <c r="CL111" i="24"/>
  <c r="AG145" i="24"/>
  <c r="CL17" i="24"/>
  <c r="CL36" i="24"/>
  <c r="CL54" i="24"/>
  <c r="CL77" i="24"/>
  <c r="CL100" i="24"/>
  <c r="CL39" i="24"/>
  <c r="CL55" i="24"/>
  <c r="CL79" i="24"/>
  <c r="CL102" i="24"/>
  <c r="CL115" i="24"/>
  <c r="CL114" i="24" s="1"/>
  <c r="CL142" i="24"/>
  <c r="AG28" i="24"/>
  <c r="AJ28" i="24" s="1"/>
  <c r="AG36" i="24"/>
  <c r="AJ36" i="24" s="1"/>
  <c r="CO36" i="24" s="1"/>
  <c r="AG82" i="24"/>
  <c r="AJ82" i="24" s="1"/>
  <c r="CO82" i="24" s="1"/>
  <c r="CK95" i="24"/>
  <c r="AG100" i="24"/>
  <c r="AJ100" i="24" s="1"/>
  <c r="CO100" i="24" s="1"/>
  <c r="AG108" i="24"/>
  <c r="AJ108" i="24" s="1"/>
  <c r="CO108" i="24" s="1"/>
  <c r="AD114" i="24"/>
  <c r="AG115" i="24"/>
  <c r="AJ115" i="24" s="1"/>
  <c r="CO115" i="24" s="1"/>
  <c r="AG126" i="24"/>
  <c r="AJ126" i="24" s="1"/>
  <c r="CO126" i="24" s="1"/>
  <c r="CN141" i="24"/>
  <c r="CM141" i="24"/>
  <c r="AG148" i="24"/>
  <c r="AJ148" i="24" s="1"/>
  <c r="CO148" i="24" s="1"/>
  <c r="CL21" i="24"/>
  <c r="CL43" i="24"/>
  <c r="CL56" i="24"/>
  <c r="CL82" i="24"/>
  <c r="CL103" i="24"/>
  <c r="CL118" i="24"/>
  <c r="CL144" i="24"/>
  <c r="CL26" i="24"/>
  <c r="CL95" i="24"/>
  <c r="CL109" i="24"/>
  <c r="AG93" i="24"/>
  <c r="AJ93" i="24" s="1"/>
  <c r="AG120" i="24"/>
  <c r="AJ120" i="24" s="1"/>
  <c r="CO120" i="24" s="1"/>
  <c r="CL71" i="24"/>
  <c r="CM25" i="24"/>
  <c r="AG141" i="24"/>
  <c r="AJ141" i="24" s="1"/>
  <c r="CO141" i="24" s="1"/>
  <c r="CL141" i="24"/>
  <c r="CL44" i="24"/>
  <c r="CL84" i="24"/>
  <c r="CL120" i="24"/>
  <c r="CL145" i="24"/>
  <c r="AM13" i="24"/>
  <c r="AG118" i="24"/>
  <c r="AJ118" i="24" s="1"/>
  <c r="CO118" i="24" s="1"/>
  <c r="CL23" i="24"/>
  <c r="CL45" i="24"/>
  <c r="CL66" i="24"/>
  <c r="CL87" i="24"/>
  <c r="CL107" i="24"/>
  <c r="CL124" i="24"/>
  <c r="CL147" i="24"/>
  <c r="CL48" i="24"/>
  <c r="CL149" i="24"/>
  <c r="AG87" i="24"/>
  <c r="AJ87" i="24" s="1"/>
  <c r="CO87" i="24" s="1"/>
  <c r="CL53" i="24"/>
  <c r="CL130" i="24"/>
  <c r="CN87" i="24"/>
  <c r="CM87" i="24"/>
  <c r="CL113" i="24"/>
  <c r="CM15" i="24"/>
  <c r="CL22" i="24"/>
  <c r="CL59" i="24"/>
  <c r="CL105" i="24"/>
  <c r="AG17" i="24"/>
  <c r="AJ17" i="24" s="1"/>
  <c r="CO17" i="24" s="1"/>
  <c r="AG23" i="24"/>
  <c r="AJ23" i="24" s="1"/>
  <c r="CO23" i="24" s="1"/>
  <c r="AG43" i="24"/>
  <c r="AJ43" i="24" s="1"/>
  <c r="CO43" i="24" s="1"/>
  <c r="AG47" i="24"/>
  <c r="AJ47" i="24" s="1"/>
  <c r="AG59" i="24"/>
  <c r="AJ59" i="24" s="1"/>
  <c r="CO59" i="24" s="1"/>
  <c r="AG144" i="24"/>
  <c r="AJ144" i="24" s="1"/>
  <c r="CO144" i="24" s="1"/>
  <c r="CL25" i="24"/>
  <c r="CL46" i="24"/>
  <c r="CL68" i="24"/>
  <c r="CL93" i="24"/>
  <c r="CL108" i="24"/>
  <c r="CL126" i="24"/>
  <c r="CL148" i="24"/>
  <c r="CP30" i="24"/>
  <c r="F13" i="24"/>
  <c r="BA13" i="24"/>
  <c r="BI13" i="24"/>
  <c r="AF13" i="24"/>
  <c r="AQ13" i="24"/>
  <c r="BB13" i="24"/>
  <c r="BS13" i="24"/>
  <c r="BT13" i="24"/>
  <c r="AE123" i="24"/>
  <c r="AK13" i="24"/>
  <c r="AS13" i="24"/>
  <c r="BD13" i="24"/>
  <c r="BU13" i="24"/>
  <c r="AW117" i="24"/>
  <c r="AL13" i="24"/>
  <c r="AT13" i="24"/>
  <c r="BE13" i="24"/>
  <c r="BN13" i="24"/>
  <c r="BV13" i="24"/>
  <c r="CE13" i="24"/>
  <c r="AP13" i="24"/>
  <c r="AD123" i="24"/>
  <c r="AH13" i="24"/>
  <c r="AR13" i="24"/>
  <c r="BC13" i="24"/>
  <c r="AV13" i="24"/>
  <c r="BF13" i="24"/>
  <c r="BO13" i="24"/>
  <c r="BX13" i="24"/>
  <c r="CF13" i="24"/>
  <c r="AD117" i="24"/>
  <c r="AW123" i="24"/>
  <c r="AN13" i="24"/>
  <c r="BG13" i="24"/>
  <c r="BP13" i="24"/>
  <c r="BY13" i="24"/>
  <c r="CG13" i="24"/>
  <c r="AE117" i="24"/>
  <c r="AE86" i="24"/>
  <c r="AD61" i="24"/>
  <c r="BW86" i="24"/>
  <c r="AN140" i="24"/>
  <c r="AX140" i="24"/>
  <c r="BF140" i="24"/>
  <c r="BP140" i="24"/>
  <c r="BZ140" i="24"/>
  <c r="CI140" i="24"/>
  <c r="AO140" i="24"/>
  <c r="AY140" i="24"/>
  <c r="BG140" i="24"/>
  <c r="BQ140" i="24"/>
  <c r="CA140" i="24"/>
  <c r="F140" i="24"/>
  <c r="AP140" i="24"/>
  <c r="AZ140" i="24"/>
  <c r="BH140" i="24"/>
  <c r="BR140" i="24"/>
  <c r="CB140" i="24"/>
  <c r="AV140" i="24"/>
  <c r="AF140" i="24"/>
  <c r="AQ140" i="24"/>
  <c r="BA140" i="24"/>
  <c r="BI140" i="24"/>
  <c r="BS140" i="24"/>
  <c r="CC140" i="24"/>
  <c r="AH140" i="24"/>
  <c r="AR140" i="24"/>
  <c r="BB140" i="24"/>
  <c r="BK140" i="24"/>
  <c r="BU140" i="24"/>
  <c r="CD140" i="24"/>
  <c r="AM140" i="24"/>
  <c r="BE140" i="24"/>
  <c r="BO140" i="24"/>
  <c r="BY140" i="24"/>
  <c r="CG140" i="24"/>
  <c r="AK140" i="24"/>
  <c r="AS140" i="24"/>
  <c r="BL140" i="24"/>
  <c r="BV140" i="24"/>
  <c r="CE140" i="24"/>
  <c r="AL140" i="24"/>
  <c r="AT140" i="24"/>
  <c r="BD140" i="24"/>
  <c r="BN140" i="24"/>
  <c r="BX140" i="24"/>
  <c r="CF140" i="24"/>
  <c r="BC140" i="24"/>
  <c r="CB60" i="24"/>
  <c r="AI54" i="24"/>
  <c r="AW134" i="24"/>
  <c r="BJ20" i="24"/>
  <c r="AW114" i="24"/>
  <c r="AN33" i="24"/>
  <c r="BM60" i="24"/>
  <c r="BZ60" i="24"/>
  <c r="AI15" i="24"/>
  <c r="BB60" i="24"/>
  <c r="BK60" i="24"/>
  <c r="BS60" i="24"/>
  <c r="AK60" i="24"/>
  <c r="AS60" i="24"/>
  <c r="BC60" i="24"/>
  <c r="BT60" i="24"/>
  <c r="CC60" i="24"/>
  <c r="AT60" i="24"/>
  <c r="BD60" i="24"/>
  <c r="BU60" i="24"/>
  <c r="CD60" i="24"/>
  <c r="E60" i="24"/>
  <c r="AO60" i="24"/>
  <c r="BG60" i="24"/>
  <c r="BP60" i="24"/>
  <c r="AR60" i="24"/>
  <c r="AM60" i="24"/>
  <c r="AV60" i="24"/>
  <c r="BE60" i="24"/>
  <c r="BN60" i="24"/>
  <c r="BV60" i="24"/>
  <c r="CE60" i="24"/>
  <c r="AH60" i="24"/>
  <c r="AN60" i="24"/>
  <c r="AX60" i="24"/>
  <c r="BF60" i="24"/>
  <c r="BO60" i="24"/>
  <c r="BX60" i="24"/>
  <c r="CF60" i="24"/>
  <c r="CG60" i="24"/>
  <c r="F60" i="24"/>
  <c r="AP60" i="24"/>
  <c r="AZ60" i="24"/>
  <c r="BH60" i="24"/>
  <c r="CH60" i="24"/>
  <c r="AF60" i="24"/>
  <c r="AQ60" i="24"/>
  <c r="BA60" i="24"/>
  <c r="BI60" i="24"/>
  <c r="BR60" i="24"/>
  <c r="CA60" i="24"/>
  <c r="AL60" i="24"/>
  <c r="BY60" i="24"/>
  <c r="AY60" i="24"/>
  <c r="BL60" i="24"/>
  <c r="AI77" i="24"/>
  <c r="AI148" i="24"/>
  <c r="CL134" i="24"/>
  <c r="AI82" i="24"/>
  <c r="AI59" i="24"/>
  <c r="AI84" i="24"/>
  <c r="AI145" i="24"/>
  <c r="AI45" i="24"/>
  <c r="AI46" i="24"/>
  <c r="AI68" i="24"/>
  <c r="BW14" i="24"/>
  <c r="AI147" i="24"/>
  <c r="AI93" i="24"/>
  <c r="AI95" i="24"/>
  <c r="AI87" i="24"/>
  <c r="AI79" i="24"/>
  <c r="AI66" i="24"/>
  <c r="AI56" i="24"/>
  <c r="AI48" i="24"/>
  <c r="AI43" i="24"/>
  <c r="AI44" i="24"/>
  <c r="AI71" i="24"/>
  <c r="AI69" i="24"/>
  <c r="AI53" i="24"/>
  <c r="AI55" i="24"/>
  <c r="AD18" i="24"/>
  <c r="AD91" i="24"/>
  <c r="CN31" i="24"/>
  <c r="AI124" i="24"/>
  <c r="AE14" i="24"/>
  <c r="AD14" i="24"/>
  <c r="E51" i="24"/>
  <c r="AD73" i="24"/>
  <c r="AG73" i="24" s="1"/>
  <c r="AJ73" i="24" s="1"/>
  <c r="CO73" i="24" s="1"/>
  <c r="AZ7" i="24"/>
  <c r="BA7" i="24" s="1"/>
  <c r="BB7" i="24" s="1"/>
  <c r="BC7" i="24" s="1"/>
  <c r="BD7" i="24" s="1"/>
  <c r="BE7" i="24" s="1"/>
  <c r="BF7" i="24" s="1"/>
  <c r="BG7" i="24" s="1"/>
  <c r="BH7" i="24" s="1"/>
  <c r="BI7" i="24" s="1"/>
  <c r="BJ7" i="24" s="1"/>
  <c r="BK7" i="24" s="1"/>
  <c r="BL7" i="24" s="1"/>
  <c r="BM7" i="24" s="1"/>
  <c r="BN7" i="24" s="1"/>
  <c r="BO7" i="24" s="1"/>
  <c r="BP7" i="24" s="1"/>
  <c r="BQ7" i="24" s="1"/>
  <c r="BR7" i="24" s="1"/>
  <c r="BS7" i="24" s="1"/>
  <c r="BT7" i="24" s="1"/>
  <c r="BU7" i="24" s="1"/>
  <c r="BV7" i="24" s="1"/>
  <c r="BW7" i="24" s="1"/>
  <c r="BX7" i="24" s="1"/>
  <c r="BY7" i="24" s="1"/>
  <c r="BZ7" i="24" s="1"/>
  <c r="CA7" i="24" s="1"/>
  <c r="CB7" i="24" s="1"/>
  <c r="CC7" i="24" s="1"/>
  <c r="CD7" i="24" s="1"/>
  <c r="CE7" i="24" s="1"/>
  <c r="CF7" i="24" s="1"/>
  <c r="CG7" i="24" s="1"/>
  <c r="CH7" i="24" s="1"/>
  <c r="CI7" i="24" s="1"/>
  <c r="CJ7" i="24" s="1"/>
  <c r="CK7" i="24" s="1"/>
  <c r="CL7" i="24" s="1"/>
  <c r="CM7" i="24" s="1"/>
  <c r="CN7" i="24" s="1"/>
  <c r="AI118" i="24"/>
  <c r="AW90" i="24"/>
  <c r="CO90" i="24" s="1"/>
  <c r="AW81" i="24"/>
  <c r="CO81" i="24" s="1"/>
  <c r="AW64" i="24"/>
  <c r="CO64" i="24" s="1"/>
  <c r="AI31" i="24"/>
  <c r="BA51" i="24"/>
  <c r="BI51" i="24"/>
  <c r="BR51" i="24"/>
  <c r="CA51" i="24"/>
  <c r="CI51" i="24"/>
  <c r="AZ51" i="24"/>
  <c r="BZ51" i="24"/>
  <c r="CH51" i="24"/>
  <c r="AD110" i="24"/>
  <c r="BC51" i="24"/>
  <c r="AQ33" i="24"/>
  <c r="AK33" i="24"/>
  <c r="F33" i="24"/>
  <c r="AY12" i="24"/>
  <c r="BY33" i="24"/>
  <c r="CG33" i="24"/>
  <c r="BH33" i="24"/>
  <c r="BO33" i="24"/>
  <c r="AZ12" i="24"/>
  <c r="AH33" i="24"/>
  <c r="AR33" i="24"/>
  <c r="BL51" i="24"/>
  <c r="BT51" i="24"/>
  <c r="CC51" i="24"/>
  <c r="AW24" i="24"/>
  <c r="CO24" i="24" s="1"/>
  <c r="AW58" i="24"/>
  <c r="CO58" i="24" s="1"/>
  <c r="AW112" i="24"/>
  <c r="CO112" i="24" s="1"/>
  <c r="BT33" i="24"/>
  <c r="CJ96" i="24"/>
  <c r="CJ27" i="24"/>
  <c r="CE33" i="24"/>
  <c r="BO51" i="24"/>
  <c r="CF51" i="24"/>
  <c r="AE67" i="24"/>
  <c r="AW94" i="24"/>
  <c r="CO94" i="24" s="1"/>
  <c r="AH51" i="24"/>
  <c r="AR51" i="24"/>
  <c r="BB51" i="24"/>
  <c r="BK51" i="24"/>
  <c r="BS51" i="24"/>
  <c r="BN51" i="24"/>
  <c r="BV51" i="24"/>
  <c r="CE51" i="24"/>
  <c r="BW110" i="24"/>
  <c r="AW16" i="24"/>
  <c r="CO16" i="24" s="1"/>
  <c r="AW47" i="24"/>
  <c r="CO47" i="24" s="1"/>
  <c r="AW106" i="24"/>
  <c r="CO106" i="24" s="1"/>
  <c r="AU27" i="24"/>
  <c r="AW28" i="24"/>
  <c r="CO28" i="24" s="1"/>
  <c r="AD101" i="24"/>
  <c r="AW29" i="24"/>
  <c r="CO29" i="24" s="1"/>
  <c r="AW41" i="24"/>
  <c r="CO41" i="24" s="1"/>
  <c r="AW42" i="24"/>
  <c r="CO42" i="24" s="1"/>
  <c r="AW96" i="24"/>
  <c r="AD104" i="24"/>
  <c r="BJ34" i="24"/>
  <c r="BJ14" i="24"/>
  <c r="AK51" i="24"/>
  <c r="AT33" i="24"/>
  <c r="AV33" i="24"/>
  <c r="AS51" i="24"/>
  <c r="AL33" i="24"/>
  <c r="AM51" i="24"/>
  <c r="AP51" i="24"/>
  <c r="AU146" i="24"/>
  <c r="AU67" i="24"/>
  <c r="AU104" i="24"/>
  <c r="AW19" i="24"/>
  <c r="CO19" i="24" s="1"/>
  <c r="AU31" i="24"/>
  <c r="AU96" i="24"/>
  <c r="AI144" i="24"/>
  <c r="AU57" i="24"/>
  <c r="AU101" i="24"/>
  <c r="AU110" i="24"/>
  <c r="AU14" i="24"/>
  <c r="AI17" i="24"/>
  <c r="AU134" i="24"/>
  <c r="AU52" i="24"/>
  <c r="AI98" i="24"/>
  <c r="AW52" i="24"/>
  <c r="AU40" i="24"/>
  <c r="AI37" i="24"/>
  <c r="AW34" i="24"/>
  <c r="AI26" i="24"/>
  <c r="AI130" i="24"/>
  <c r="BW134" i="24"/>
  <c r="AI23" i="24"/>
  <c r="AI109" i="24"/>
  <c r="BS33" i="24"/>
  <c r="AF51" i="24"/>
  <c r="AO51" i="24"/>
  <c r="BW101" i="24"/>
  <c r="AM33" i="24"/>
  <c r="AY51" i="24"/>
  <c r="BP51" i="24"/>
  <c r="BI33" i="24"/>
  <c r="BZ33" i="24"/>
  <c r="E33" i="24"/>
  <c r="AS33" i="24"/>
  <c r="BR33" i="24"/>
  <c r="BE33" i="24"/>
  <c r="AI115" i="24"/>
  <c r="AI114" i="24" s="1"/>
  <c r="CD51" i="24"/>
  <c r="CI33" i="24"/>
  <c r="AW67" i="24"/>
  <c r="BJ101" i="24"/>
  <c r="CN18" i="24"/>
  <c r="AI120" i="24"/>
  <c r="BW20" i="24"/>
  <c r="CJ34" i="24"/>
  <c r="AE40" i="24"/>
  <c r="AD20" i="24"/>
  <c r="CJ31" i="24"/>
  <c r="AF33" i="24"/>
  <c r="AI149" i="24"/>
  <c r="AE27" i="24"/>
  <c r="BV33" i="24"/>
  <c r="BX51" i="24"/>
  <c r="AD134" i="24"/>
  <c r="AI25" i="24"/>
  <c r="F51" i="24"/>
  <c r="BG51" i="24"/>
  <c r="BY51" i="24"/>
  <c r="CG51" i="24"/>
  <c r="AD67" i="24"/>
  <c r="AI111" i="24"/>
  <c r="CA33" i="24"/>
  <c r="BW18" i="24"/>
  <c r="BN33" i="24"/>
  <c r="AX51" i="24"/>
  <c r="BF51" i="24"/>
  <c r="CB51" i="24"/>
  <c r="CJ57" i="24"/>
  <c r="AD31" i="24"/>
  <c r="AI38" i="24"/>
  <c r="CJ86" i="24"/>
  <c r="AI126" i="24"/>
  <c r="BU33" i="24"/>
  <c r="CD33" i="24"/>
  <c r="AQ51" i="24"/>
  <c r="BH51" i="24"/>
  <c r="BQ51" i="24"/>
  <c r="BG33" i="24"/>
  <c r="AL51" i="24"/>
  <c r="AT51" i="24"/>
  <c r="AD52" i="24"/>
  <c r="CJ101" i="24"/>
  <c r="AI105" i="24"/>
  <c r="CB33" i="24"/>
  <c r="AP33" i="24"/>
  <c r="AX12" i="24"/>
  <c r="BF33" i="24"/>
  <c r="BX33" i="24"/>
  <c r="CF33" i="24"/>
  <c r="BD51" i="24"/>
  <c r="BM51" i="24"/>
  <c r="BU51" i="24"/>
  <c r="AI142" i="24"/>
  <c r="CC33" i="24"/>
  <c r="BP33" i="24"/>
  <c r="AN51" i="24"/>
  <c r="AV51" i="24"/>
  <c r="BE51" i="24"/>
  <c r="AE57" i="24"/>
  <c r="CJ67" i="24"/>
  <c r="AE101" i="24"/>
  <c r="BJ110" i="24"/>
  <c r="BJ67" i="24"/>
  <c r="AE110" i="24"/>
  <c r="AO33" i="24"/>
  <c r="AI107" i="24"/>
  <c r="BW57" i="24"/>
  <c r="AI22" i="24"/>
  <c r="BW67" i="24"/>
  <c r="AW101" i="24"/>
  <c r="AI103" i="24"/>
  <c r="AI100" i="24"/>
  <c r="CJ40" i="24"/>
  <c r="CM18" i="24"/>
  <c r="BJ18" i="24"/>
  <c r="BW34" i="24"/>
  <c r="AD40" i="24"/>
  <c r="BW40" i="24"/>
  <c r="BJ27" i="24"/>
  <c r="BW27" i="24"/>
  <c r="AI35" i="24"/>
  <c r="AD34" i="24"/>
  <c r="BJ40" i="24"/>
  <c r="CJ20" i="24"/>
  <c r="AE20" i="24"/>
  <c r="AE34" i="24"/>
  <c r="AI39" i="24"/>
  <c r="AI21" i="24"/>
  <c r="AD57" i="24"/>
  <c r="CM31" i="24"/>
  <c r="BJ31" i="24"/>
  <c r="CJ14" i="24"/>
  <c r="E20" i="24"/>
  <c r="E13" i="24" s="1"/>
  <c r="AD27" i="24"/>
  <c r="BW52" i="24"/>
  <c r="BJ52" i="24"/>
  <c r="AI36" i="24"/>
  <c r="BJ96" i="24"/>
  <c r="AE54" i="24"/>
  <c r="AG54" i="24" s="1"/>
  <c r="AJ54" i="24" s="1"/>
  <c r="CO54" i="24" s="1"/>
  <c r="AE77" i="24"/>
  <c r="AE70" i="24" s="1"/>
  <c r="AE96" i="24"/>
  <c r="BW104" i="24"/>
  <c r="BJ57" i="24"/>
  <c r="BW96" i="24"/>
  <c r="AE104" i="24"/>
  <c r="CJ146" i="24"/>
  <c r="AI135" i="24"/>
  <c r="AI134" i="24" s="1"/>
  <c r="AE146" i="24"/>
  <c r="BW146" i="24"/>
  <c r="AI97" i="24"/>
  <c r="AI141" i="24"/>
  <c r="AD146" i="24"/>
  <c r="AD96" i="24"/>
  <c r="CJ110" i="24"/>
  <c r="AI102" i="24"/>
  <c r="BJ104" i="24"/>
  <c r="AI108" i="24"/>
  <c r="AI113" i="24"/>
  <c r="AI128" i="24"/>
  <c r="AW146" i="24"/>
  <c r="BJ146" i="24"/>
  <c r="CO39" i="24" l="1"/>
  <c r="CO147" i="24"/>
  <c r="CO103" i="24"/>
  <c r="CO79" i="24"/>
  <c r="CO15" i="24"/>
  <c r="CO55" i="24"/>
  <c r="CO149" i="24"/>
  <c r="CO75" i="24"/>
  <c r="CO107" i="24"/>
  <c r="CO84" i="24"/>
  <c r="CO56" i="24"/>
  <c r="CO130" i="24"/>
  <c r="CO128" i="24"/>
  <c r="CO32" i="24"/>
  <c r="CO109" i="24"/>
  <c r="CK37" i="24"/>
  <c r="CO37" i="24"/>
  <c r="CO93" i="24"/>
  <c r="CO66" i="24"/>
  <c r="CO44" i="24"/>
  <c r="CO21" i="24"/>
  <c r="CO113" i="24"/>
  <c r="CK89" i="24"/>
  <c r="CO89" i="24"/>
  <c r="CO45" i="24"/>
  <c r="CO22" i="24"/>
  <c r="CO142" i="24"/>
  <c r="CO69" i="24"/>
  <c r="CO46" i="24"/>
  <c r="CO53" i="24"/>
  <c r="CO48" i="24"/>
  <c r="CK38" i="24"/>
  <c r="CO38" i="24"/>
  <c r="CK98" i="24"/>
  <c r="CO98" i="24"/>
  <c r="CO25" i="24"/>
  <c r="CO35" i="24"/>
  <c r="CO26" i="24"/>
  <c r="AH12" i="24"/>
  <c r="AJ61" i="24"/>
  <c r="CK97" i="24"/>
  <c r="AJ96" i="24"/>
  <c r="CO96" i="24" s="1"/>
  <c r="CK68" i="24"/>
  <c r="AJ67" i="24"/>
  <c r="CO67" i="24" s="1"/>
  <c r="CK124" i="24"/>
  <c r="AJ123" i="24"/>
  <c r="CO123" i="24" s="1"/>
  <c r="CK102" i="24"/>
  <c r="AJ101" i="24"/>
  <c r="CO101" i="24" s="1"/>
  <c r="CK111" i="24"/>
  <c r="AJ110" i="24"/>
  <c r="CK137" i="24"/>
  <c r="CK134" i="24" s="1"/>
  <c r="AJ134" i="24"/>
  <c r="CO134" i="24" s="1"/>
  <c r="AJ104" i="24"/>
  <c r="CK32" i="24"/>
  <c r="CK24" i="24"/>
  <c r="CK29" i="24"/>
  <c r="CK105" i="24"/>
  <c r="CK149" i="24"/>
  <c r="CK84" i="24"/>
  <c r="BR12" i="24"/>
  <c r="CA12" i="24"/>
  <c r="CK69" i="24"/>
  <c r="CC12" i="24"/>
  <c r="CK58" i="24"/>
  <c r="BH12" i="24"/>
  <c r="AO12" i="24"/>
  <c r="CK75" i="24"/>
  <c r="CK103" i="24"/>
  <c r="CK109" i="24"/>
  <c r="CK107" i="24"/>
  <c r="CB12" i="24"/>
  <c r="CK81" i="24"/>
  <c r="CK19" i="24"/>
  <c r="CK21" i="24"/>
  <c r="CK90" i="24"/>
  <c r="CK71" i="24"/>
  <c r="CK41" i="24"/>
  <c r="BF12" i="24"/>
  <c r="CK55" i="24"/>
  <c r="CK45" i="24"/>
  <c r="CK112" i="24"/>
  <c r="CI12" i="24"/>
  <c r="BZ12" i="24"/>
  <c r="F12" i="24"/>
  <c r="AM12" i="24"/>
  <c r="BT12" i="24"/>
  <c r="BA12" i="24"/>
  <c r="CK82" i="24"/>
  <c r="CK36" i="24"/>
  <c r="CL64" i="24"/>
  <c r="AV12" i="24"/>
  <c r="CK23" i="24"/>
  <c r="CK64" i="24"/>
  <c r="CK61" i="24" s="1"/>
  <c r="CK115" i="24"/>
  <c r="CK28" i="24"/>
  <c r="CN146" i="24"/>
  <c r="CL42" i="24"/>
  <c r="CL16" i="24"/>
  <c r="CL14" i="24" s="1"/>
  <c r="CL81" i="24"/>
  <c r="CK17" i="24"/>
  <c r="CK87" i="24"/>
  <c r="CK141" i="24"/>
  <c r="CM146" i="24"/>
  <c r="CK73" i="24"/>
  <c r="CK47" i="24"/>
  <c r="CK43" i="24"/>
  <c r="CK126" i="24"/>
  <c r="CK144" i="24"/>
  <c r="CK108" i="24"/>
  <c r="CJ13" i="24"/>
  <c r="CL29" i="24"/>
  <c r="CL94" i="24"/>
  <c r="CL112" i="24"/>
  <c r="CL110" i="24" s="1"/>
  <c r="AD86" i="24"/>
  <c r="AG91" i="24"/>
  <c r="AJ91" i="24" s="1"/>
  <c r="CK93" i="24"/>
  <c r="AG77" i="24"/>
  <c r="AJ77" i="24" s="1"/>
  <c r="CK16" i="24"/>
  <c r="CK120" i="24"/>
  <c r="CK100" i="24"/>
  <c r="CL28" i="24"/>
  <c r="CL24" i="24"/>
  <c r="CL20" i="24" s="1"/>
  <c r="CK54" i="24"/>
  <c r="CL106" i="24"/>
  <c r="CL104" i="24" s="1"/>
  <c r="CL47" i="24"/>
  <c r="CL19" i="24"/>
  <c r="CL18" i="24" s="1"/>
  <c r="CL41" i="24"/>
  <c r="CL90" i="24"/>
  <c r="CK106" i="24"/>
  <c r="CK148" i="24"/>
  <c r="CL58" i="24"/>
  <c r="CL57" i="24" s="1"/>
  <c r="CK59" i="24"/>
  <c r="CK42" i="24"/>
  <c r="CK118" i="24"/>
  <c r="CK94" i="24"/>
  <c r="AR12" i="24"/>
  <c r="CE12" i="24"/>
  <c r="BB12" i="24"/>
  <c r="AU13" i="24"/>
  <c r="AG117" i="24"/>
  <c r="AG123" i="24"/>
  <c r="BY12" i="24"/>
  <c r="CF12" i="24"/>
  <c r="BP12" i="24"/>
  <c r="BX12" i="24"/>
  <c r="E12" i="24"/>
  <c r="BG12" i="24"/>
  <c r="AS12" i="24"/>
  <c r="BJ13" i="24"/>
  <c r="BO12" i="24"/>
  <c r="BS12" i="24"/>
  <c r="CD12" i="24"/>
  <c r="AD13" i="24"/>
  <c r="AN12" i="24"/>
  <c r="BN12" i="24"/>
  <c r="BU12" i="24"/>
  <c r="AQ12" i="24"/>
  <c r="AE13" i="24"/>
  <c r="AP12" i="24"/>
  <c r="BE12" i="24"/>
  <c r="BD12" i="24"/>
  <c r="AF12" i="24"/>
  <c r="BW13" i="24"/>
  <c r="BV12" i="24"/>
  <c r="AI123" i="24"/>
  <c r="AT12" i="24"/>
  <c r="CG12" i="24"/>
  <c r="BC12" i="24"/>
  <c r="AL12" i="24"/>
  <c r="AK12" i="24"/>
  <c r="BI12" i="24"/>
  <c r="AW61" i="24"/>
  <c r="AD70" i="24"/>
  <c r="AG61" i="24"/>
  <c r="AW70" i="24"/>
  <c r="AI117" i="24"/>
  <c r="AW86" i="24"/>
  <c r="AU140" i="24"/>
  <c r="AW140" i="24"/>
  <c r="BW140" i="24"/>
  <c r="BJ140" i="24"/>
  <c r="CJ140" i="24"/>
  <c r="AE140" i="24"/>
  <c r="AD140" i="24"/>
  <c r="AI19" i="24"/>
  <c r="AI18" i="24" s="1"/>
  <c r="AG134" i="24"/>
  <c r="AE60" i="24"/>
  <c r="BM50" i="24"/>
  <c r="BK50" i="24"/>
  <c r="AU60" i="24"/>
  <c r="AG114" i="24"/>
  <c r="BJ60" i="24"/>
  <c r="BW60" i="24"/>
  <c r="BX50" i="24"/>
  <c r="AI58" i="24"/>
  <c r="AI57" i="24" s="1"/>
  <c r="AI81" i="24"/>
  <c r="AI70" i="24" s="1"/>
  <c r="AI90" i="24"/>
  <c r="AI94" i="24"/>
  <c r="AI41" i="24"/>
  <c r="AI64" i="24"/>
  <c r="AI61" i="24" s="1"/>
  <c r="CP144" i="24"/>
  <c r="CP147" i="24"/>
  <c r="CP149" i="24"/>
  <c r="AJ145" i="24"/>
  <c r="CO145" i="24" s="1"/>
  <c r="AI47" i="24"/>
  <c r="AI42" i="24"/>
  <c r="E50" i="24"/>
  <c r="CD50" i="24"/>
  <c r="AI67" i="24"/>
  <c r="AX50" i="24"/>
  <c r="BG50" i="24"/>
  <c r="BD50" i="24"/>
  <c r="CE50" i="24"/>
  <c r="BU50" i="24"/>
  <c r="AV50" i="24"/>
  <c r="BV50" i="24"/>
  <c r="AI146" i="24"/>
  <c r="BF50" i="24"/>
  <c r="BY50" i="24"/>
  <c r="AI28" i="24"/>
  <c r="BS50" i="24"/>
  <c r="BL50" i="24"/>
  <c r="AZ50" i="24"/>
  <c r="AI106" i="24"/>
  <c r="AI104" i="24" s="1"/>
  <c r="BB50" i="24"/>
  <c r="BP50" i="24"/>
  <c r="CF50" i="24"/>
  <c r="CA50" i="24"/>
  <c r="L11" i="24"/>
  <c r="L250" i="24" s="1"/>
  <c r="BQ50" i="24"/>
  <c r="F50" i="24"/>
  <c r="AY50" i="24"/>
  <c r="AH50" i="24"/>
  <c r="BO50" i="24"/>
  <c r="BR50" i="24"/>
  <c r="BE50" i="24"/>
  <c r="BH50" i="24"/>
  <c r="AF50" i="24"/>
  <c r="BC50" i="24"/>
  <c r="BI50" i="24"/>
  <c r="H11" i="24"/>
  <c r="H250" i="24" s="1"/>
  <c r="CC50" i="24"/>
  <c r="CH50" i="24"/>
  <c r="BA50" i="24"/>
  <c r="CB50" i="24"/>
  <c r="CG50" i="24"/>
  <c r="AW14" i="24"/>
  <c r="BN50" i="24"/>
  <c r="AI112" i="24"/>
  <c r="AI110" i="24" s="1"/>
  <c r="BT50" i="24"/>
  <c r="BZ50" i="24"/>
  <c r="CM40" i="24"/>
  <c r="AU33" i="24"/>
  <c r="CL31" i="24"/>
  <c r="AW31" i="24"/>
  <c r="CM57" i="24"/>
  <c r="BJ33" i="24"/>
  <c r="CM117" i="24"/>
  <c r="AW27" i="24"/>
  <c r="AG31" i="24"/>
  <c r="AI29" i="24"/>
  <c r="AW110" i="24"/>
  <c r="CO110" i="24" s="1"/>
  <c r="CM61" i="24"/>
  <c r="AW40" i="24"/>
  <c r="AI16" i="24"/>
  <c r="AI14" i="24" s="1"/>
  <c r="AW57" i="24"/>
  <c r="CN96" i="24"/>
  <c r="AI24" i="24"/>
  <c r="AI20" i="24" s="1"/>
  <c r="CM110" i="24"/>
  <c r="AW20" i="24"/>
  <c r="CN117" i="24"/>
  <c r="AW104" i="24"/>
  <c r="AE33" i="24"/>
  <c r="CL67" i="24"/>
  <c r="CN134" i="24"/>
  <c r="BW51" i="24"/>
  <c r="CN14" i="24"/>
  <c r="CM14" i="24"/>
  <c r="CM101" i="24"/>
  <c r="CM20" i="24"/>
  <c r="AU51" i="24"/>
  <c r="AW18" i="24"/>
  <c r="AI34" i="24"/>
  <c r="CL146" i="24"/>
  <c r="CL96" i="24"/>
  <c r="CL123" i="24"/>
  <c r="AI52" i="24"/>
  <c r="CL52" i="24"/>
  <c r="CN70" i="24"/>
  <c r="CM27" i="24"/>
  <c r="CL101" i="24"/>
  <c r="CN101" i="24"/>
  <c r="CN67" i="24"/>
  <c r="AG67" i="24"/>
  <c r="CN123" i="24"/>
  <c r="AI96" i="24"/>
  <c r="AD51" i="24"/>
  <c r="CJ33" i="24"/>
  <c r="CN57" i="24"/>
  <c r="CP132" i="24"/>
  <c r="CN110" i="24"/>
  <c r="AG110" i="24"/>
  <c r="CM123" i="24"/>
  <c r="AI101" i="24"/>
  <c r="CL34" i="24"/>
  <c r="CM34" i="24"/>
  <c r="AG14" i="24"/>
  <c r="CN61" i="24"/>
  <c r="CM86" i="24"/>
  <c r="CL117" i="24"/>
  <c r="CN86" i="24"/>
  <c r="CJ51" i="24"/>
  <c r="CN40" i="24"/>
  <c r="CN20" i="24"/>
  <c r="AG104" i="24"/>
  <c r="AG96" i="24"/>
  <c r="AG40" i="24"/>
  <c r="AG27" i="24"/>
  <c r="CM70" i="24"/>
  <c r="BW33" i="24"/>
  <c r="AG101" i="24"/>
  <c r="AG34" i="24"/>
  <c r="CM104" i="24"/>
  <c r="AE52" i="24"/>
  <c r="AE51" i="24" s="1"/>
  <c r="CM96" i="24"/>
  <c r="CN52" i="24"/>
  <c r="AD33" i="24"/>
  <c r="CN34" i="24"/>
  <c r="AG57" i="24"/>
  <c r="AG20" i="24"/>
  <c r="CM67" i="24"/>
  <c r="BJ51" i="24"/>
  <c r="CM134" i="24"/>
  <c r="AG146" i="24"/>
  <c r="CM52" i="24"/>
  <c r="AG18" i="24"/>
  <c r="CO104" i="24" l="1"/>
  <c r="AJ70" i="24"/>
  <c r="CO77" i="24"/>
  <c r="AW51" i="24"/>
  <c r="CO61" i="24"/>
  <c r="AJ86" i="24"/>
  <c r="CO86" i="24" s="1"/>
  <c r="CO91" i="24"/>
  <c r="AW33" i="24"/>
  <c r="CO70" i="24"/>
  <c r="AG13" i="24"/>
  <c r="CK123" i="24"/>
  <c r="CK96" i="24"/>
  <c r="CK110" i="24"/>
  <c r="CK117" i="24"/>
  <c r="AU12" i="24"/>
  <c r="AG86" i="24"/>
  <c r="AG70" i="24"/>
  <c r="CK77" i="24"/>
  <c r="CK70" i="24" s="1"/>
  <c r="CK91" i="24"/>
  <c r="CK145" i="24"/>
  <c r="CN13" i="24"/>
  <c r="AW13" i="24"/>
  <c r="BW12" i="24"/>
  <c r="AI86" i="24"/>
  <c r="AD12" i="24"/>
  <c r="AE12" i="24"/>
  <c r="AJ117" i="24"/>
  <c r="CO117" i="24" s="1"/>
  <c r="CJ12" i="24"/>
  <c r="BJ12" i="24"/>
  <c r="CM13" i="24"/>
  <c r="CN140" i="24"/>
  <c r="AG140" i="24"/>
  <c r="CM140" i="24"/>
  <c r="CL140" i="24"/>
  <c r="AI140" i="24"/>
  <c r="CP56" i="24"/>
  <c r="AJ146" i="24"/>
  <c r="CO146" i="24" s="1"/>
  <c r="CP36" i="24"/>
  <c r="CP102" i="24"/>
  <c r="CP37" i="24"/>
  <c r="CP124" i="24"/>
  <c r="CP95" i="24"/>
  <c r="CP87" i="24"/>
  <c r="CP120" i="24"/>
  <c r="CP84" i="24"/>
  <c r="CP97" i="24"/>
  <c r="CP46" i="24"/>
  <c r="CP22" i="24"/>
  <c r="CP148" i="24"/>
  <c r="CK146" i="24"/>
  <c r="CP53" i="24"/>
  <c r="CK18" i="24"/>
  <c r="CP15" i="24"/>
  <c r="CP112" i="24"/>
  <c r="CK31" i="24"/>
  <c r="CP106" i="24"/>
  <c r="AJ27" i="24"/>
  <c r="CP66" i="24"/>
  <c r="CP94" i="24"/>
  <c r="CP71" i="24"/>
  <c r="AJ31" i="24"/>
  <c r="CP107" i="24"/>
  <c r="CP29" i="24"/>
  <c r="CP45" i="24"/>
  <c r="CP105" i="24"/>
  <c r="CP38" i="24"/>
  <c r="CP32" i="24"/>
  <c r="CP23" i="24"/>
  <c r="CP28" i="24"/>
  <c r="CP55" i="24"/>
  <c r="CP81" i="24"/>
  <c r="CP47" i="24"/>
  <c r="CP44" i="24"/>
  <c r="CP130" i="24"/>
  <c r="CH11" i="24"/>
  <c r="CH250" i="24" s="1"/>
  <c r="CP59" i="24"/>
  <c r="CP16" i="24"/>
  <c r="CP89" i="24"/>
  <c r="CP103" i="24"/>
  <c r="CP75" i="24"/>
  <c r="CP68" i="24"/>
  <c r="CP19" i="24"/>
  <c r="CP39" i="24"/>
  <c r="CP128" i="24"/>
  <c r="AJ34" i="24"/>
  <c r="CO34" i="24" s="1"/>
  <c r="CP126" i="24"/>
  <c r="CP43" i="24"/>
  <c r="CP25" i="24"/>
  <c r="CP64" i="24"/>
  <c r="AJ114" i="24"/>
  <c r="CO114" i="24" s="1"/>
  <c r="CP35" i="24"/>
  <c r="CP93" i="24"/>
  <c r="CP100" i="24"/>
  <c r="CP79" i="24"/>
  <c r="CP98" i="24"/>
  <c r="CP42" i="24"/>
  <c r="CP145" i="24"/>
  <c r="CP108" i="24"/>
  <c r="CP111" i="24"/>
  <c r="CP26" i="24"/>
  <c r="CP17" i="24"/>
  <c r="CP48" i="24"/>
  <c r="CP69" i="24"/>
  <c r="CP113" i="24"/>
  <c r="CP24" i="24"/>
  <c r="CP82" i="24"/>
  <c r="CP109" i="24"/>
  <c r="CP67" i="24"/>
  <c r="CP137" i="24"/>
  <c r="CP134" i="24"/>
  <c r="CP21" i="24"/>
  <c r="AD60" i="24"/>
  <c r="AD50" i="24" s="1"/>
  <c r="CP115" i="24"/>
  <c r="CK114" i="24"/>
  <c r="CP141" i="24"/>
  <c r="AI40" i="24"/>
  <c r="AI33" i="24" s="1"/>
  <c r="BB11" i="24"/>
  <c r="BB250" i="24" s="1"/>
  <c r="BQ11" i="24"/>
  <c r="BQ250" i="24" s="1"/>
  <c r="CP90" i="24"/>
  <c r="CP73" i="24"/>
  <c r="BH11" i="24"/>
  <c r="BH250" i="24" s="1"/>
  <c r="CP58" i="24"/>
  <c r="CG11" i="24"/>
  <c r="CG250" i="24" s="1"/>
  <c r="CP41" i="24"/>
  <c r="CP142" i="24"/>
  <c r="CM60" i="24"/>
  <c r="T11" i="24"/>
  <c r="T250" i="24" s="1"/>
  <c r="AY11" i="24"/>
  <c r="AY250" i="24" s="1"/>
  <c r="I11" i="24"/>
  <c r="I250" i="24" s="1"/>
  <c r="BA11" i="24"/>
  <c r="BA250" i="24" s="1"/>
  <c r="BK11" i="24"/>
  <c r="BK250" i="24" s="1"/>
  <c r="BR11" i="24"/>
  <c r="BR250" i="24" s="1"/>
  <c r="S11" i="24"/>
  <c r="S250" i="24" s="1"/>
  <c r="N11" i="24"/>
  <c r="N250" i="24" s="1"/>
  <c r="W11" i="24"/>
  <c r="W250" i="24" s="1"/>
  <c r="U11" i="24"/>
  <c r="U250" i="24" s="1"/>
  <c r="BE11" i="24"/>
  <c r="BE250" i="24" s="1"/>
  <c r="AB11" i="24"/>
  <c r="AB250" i="24" s="1"/>
  <c r="BO11" i="24"/>
  <c r="BO250" i="24" s="1"/>
  <c r="P11" i="24"/>
  <c r="P250" i="24" s="1"/>
  <c r="BD11" i="24"/>
  <c r="BD250" i="24" s="1"/>
  <c r="CE11" i="24"/>
  <c r="CE250" i="24" s="1"/>
  <c r="AC11" i="24"/>
  <c r="AC250" i="24" s="1"/>
  <c r="V11" i="24"/>
  <c r="V250" i="24" s="1"/>
  <c r="AA11" i="24"/>
  <c r="AA250" i="24" s="1"/>
  <c r="M11" i="24"/>
  <c r="M250" i="24" s="1"/>
  <c r="BM11" i="24"/>
  <c r="BM250" i="24" s="1"/>
  <c r="BX11" i="24"/>
  <c r="BX250" i="24" s="1"/>
  <c r="BL11" i="24"/>
  <c r="BL250" i="24" s="1"/>
  <c r="AH11" i="24"/>
  <c r="AH250" i="24" s="1"/>
  <c r="K11" i="24"/>
  <c r="K250" i="24" s="1"/>
  <c r="O11" i="24"/>
  <c r="O250" i="24" s="1"/>
  <c r="BP11" i="24"/>
  <c r="BP250" i="24" s="1"/>
  <c r="BT11" i="24"/>
  <c r="BT250" i="24" s="1"/>
  <c r="BS11" i="24"/>
  <c r="BS250" i="24" s="1"/>
  <c r="BU11" i="24"/>
  <c r="BU250" i="24" s="1"/>
  <c r="AZ11" i="24"/>
  <c r="AZ250" i="24" s="1"/>
  <c r="CA11" i="24"/>
  <c r="CA250" i="24" s="1"/>
  <c r="Y11" i="24"/>
  <c r="Y250" i="24" s="1"/>
  <c r="BF11" i="24"/>
  <c r="BF250" i="24" s="1"/>
  <c r="Q11" i="24"/>
  <c r="Q250" i="24" s="1"/>
  <c r="X11" i="24"/>
  <c r="X250" i="24" s="1"/>
  <c r="F11" i="24"/>
  <c r="F250" i="24" s="1"/>
  <c r="CF11" i="24"/>
  <c r="CF250" i="24" s="1"/>
  <c r="BG11" i="24"/>
  <c r="BG250" i="24" s="1"/>
  <c r="G11" i="24"/>
  <c r="G250" i="24" s="1"/>
  <c r="BN11" i="24"/>
  <c r="BN250" i="24" s="1"/>
  <c r="BC11" i="24"/>
  <c r="BC250" i="24" s="1"/>
  <c r="CD11" i="24"/>
  <c r="CD250" i="24" s="1"/>
  <c r="CB11" i="24"/>
  <c r="CB250" i="24" s="1"/>
  <c r="BZ11" i="24"/>
  <c r="BZ250" i="24" s="1"/>
  <c r="BY11" i="24"/>
  <c r="BY250" i="24" s="1"/>
  <c r="AX11" i="24"/>
  <c r="AX250" i="24" s="1"/>
  <c r="BV11" i="24"/>
  <c r="BV250" i="24" s="1"/>
  <c r="R11" i="24"/>
  <c r="R250" i="24" s="1"/>
  <c r="J11" i="24"/>
  <c r="J250" i="24" s="1"/>
  <c r="CC11" i="24"/>
  <c r="CC250" i="24" s="1"/>
  <c r="BI11" i="24"/>
  <c r="BI250" i="24" s="1"/>
  <c r="Z11" i="24"/>
  <c r="Z250" i="24" s="1"/>
  <c r="AF11" i="24"/>
  <c r="AF250" i="24" s="1"/>
  <c r="AV11" i="24"/>
  <c r="AV250" i="24" s="1"/>
  <c r="AI27" i="24"/>
  <c r="AI13" i="24" s="1"/>
  <c r="AE50" i="24"/>
  <c r="BJ50" i="24"/>
  <c r="BW50" i="24"/>
  <c r="E11" i="24"/>
  <c r="E250" i="24" s="1"/>
  <c r="CM51" i="24"/>
  <c r="CL40" i="24"/>
  <c r="CL33" i="24" s="1"/>
  <c r="CL27" i="24"/>
  <c r="CL13" i="24" s="1"/>
  <c r="CL61" i="24"/>
  <c r="CN33" i="24"/>
  <c r="CN51" i="24"/>
  <c r="CL86" i="24"/>
  <c r="CL70" i="24"/>
  <c r="CP110" i="24"/>
  <c r="AJ18" i="24"/>
  <c r="CM33" i="24"/>
  <c r="CL51" i="24"/>
  <c r="AI51" i="24"/>
  <c r="AG33" i="24"/>
  <c r="AG12" i="24" s="1"/>
  <c r="AJ14" i="24"/>
  <c r="CO14" i="24" s="1"/>
  <c r="AJ20" i="24"/>
  <c r="CP118" i="24"/>
  <c r="AJ57" i="24"/>
  <c r="CO57" i="24" s="1"/>
  <c r="AG52" i="24"/>
  <c r="AJ40" i="24"/>
  <c r="CO40" i="24" s="1"/>
  <c r="CO27" i="24" l="1"/>
  <c r="CO20" i="24"/>
  <c r="CO18" i="24"/>
  <c r="AW12" i="24"/>
  <c r="CO31" i="24"/>
  <c r="AJ33" i="24"/>
  <c r="CO33" i="24" s="1"/>
  <c r="CN12" i="24"/>
  <c r="CL12" i="24"/>
  <c r="AI12" i="24"/>
  <c r="AJ13" i="24"/>
  <c r="CM12" i="24"/>
  <c r="CP86" i="24"/>
  <c r="CP31" i="24"/>
  <c r="CK67" i="24"/>
  <c r="CK140" i="24"/>
  <c r="AJ140" i="24"/>
  <c r="CO140" i="24" s="1"/>
  <c r="CK101" i="24"/>
  <c r="CP91" i="24"/>
  <c r="CK86" i="24"/>
  <c r="CK27" i="24"/>
  <c r="CK34" i="24"/>
  <c r="CP27" i="24"/>
  <c r="CK14" i="24"/>
  <c r="CK57" i="24"/>
  <c r="CK104" i="24"/>
  <c r="CP34" i="24"/>
  <c r="CP77" i="24"/>
  <c r="CK40" i="24"/>
  <c r="AG51" i="24"/>
  <c r="CK20" i="24"/>
  <c r="AG60" i="24"/>
  <c r="CK52" i="24"/>
  <c r="CP54" i="24"/>
  <c r="AE11" i="24"/>
  <c r="AE250" i="24" s="1"/>
  <c r="BJ11" i="24"/>
  <c r="AD11" i="24"/>
  <c r="AD250" i="24" s="1"/>
  <c r="BW11" i="24"/>
  <c r="BW250" i="24" s="1"/>
  <c r="CM50" i="24"/>
  <c r="CP14" i="24"/>
  <c r="CP104" i="24"/>
  <c r="CP20" i="24"/>
  <c r="CP101" i="24"/>
  <c r="CP57" i="24"/>
  <c r="CP114" i="24"/>
  <c r="CP18" i="24"/>
  <c r="CP117" i="24"/>
  <c r="AJ52" i="24"/>
  <c r="CO52" i="24" s="1"/>
  <c r="CP61" i="24"/>
  <c r="CP146" i="24"/>
  <c r="CP123" i="24"/>
  <c r="CP96" i="24"/>
  <c r="CP40" i="24"/>
  <c r="AJ12" i="24" l="1"/>
  <c r="CO12" i="24" s="1"/>
  <c r="CO13" i="24"/>
  <c r="CK13" i="24"/>
  <c r="AJ60" i="24"/>
  <c r="CK33" i="24"/>
  <c r="CK51" i="24"/>
  <c r="CP33" i="24"/>
  <c r="CP70" i="24"/>
  <c r="AG50" i="24"/>
  <c r="BJ250" i="24"/>
  <c r="CM11" i="24"/>
  <c r="CM250" i="24" s="1"/>
  <c r="CP13" i="24"/>
  <c r="CP140" i="24"/>
  <c r="AJ51" i="24"/>
  <c r="CP52" i="24"/>
  <c r="CO51" i="24" l="1"/>
  <c r="CK12" i="24"/>
  <c r="AG11" i="24"/>
  <c r="AG250" i="24" s="1"/>
  <c r="CP51" i="24"/>
  <c r="CP60" i="24"/>
  <c r="AJ50" i="24"/>
  <c r="CP12" i="24"/>
  <c r="CI104" i="24"/>
  <c r="CI60" i="24" s="1"/>
  <c r="CP50" i="24" l="1"/>
  <c r="AJ11" i="24"/>
  <c r="CP11" i="24" s="1"/>
  <c r="CI50" i="24"/>
  <c r="CJ104" i="24"/>
  <c r="CJ60" i="24" s="1"/>
  <c r="CN104" i="24"/>
  <c r="AJ250" i="24" l="1"/>
  <c r="CP250" i="24" s="1"/>
  <c r="CI11" i="24"/>
  <c r="CI250" i="24" s="1"/>
  <c r="CN60" i="24"/>
  <c r="CN50" i="24" s="1"/>
  <c r="CJ50" i="24"/>
  <c r="CJ11" i="24" l="1"/>
  <c r="CJ250" i="24" s="1"/>
  <c r="CN11" i="24"/>
  <c r="CN250" i="24" s="1"/>
  <c r="AL50" i="24" l="1"/>
  <c r="AO50" i="24"/>
  <c r="AS50" i="24"/>
  <c r="AT50" i="24"/>
  <c r="AR50" i="24"/>
  <c r="AN50" i="24"/>
  <c r="AW60" i="24"/>
  <c r="CO60" i="24" l="1"/>
  <c r="AT11" i="24"/>
  <c r="AT250" i="24" s="1"/>
  <c r="AO11" i="24"/>
  <c r="AO250" i="24" s="1"/>
  <c r="AN11" i="24"/>
  <c r="AN250" i="24" s="1"/>
  <c r="AR11" i="24"/>
  <c r="AR250" i="24" s="1"/>
  <c r="AS11" i="24"/>
  <c r="AS250" i="24" s="1"/>
  <c r="AL11" i="24"/>
  <c r="AL250" i="24" s="1"/>
  <c r="AI132" i="24"/>
  <c r="AI60" i="24" s="1"/>
  <c r="AK50" i="24"/>
  <c r="AU50" i="24"/>
  <c r="AP50" i="24"/>
  <c r="AM50" i="24"/>
  <c r="AQ50" i="24"/>
  <c r="CL60" i="24"/>
  <c r="CK60" i="24"/>
  <c r="CL50" i="24" l="1"/>
  <c r="AI50" i="24"/>
  <c r="AQ11" i="24"/>
  <c r="AQ250" i="24" s="1"/>
  <c r="AM11" i="24"/>
  <c r="AM250" i="24" s="1"/>
  <c r="AP11" i="24"/>
  <c r="AP250" i="24" s="1"/>
  <c r="AU11" i="24"/>
  <c r="AU250" i="24" s="1"/>
  <c r="AK11" i="24"/>
  <c r="AK250" i="24" s="1"/>
  <c r="AW50" i="24"/>
  <c r="CO50" i="24" s="1"/>
  <c r="CK50" i="24"/>
  <c r="CK11" i="24" l="1"/>
  <c r="CK250" i="24" s="1"/>
  <c r="AW11" i="24"/>
  <c r="CO11" i="24" s="1"/>
  <c r="AI11" i="24"/>
  <c r="AI250" i="24" s="1"/>
  <c r="CL11" i="24"/>
  <c r="CL250" i="24" s="1"/>
  <c r="AW250" i="24" l="1"/>
  <c r="CO250" i="24" s="1"/>
</calcChain>
</file>

<file path=xl/comments1.xml><?xml version="1.0" encoding="utf-8"?>
<comments xmlns="http://schemas.openxmlformats.org/spreadsheetml/2006/main">
  <authors>
    <author>Yineth Montenegro</author>
  </authors>
  <commentList>
    <comment ref="R219" authorId="0" shapeId="0">
      <text>
        <r>
          <rPr>
            <b/>
            <sz val="9"/>
            <color indexed="81"/>
            <rFont val="Tahoma"/>
            <family val="2"/>
          </rPr>
          <t>DECRETO 1238</t>
        </r>
      </text>
    </comment>
  </commentList>
</comments>
</file>

<file path=xl/sharedStrings.xml><?xml version="1.0" encoding="utf-8"?>
<sst xmlns="http://schemas.openxmlformats.org/spreadsheetml/2006/main" count="12462" uniqueCount="889">
  <si>
    <t>OBLIGACIONES</t>
  </si>
  <si>
    <t xml:space="preserve"> </t>
  </si>
  <si>
    <t>CODIGO</t>
  </si>
  <si>
    <t>DESCRIPCION</t>
  </si>
  <si>
    <t>COMPROMISOS</t>
  </si>
  <si>
    <t>TOTAL ACUMULADO</t>
  </si>
  <si>
    <t>CREDITO</t>
  </si>
  <si>
    <t>CONTRACREDITO</t>
  </si>
  <si>
    <t>SECCION 2502 DEFENSORIA DEL PUEBLO</t>
  </si>
  <si>
    <t>REC</t>
  </si>
  <si>
    <t>P/TAL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</si>
  <si>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</si>
  <si>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</si>
  <si>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</si>
  <si>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</si>
  <si>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</si>
  <si>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</si>
  <si>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</si>
  <si>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</si>
  <si>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</si>
  <si>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</si>
  <si>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</si>
  <si>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</si>
  <si>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DE PERSONAL</t>
  </si>
  <si>
    <t>FUNCIONAMIENTO</t>
  </si>
  <si>
    <t>GASTOS GENERALES</t>
  </si>
  <si>
    <t>TRANSFERENCIAS CORRIENTES</t>
  </si>
  <si>
    <t>INVERSION</t>
  </si>
  <si>
    <t>TOTAL MODIFICACIONES</t>
  </si>
  <si>
    <t>PAGOS</t>
  </si>
  <si>
    <t>A-3</t>
  </si>
  <si>
    <t>MODIFICACIONES</t>
  </si>
  <si>
    <t>CERTIFICADOS DE DISPONIBILIDAD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</si>
  <si>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</si>
  <si>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</si>
  <si>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</si>
  <si>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</si>
  <si>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</si>
  <si>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</si>
  <si>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</si>
  <si>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</si>
  <si>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</si>
  <si>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</si>
  <si>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</si>
  <si>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</si>
  <si>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</si>
  <si>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</si>
  <si>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</si>
  <si>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</si>
  <si>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</si>
  <si>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</si>
  <si>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</si>
  <si>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</si>
  <si>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</si>
  <si>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</si>
  <si>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</si>
  <si>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</si>
  <si>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</si>
  <si>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</si>
  <si>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</si>
  <si>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</si>
  <si>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</si>
  <si>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</si>
  <si>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</si>
  <si>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</si>
  <si>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</si>
  <si>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</si>
  <si>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EQUIPO DE SISTEMAS</t>
  </si>
  <si>
    <t>SOFTWARE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</si>
  <si>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</si>
  <si>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</si>
  <si>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</si>
  <si>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</si>
  <si>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</si>
  <si>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</si>
  <si>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</si>
  <si>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</si>
  <si>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</si>
  <si>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</si>
  <si>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</si>
  <si>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</si>
  <si>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</si>
  <si>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</si>
  <si>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</si>
  <si>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</si>
  <si>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</si>
  <si>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</si>
  <si>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</si>
  <si>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</si>
  <si>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</si>
  <si>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</si>
  <si>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</si>
  <si>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</si>
  <si>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</si>
  <si>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</si>
  <si>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</si>
  <si>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</si>
  <si>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</si>
  <si>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</si>
  <si>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</si>
  <si>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</si>
  <si>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</si>
  <si>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</si>
  <si>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</si>
  <si>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</si>
  <si>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</si>
  <si>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</si>
  <si>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</si>
  <si>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</si>
  <si>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</si>
  <si>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</si>
  <si>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</si>
  <si>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</si>
  <si>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</si>
  <si>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</si>
  <si>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</si>
  <si>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</si>
  <si>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</si>
  <si>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</si>
  <si>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EJECUCIÓN
APR Vs COMP</t>
  </si>
  <si>
    <t>EJECUCIÓN
APR Vs CDP</t>
  </si>
  <si>
    <t>CDP MODIFICACIÓN</t>
  </si>
  <si>
    <t>CDP MODIFICACIÓN
+ CDP GASTOS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</si>
  <si>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</si>
  <si>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</si>
  <si>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</si>
  <si>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</si>
  <si>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</si>
  <si>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</si>
  <si>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</si>
  <si>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</si>
  <si>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</si>
  <si>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</si>
  <si>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</si>
  <si>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</si>
  <si>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</si>
  <si>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</si>
  <si>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</si>
  <si>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</si>
  <si>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</si>
  <si>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</si>
  <si>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</si>
  <si>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</si>
  <si>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</si>
  <si>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</si>
  <si>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</si>
  <si>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</si>
  <si>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</si>
  <si>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</si>
  <si>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</si>
  <si>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</si>
  <si>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</si>
  <si>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</si>
  <si>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</si>
  <si>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</si>
  <si>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A-2-0-4-1-6</t>
  </si>
  <si>
    <t>A-2-0-4-1-8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</si>
  <si>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</si>
  <si>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</si>
  <si>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</si>
  <si>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</si>
  <si>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</si>
  <si>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</si>
  <si>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</si>
  <si>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</si>
  <si>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</si>
  <si>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</si>
  <si>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</si>
  <si>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</si>
  <si>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</si>
  <si>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</si>
  <si>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</si>
  <si>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</si>
  <si>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</si>
  <si>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</si>
  <si>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</si>
  <si>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</si>
  <si>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</si>
  <si>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</si>
  <si>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</si>
  <si>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</si>
  <si>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</si>
  <si>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</si>
  <si>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</si>
  <si>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</si>
  <si>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</si>
  <si>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</si>
  <si>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</si>
  <si>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</si>
  <si>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</si>
  <si>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</si>
  <si>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</si>
  <si>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</si>
  <si>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</si>
  <si>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</si>
  <si>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</si>
  <si>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</si>
  <si>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</si>
  <si>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</si>
  <si>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</si>
  <si>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A-3-6-3-11</t>
  </si>
  <si>
    <t>A-3-6-3-11-1</t>
  </si>
  <si>
    <t>A-3-6-3-11-2</t>
  </si>
  <si>
    <t>A-3-6-3-4</t>
  </si>
  <si>
    <t>A-3-6-3-66</t>
  </si>
  <si>
    <t>A-3-6-3-7</t>
  </si>
  <si>
    <t>OTROS GASTOS  ADQUISICION BIENES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</si>
  <si>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</si>
  <si>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</si>
  <si>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</si>
  <si>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</si>
  <si>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</si>
  <si>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</si>
  <si>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</si>
  <si>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</si>
  <si>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</si>
  <si>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</si>
  <si>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</si>
  <si>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</si>
  <si>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</si>
  <si>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</si>
  <si>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</si>
  <si>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</si>
  <si>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</si>
  <si>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</si>
  <si>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</si>
  <si>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</si>
  <si>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</si>
  <si>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</si>
  <si>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</si>
  <si>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</si>
  <si>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</si>
  <si>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</si>
  <si>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</si>
  <si>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</si>
  <si>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</si>
  <si>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</si>
  <si>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</si>
  <si>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</si>
  <si>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</si>
  <si>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</si>
  <si>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</si>
  <si>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</si>
  <si>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</si>
  <si>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</si>
  <si>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</si>
  <si>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</si>
  <si>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</si>
  <si>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</si>
  <si>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</si>
  <si>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</si>
  <si>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</si>
  <si>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</si>
  <si>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</si>
  <si>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</si>
  <si>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</si>
  <si>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</si>
  <si>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</si>
  <si>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</si>
  <si>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</si>
  <si>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</si>
  <si>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</si>
  <si>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</si>
  <si>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</si>
  <si>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</si>
  <si>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</si>
  <si>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</si>
  <si>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SERVICIOS PERSONALES ASOCIADOS A LA NOMINA</t>
  </si>
  <si>
    <t>APROPIACION
DISP. VIGENTE
DESC. CDP MOD</t>
  </si>
  <si>
    <t>A-2-0-4-11</t>
  </si>
  <si>
    <t/>
  </si>
  <si>
    <t>FORTALECIMIENTO DE LA CAPACIDAD TÉCNICA DE DEFENSA DE LOS OPERADORES , , NACIONAL</t>
  </si>
  <si>
    <t>Usuario Solicitante:</t>
  </si>
  <si>
    <t>Unidad ó Subunidad Ejecutora  Solicitante:</t>
  </si>
  <si>
    <t>25-02-00 DEFENSORIA DEL PUEBLO</t>
  </si>
  <si>
    <t>Fecha y Hora Sistema:</t>
  </si>
  <si>
    <t>AÑO FISCAL:</t>
  </si>
  <si>
    <t>VIGENCIA PRESUPUESTAL:</t>
  </si>
  <si>
    <t>ACTUAL</t>
  </si>
  <si>
    <t>FECHA MOVIMIENTOS:</t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</si>
  <si>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</si>
  <si>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</si>
  <si>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</si>
  <si>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</si>
  <si>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</si>
  <si>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</si>
  <si>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</si>
  <si>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</si>
  <si>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</si>
  <si>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</si>
  <si>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</si>
  <si>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</si>
  <si>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</si>
  <si>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</si>
  <si>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</si>
  <si>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</si>
  <si>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</si>
  <si>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</si>
  <si>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</si>
  <si>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</si>
  <si>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</si>
  <si>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</si>
  <si>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</si>
  <si>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</si>
  <si>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</si>
  <si>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</si>
  <si>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</si>
  <si>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</si>
  <si>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</si>
  <si>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</si>
  <si>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</si>
  <si>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</si>
  <si>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</si>
  <si>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</si>
  <si>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</si>
  <si>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SERVICIOS PERSONALES ASOCIADOS A NOMINA</t>
  </si>
  <si>
    <t>2</t>
  </si>
  <si>
    <t>4</t>
  </si>
  <si>
    <t>5</t>
  </si>
  <si>
    <t>14</t>
  </si>
  <si>
    <t>15</t>
  </si>
  <si>
    <t>22</t>
  </si>
  <si>
    <t>9</t>
  </si>
  <si>
    <t>3</t>
  </si>
  <si>
    <t>12</t>
  </si>
  <si>
    <t>ADMINISTRADAS POR EL SECTOR PUBLICO</t>
  </si>
  <si>
    <t>6</t>
  </si>
  <si>
    <t>7</t>
  </si>
  <si>
    <t>8</t>
  </si>
  <si>
    <t>50</t>
  </si>
  <si>
    <t>90</t>
  </si>
  <si>
    <t>51</t>
  </si>
  <si>
    <t>17</t>
  </si>
  <si>
    <t>18</t>
  </si>
  <si>
    <t>20</t>
  </si>
  <si>
    <t>21</t>
  </si>
  <si>
    <t>23</t>
  </si>
  <si>
    <t>13</t>
  </si>
  <si>
    <t>COMUNICACIONES Y TRANSPORTES</t>
  </si>
  <si>
    <t>SERVICIOS PUBLICOS</t>
  </si>
  <si>
    <t>CAPACITACION, BIENESTAR SOCIAL Y ESTIMULOS</t>
  </si>
  <si>
    <t>40</t>
  </si>
  <si>
    <t>OTROS GASTOS POR ADQUISICION DE BIENES</t>
  </si>
  <si>
    <t>41</t>
  </si>
  <si>
    <t>TRANSFERENCIAS AL SECTOR PUBLICO</t>
  </si>
  <si>
    <t>ORDEN NACIONAL</t>
  </si>
  <si>
    <t>TRANSFERENCIAS DE PREVISION Y SEGURIDAD SOCIAL</t>
  </si>
  <si>
    <t>OTRAS TRANSFERENCIAS DE PREVISION Y SEGURIDAD SOCIAL</t>
  </si>
  <si>
    <t>44</t>
  </si>
  <si>
    <t>OTRAS TRANSFERENCIAS</t>
  </si>
  <si>
    <t>DESTINATARIOS DE LAS OTRAS TRANSFERENCIAS CORRIENTES</t>
  </si>
  <si>
    <t>66</t>
  </si>
  <si>
    <t>DIVULGACIÓN Y PROMOCIÓN DE LOS DERECHOS HUMANOS EN LAS DEFENSORÍAS A NIVEL NACIONAL</t>
  </si>
  <si>
    <t>IMPLEMENTACIÓN DE LA ESTRATEGIA DE ATENCIÓN DEFENSORIAL DESCENTRALIZADA A LA POBLACIÓN RURAL EN COLOMBIA</t>
  </si>
  <si>
    <t>CONSOLIDACIÓN DEL SISTEMA DE ALERTAS TEMPRANAS PARA LA PREVENCIÓN DE VIOLACIONES DE DDHH Y DIH A NIVEL NACIONAL</t>
  </si>
  <si>
    <t>RECURSOS DEL CREDITO EXTERNO PREVIA AUTORIZACION</t>
  </si>
  <si>
    <t>2502</t>
  </si>
  <si>
    <t>PROMOCIÓN, PROTECCIÓN Y DEFENSA DE LOS DERECHOS HUMANOS Y EL DERECHO INTERNACIONAL HUMANITARIO</t>
  </si>
  <si>
    <t>1000</t>
  </si>
  <si>
    <t>INTERSUBSECTORIAL GOBIERNO</t>
  </si>
  <si>
    <t>POBLACIÓN VICTIMA NO DESPLAZADA</t>
  </si>
  <si>
    <t>SERVICIOS DE LOGISTICA</t>
  </si>
  <si>
    <t>TIQUETES AEREOS</t>
  </si>
  <si>
    <t>SERVICIOS DE EDICIÓN IMPRESIÓN Y REPRODUCCIÓN</t>
  </si>
  <si>
    <t>OTROS SERVICIOS</t>
  </si>
  <si>
    <t>POBLACIÓN VICTIMA DESPLAZADA</t>
  </si>
  <si>
    <t>CONTRATOS DE PRESTACIÓN DE SERVICIOS TÉCNICOS O PROFESIONALES</t>
  </si>
  <si>
    <t>IMPLEMENTACIÓN IMPLEMENTACIÓN DEL PROGRAMA ESPECIALIZADO PARA EL ACOMPAÑAMIENTO Y ASESORÍA, SEGUIMIENTO  DE LOS DECRETOS LEY  4633, 463 , , NACIONAL</t>
  </si>
  <si>
    <t>FORTALECIMIENTO DE LAS COMUNIDADES EN RIESGO Y SITUACIÓN DE DESPLAZAMIENTO FORZADO, PARA LA EXIGIBILIDAD DE SUS DERECHOS , , NACIONAL</t>
  </si>
  <si>
    <t>COMPRA DE EQUIPOS DE TIC</t>
  </si>
  <si>
    <t>ASESORIA ORIENTACIÓN Y ACOMPAÑAMIENTO  A LAS VÍCTIMAS INDIVIDUALES Y COLECTIVAS NO ÉTNICAS DEL CONFLICTO ARMADO INTERNO (APV) ,  NACIONAL</t>
  </si>
  <si>
    <t>2599</t>
  </si>
  <si>
    <t>FORTALECIMIENTO DE LA GESTIÓN Y DIRECCIÓN DEL SECTOR ORGANISMOS DE CONTROL</t>
  </si>
  <si>
    <t>C-2502-1000-1</t>
  </si>
  <si>
    <t>C-2502-1000-1-0-2-2</t>
  </si>
  <si>
    <t>SERVICIOS DE LOGÍSTICA</t>
  </si>
  <si>
    <t>C-2502-1000-1-0-2-3</t>
  </si>
  <si>
    <t>TIQUETES AÉREOS</t>
  </si>
  <si>
    <t>C-2502-1000-1-0-2-4</t>
  </si>
  <si>
    <t xml:space="preserve">VIÁTICOS Y GASTOS DE VIAJE AL INTERIOR </t>
  </si>
  <si>
    <t>C-2502-1000-1-0-2-6</t>
  </si>
  <si>
    <t>C-2502-1000-1-0-2-11</t>
  </si>
  <si>
    <t xml:space="preserve">OTROS SERVICIOS </t>
  </si>
  <si>
    <t>C-2502-1000-2</t>
  </si>
  <si>
    <t>C-2502-1000-2-0-1</t>
  </si>
  <si>
    <t>C-2502-1000-2-0-1-1</t>
  </si>
  <si>
    <t>C-2502-1000-2-0-1-2</t>
  </si>
  <si>
    <t>C-2502-1000-2-0-1-3</t>
  </si>
  <si>
    <t>C-2502-1000-2-0-1-4</t>
  </si>
  <si>
    <t>C-2502-1000-2-0-2</t>
  </si>
  <si>
    <t>C-2502-1000-2-0-2-1</t>
  </si>
  <si>
    <t>C-2502-1000-2-0-2-2</t>
  </si>
  <si>
    <t>C-2502-1000-2-0-2-3</t>
  </si>
  <si>
    <t>C-2502-1000-2-0-2-4</t>
  </si>
  <si>
    <t>C-2502-1000-2-0-2-6</t>
  </si>
  <si>
    <t>C-2502-1000-2-0-2-11</t>
  </si>
  <si>
    <t>C-2502-1000-3</t>
  </si>
  <si>
    <t>C-2502-1000-3-0-2</t>
  </si>
  <si>
    <t>C-2502-1000-3-0-2-1</t>
  </si>
  <si>
    <t>C-2502-1000-3-0-2-2</t>
  </si>
  <si>
    <t>C-2502-1000-3-0-2-3</t>
  </si>
  <si>
    <t>C-2502-1000-3-0-2-4</t>
  </si>
  <si>
    <t>C-2502-1000-3-0-2-6</t>
  </si>
  <si>
    <t>C-2502-1000-3-0-2-11</t>
  </si>
  <si>
    <t>C-2502-1000-4</t>
  </si>
  <si>
    <t>C-2502-1000-4-0-2-1</t>
  </si>
  <si>
    <t>C-2502-1000-4-0-2-2</t>
  </si>
  <si>
    <t>C-2502-1000-4-0-2-3</t>
  </si>
  <si>
    <t>C-2502-1000-4-0-2-4</t>
  </si>
  <si>
    <t>C-2502-1000-4-0-2-11</t>
  </si>
  <si>
    <t>C-2502-1000-5</t>
  </si>
  <si>
    <t>C-2502-1000-6-0-1-1</t>
  </si>
  <si>
    <t>C-2502-1000-6-0-1-2</t>
  </si>
  <si>
    <t>C-2502-1000-6-0-1-3</t>
  </si>
  <si>
    <t>C-2502-1000-6-0-1-4</t>
  </si>
  <si>
    <t>C-2502-1000-6-0-1-7</t>
  </si>
  <si>
    <t>C-2502-1000-7</t>
  </si>
  <si>
    <t>C-2502-1000-7-0-2-1</t>
  </si>
  <si>
    <t>C-2502-1000-7-0-2-2</t>
  </si>
  <si>
    <t>C-2502-1000-7-0-2-3</t>
  </si>
  <si>
    <t>C-2502-1000-7-0-2-4</t>
  </si>
  <si>
    <t>C-2502-1000-7-0-2-6</t>
  </si>
  <si>
    <t>C-2502-1000-7-0-2-11</t>
  </si>
  <si>
    <t>C-2599-1000-1</t>
  </si>
  <si>
    <t>C-2502-1000-6</t>
  </si>
  <si>
    <t>C-2502-1000-5-0-2-11</t>
  </si>
  <si>
    <t>C-2502-1000-5-0-2-2</t>
  </si>
  <si>
    <t>C-2502-1000-5-0-2-3</t>
  </si>
  <si>
    <t>C-2502-1000-5-0-2-4</t>
  </si>
  <si>
    <t>C-2502-1000-5-0-2-6</t>
  </si>
  <si>
    <t>A1</t>
  </si>
  <si>
    <t>1A</t>
  </si>
  <si>
    <t>C-2502-1000-1-02</t>
  </si>
  <si>
    <t>POBLACIÓN VÍCITMA NO DESPLAZADA</t>
  </si>
  <si>
    <t>C-2502-1000-4-0-2</t>
  </si>
  <si>
    <t>C-2502-1000-5-0-2-1</t>
  </si>
  <si>
    <t>C-2502-1000-6-0-1</t>
  </si>
  <si>
    <t>POBLACIÓN VÍCTIMA NO DESPLAZADA</t>
  </si>
  <si>
    <t>POBLACIÓN VÍCTIMA DESPLAZADA</t>
  </si>
  <si>
    <t>C-2502-1000-7-0-2</t>
  </si>
  <si>
    <t>A-2-0-4-40</t>
  </si>
  <si>
    <t>NO DESAGREGADO</t>
  </si>
  <si>
    <t>Fuente: Consolidación de Informes del Sistema de Información Financiera SIIF</t>
  </si>
  <si>
    <t>ARRENDAMIENTOS BIENES MUEBLES</t>
  </si>
  <si>
    <t>GASTOS JUDICIALES</t>
  </si>
  <si>
    <t>A-2-0-4-14</t>
  </si>
  <si>
    <t xml:space="preserve">GASTOS JUDICIALES     </t>
  </si>
  <si>
    <t>A-2-0-4-10-1</t>
  </si>
  <si>
    <t>INFORME DE EJECUCIÓN PRESUPUESTAL VIGENCIA 2017</t>
  </si>
  <si>
    <t xml:space="preserve">OTROS GASTOS POR ADQUISICIÓN DE SERVICIOS </t>
  </si>
  <si>
    <t>Reporte de ejecución presupuestal</t>
  </si>
  <si>
    <t>2017</t>
  </si>
  <si>
    <t>MHymontene Yinneth  Alexandra  Montenegro  Toro</t>
  </si>
  <si>
    <t>2017-06-30-5:55 p. m.</t>
  </si>
  <si>
    <t>01/06/2017 A 30/06/2017</t>
  </si>
  <si>
    <t>SENTENCIAS Y CONCILIACIONES</t>
  </si>
  <si>
    <t>SENTENCIAS</t>
  </si>
  <si>
    <t>DONACIONES</t>
  </si>
  <si>
    <t>POBLACIÓN GENERAL</t>
  </si>
  <si>
    <t>RUBROS</t>
  </si>
  <si>
    <t>2017-07-04-7:18 a. m.</t>
  </si>
  <si>
    <t>01/01/2017 A 31/12/2017</t>
  </si>
  <si>
    <t>364.870.716.667,00</t>
  </si>
  <si>
    <t>363.661.501.952,56</t>
  </si>
  <si>
    <t>1.209.214.714,44</t>
  </si>
  <si>
    <t>0,00</t>
  </si>
  <si>
    <t>275.720.269.979,30</t>
  </si>
  <si>
    <t>87.941.231.973,26</t>
  </si>
  <si>
    <t>155.114.499.423,23</t>
  </si>
  <si>
    <t>120.605.770.556,07</t>
  </si>
  <si>
    <t>155.049.584.617,23</t>
  </si>
  <si>
    <t>64.914.806,00</t>
  </si>
  <si>
    <t>151.718.921.571,23</t>
  </si>
  <si>
    <t>3.330.663.046,00</t>
  </si>
  <si>
    <t>185.477.910,00</t>
  </si>
  <si>
    <t>519.000.000,00</t>
  </si>
  <si>
    <t>66.513.900.000,00</t>
  </si>
  <si>
    <t>20.060.985.926,00</t>
  </si>
  <si>
    <t>46.452.914.074,00</t>
  </si>
  <si>
    <t>13.814.101.827,00</t>
  </si>
  <si>
    <t>6.246.884.099,00</t>
  </si>
  <si>
    <t>9.154.415.327,00</t>
  </si>
  <si>
    <t>4.659.686.500,00</t>
  </si>
  <si>
    <t>9.113.877.258,00</t>
  </si>
  <si>
    <t>40.538.069,00</t>
  </si>
  <si>
    <t>151.005.016.667,00</t>
  </si>
  <si>
    <t>150.934.019.096,00</t>
  </si>
  <si>
    <t>70.997.571,00</t>
  </si>
  <si>
    <t>78.399.158.000,00</t>
  </si>
  <si>
    <t>72.534.861.096,00</t>
  </si>
  <si>
    <t>76.698.888.313,00</t>
  </si>
  <si>
    <t>1.700.269.687,00</t>
  </si>
  <si>
    <t>76.685.952.553,00</t>
  </si>
  <si>
    <t>12.935.760,00</t>
  </si>
  <si>
    <t>73.371.887.462,00</t>
  </si>
  <si>
    <t>3.314.065.091,00</t>
  </si>
  <si>
    <t>180.877.244,00</t>
  </si>
  <si>
    <t>113.327.000.000,00</t>
  </si>
  <si>
    <t>57.348.996.543,00</t>
  </si>
  <si>
    <t>55.978.003.457,00</t>
  </si>
  <si>
    <t>57.348.921.282,00</t>
  </si>
  <si>
    <t>75.261,00</t>
  </si>
  <si>
    <t>131.254.726,00</t>
  </si>
  <si>
    <t>87.215.000.000,00</t>
  </si>
  <si>
    <t>49.750.956.560,00</t>
  </si>
  <si>
    <t>37.464.043.440,00</t>
  </si>
  <si>
    <t>49.750.893.104,00</t>
  </si>
  <si>
    <t>63.456,00</t>
  </si>
  <si>
    <t>129.252.377,00</t>
  </si>
  <si>
    <t>46.415.918.706,00</t>
  </si>
  <si>
    <t>116.708,00</t>
  </si>
  <si>
    <t>2.911.564.978,00</t>
  </si>
  <si>
    <t>2.549.184,00</t>
  </si>
  <si>
    <t>423.409.420,00</t>
  </si>
  <si>
    <t>126.586.485,00</t>
  </si>
  <si>
    <t>859.191.163,00</t>
  </si>
  <si>
    <t>6.445.460.066,00</t>
  </si>
  <si>
    <t>2.002.349,00</t>
  </si>
  <si>
    <t>1.718.066.101,00</t>
  </si>
  <si>
    <t>1.459.966.961,00</t>
  </si>
  <si>
    <t>51.046.233,00</t>
  </si>
  <si>
    <t>2.094.115.124,00</t>
  </si>
  <si>
    <t>26.670.558,00</t>
  </si>
  <si>
    <t>1.095.595.089,00</t>
  </si>
  <si>
    <t>293.376.949,00</t>
  </si>
  <si>
    <t>136.116.666,00</t>
  </si>
  <si>
    <t>157.260.283,00</t>
  </si>
  <si>
    <t>637.251.174,00</t>
  </si>
  <si>
    <t>15.385.715.006,00</t>
  </si>
  <si>
    <t>49.622.518,00</t>
  </si>
  <si>
    <t>7.723.320.003,00</t>
  </si>
  <si>
    <t>1.649.732.500,00</t>
  </si>
  <si>
    <t>48.373.131,00</t>
  </si>
  <si>
    <t>1.664.017.745,00</t>
  </si>
  <si>
    <t>373.306.300,00</t>
  </si>
  <si>
    <t>833.255,00</t>
  </si>
  <si>
    <t>28.968.329,00</t>
  </si>
  <si>
    <t>2.098.298.676,00</t>
  </si>
  <si>
    <t>439.100.900,00</t>
  </si>
  <si>
    <t>362.224,00</t>
  </si>
  <si>
    <t>3.477.647.078,00</t>
  </si>
  <si>
    <t>741.917.400,00</t>
  </si>
  <si>
    <t>47.177.652,00</t>
  </si>
  <si>
    <t>454.388.175,00</t>
  </si>
  <si>
    <t>95.407.900,00</t>
  </si>
  <si>
    <t>5.515.614.303,00</t>
  </si>
  <si>
    <t>1.184.217.591,00</t>
  </si>
  <si>
    <t>1.249.387,00</t>
  </si>
  <si>
    <t>51.885.500,00</t>
  </si>
  <si>
    <t>10.593.800,00</t>
  </si>
  <si>
    <t>2.513.485.954,00</t>
  </si>
  <si>
    <t>544.829.691,00</t>
  </si>
  <si>
    <t>2.918.082.349,00</t>
  </si>
  <si>
    <t>621.352.900,00</t>
  </si>
  <si>
    <t>32.160.500,00</t>
  </si>
  <si>
    <t>7.441.200,00</t>
  </si>
  <si>
    <t>1.287.610.800,00</t>
  </si>
  <si>
    <t>287.912.200,00</t>
  </si>
  <si>
    <t>214.867.400,00</t>
  </si>
  <si>
    <t>48.079.200,00</t>
  </si>
  <si>
    <t>429.435.100,00</t>
  </si>
  <si>
    <t>96.044.400,00</t>
  </si>
  <si>
    <t>3.954.557.119,23</t>
  </si>
  <si>
    <t>16.597.955,00</t>
  </si>
  <si>
    <t>2.039.586,00</t>
  </si>
  <si>
    <t>313.661.563,00</t>
  </si>
  <si>
    <t>6.217.875,00</t>
  </si>
  <si>
    <t>307.443.688,00</t>
  </si>
  <si>
    <t>2.000.000,00</t>
  </si>
  <si>
    <t>1.000.000,00</t>
  </si>
  <si>
    <t>3.640.895.556,23</t>
  </si>
  <si>
    <t>6.675.031,00</t>
  </si>
  <si>
    <t>75.000.000,00</t>
  </si>
  <si>
    <t>400.000,00</t>
  </si>
  <si>
    <t>6.275.031,00</t>
  </si>
  <si>
    <t>67.273.186,00</t>
  </si>
  <si>
    <t>5.459.755,00</t>
  </si>
  <si>
    <t>44.194.671,00</t>
  </si>
  <si>
    <t>4.630.108,00</t>
  </si>
  <si>
    <t>3.239.160,00</t>
  </si>
  <si>
    <t>4.786.155,00</t>
  </si>
  <si>
    <t>4.023.492,00</t>
  </si>
  <si>
    <t>3.077.680,00</t>
  </si>
  <si>
    <t>3.321.920,00</t>
  </si>
  <si>
    <t>1.065.718.702,23</t>
  </si>
  <si>
    <t>168.764.870,00</t>
  </si>
  <si>
    <t>2.494.350,00</t>
  </si>
  <si>
    <t>27.361.977,00</t>
  </si>
  <si>
    <t>214.969.968,23</t>
  </si>
  <si>
    <t>651.170.577,00</t>
  </si>
  <si>
    <t>956.960,00</t>
  </si>
  <si>
    <t>443.304.917,00</t>
  </si>
  <si>
    <t>328.946.749,00</t>
  </si>
  <si>
    <t>114.358.168,00</t>
  </si>
  <si>
    <t>1.334.500,00</t>
  </si>
  <si>
    <t>837.000,00</t>
  </si>
  <si>
    <t>497.500,00</t>
  </si>
  <si>
    <t>626.602.289,00</t>
  </si>
  <si>
    <t>11.138.200,00</t>
  </si>
  <si>
    <t>802.157,00</t>
  </si>
  <si>
    <t>53.038.966,00</t>
  </si>
  <si>
    <t>7.515.287,00</t>
  </si>
  <si>
    <t>399.822.062,00</t>
  </si>
  <si>
    <t>3.383.180,00</t>
  </si>
  <si>
    <t>674.557,00</t>
  </si>
  <si>
    <t>50.739,00</t>
  </si>
  <si>
    <t>71.320.871,00</t>
  </si>
  <si>
    <t>127.600,00</t>
  </si>
  <si>
    <t>102.369.651,00</t>
  </si>
  <si>
    <t>239.733,00</t>
  </si>
  <si>
    <t>574.786.498,00</t>
  </si>
  <si>
    <t>50.113.740,00</t>
  </si>
  <si>
    <t>13.228.888,00</t>
  </si>
  <si>
    <t>511.443.870,00</t>
  </si>
  <si>
    <t>562.151.656,00</t>
  </si>
  <si>
    <t>219.889.285,00</t>
  </si>
  <si>
    <t>1.237.429,00</t>
  </si>
  <si>
    <t>72.009.720,00</t>
  </si>
  <si>
    <t>147.879.565,00</t>
  </si>
  <si>
    <t>831.230,00</t>
  </si>
  <si>
    <t>66.320.000,00</t>
  </si>
  <si>
    <t>250.000,00</t>
  </si>
  <si>
    <t>66.070.000,00</t>
  </si>
  <si>
    <t>392.800,00</t>
  </si>
  <si>
    <t>3.615.462,00</t>
  </si>
  <si>
    <t>74.392.476.990,00</t>
  </si>
  <si>
    <t>2.561.080,00</t>
  </si>
  <si>
    <t>69.300.000,00</t>
  </si>
  <si>
    <t>74.323.176.990,00</t>
  </si>
  <si>
    <t>5.260.606.914,00</t>
  </si>
  <si>
    <t>3.853.270.344,00</t>
  </si>
  <si>
    <t>2.267.749.068,00</t>
  </si>
  <si>
    <t>4.971.000,00</t>
  </si>
  <si>
    <t>1.718.802,00</t>
  </si>
  <si>
    <t>28.268.435,00</t>
  </si>
  <si>
    <t>25.000.000,00</t>
  </si>
  <si>
    <t>3.268.435,00</t>
  </si>
  <si>
    <t>201.639.277,00</t>
  </si>
  <si>
    <t>183.673,00</t>
  </si>
  <si>
    <t>54.688.556,00</t>
  </si>
  <si>
    <t>35.000.000,00</t>
  </si>
  <si>
    <t>504.590,00</t>
  </si>
  <si>
    <t>19.183.966,00</t>
  </si>
  <si>
    <t>146.950.721,00</t>
  </si>
  <si>
    <t>11.440.000,00</t>
  </si>
  <si>
    <t>126.680.000,00</t>
  </si>
  <si>
    <t>2.201.129,00</t>
  </si>
  <si>
    <t>2.770.132,00</t>
  </si>
  <si>
    <t>3.859.460,00</t>
  </si>
  <si>
    <t>276.279.646,00</t>
  </si>
  <si>
    <t>79.186.121,00</t>
  </si>
  <si>
    <t>84.000.000,00</t>
  </si>
  <si>
    <t>10.641.756,00</t>
  </si>
  <si>
    <t>102.451.769,00</t>
  </si>
  <si>
    <t>41.315.676,00</t>
  </si>
  <si>
    <t>22.386.370,00</t>
  </si>
  <si>
    <t>2.144.809,00</t>
  </si>
  <si>
    <t>16.784.497,00</t>
  </si>
  <si>
    <t>146.817.759,00</t>
  </si>
  <si>
    <t>66.013.333,00</t>
  </si>
  <si>
    <t>24.000.000,00</t>
  </si>
  <si>
    <t>8.962.482,00</t>
  </si>
  <si>
    <t>47.841.944,00</t>
  </si>
  <si>
    <t>976.658.607,00</t>
  </si>
  <si>
    <t>1.535.129,00</t>
  </si>
  <si>
    <t>193.623.233,00</t>
  </si>
  <si>
    <t>74.000.000,00</t>
  </si>
  <si>
    <t>35.331.031,00</t>
  </si>
  <si>
    <t>673.704.343,00</t>
  </si>
  <si>
    <t>596.769.668,00</t>
  </si>
  <si>
    <t>381.941.653,00</t>
  </si>
  <si>
    <t>14.010.313,00</t>
  </si>
  <si>
    <t>125.817.702,00</t>
  </si>
  <si>
    <t>C-2502-1000-4-0-2-6</t>
  </si>
  <si>
    <t>A-3-6-1-1-2</t>
  </si>
  <si>
    <t>A-2-0-4-41-5-10</t>
  </si>
  <si>
    <t>C-2502-1000-1-0-2-1</t>
  </si>
  <si>
    <t>C-2502-1000-1-0-3-1</t>
  </si>
  <si>
    <t>C-2502-1000-1-0-3-2</t>
  </si>
  <si>
    <t>C-2502-1000-1-0-3-3</t>
  </si>
  <si>
    <t>C-2502-1000-1-0-3-4</t>
  </si>
  <si>
    <t>C-2502-1000-1-0-3-11</t>
  </si>
  <si>
    <t>A-1-0-1-5</t>
  </si>
  <si>
    <t>A JULIO DE 2017</t>
  </si>
  <si>
    <t>ADQUISICION, COMPRA, MEJORAMIENTO, CONSTRUCCION Y ADECUACION DE SEDES EN LAS REGIONALES Y SECCIONALES PARA LA DEFENSORIA DEL PUEBLO CAPITALES DE DEPARTAMENTOS Y SECCIONALES A NIVEL NACIONAL</t>
  </si>
  <si>
    <t>IMPLEMENTACION SISTEMA DE GESTION DOCUMENTAL DE LA DEFENSORIA DEL PUEBLO CAPITALES DE DEPARTAMENTO Y SECCIONALES A NIVEL NACIONAL</t>
  </si>
  <si>
    <t>IMPLEMENTACIÓN DEL MODELO ORGANIZACIONAL PARA LA CUALIFICACIÓN INTEGRAL DEL TALENTO HUMANO A NIVEL NACIONAL</t>
  </si>
  <si>
    <t>C-2502-1000-5-0-2</t>
  </si>
  <si>
    <t>IMPLEMENTACIÓN DEL SISTEMA INTEGRADO DE GESTIÓN EN LA DEFENSORÍA DEL PUEBLO , , NACIONAL</t>
  </si>
  <si>
    <t>COMPRA DE LICENCIAS</t>
  </si>
  <si>
    <t>10-13</t>
  </si>
  <si>
    <t>A-2-0-4-1-3</t>
  </si>
  <si>
    <t>HERRAMIENTAS</t>
  </si>
  <si>
    <t>A-2-0-4-6-8</t>
  </si>
  <si>
    <t>OTROS COMUNICACIONES Y TRANSPORTE</t>
  </si>
  <si>
    <t>A-1-0-1-10</t>
  </si>
  <si>
    <t>OTROS GASTOS PERSONALES- PREVIO CONCEPTO DGPPN</t>
  </si>
  <si>
    <t>A-1-0-1</t>
  </si>
  <si>
    <t>2017-08-01-6:49 a. m.</t>
  </si>
  <si>
    <t>01/01/2017 A 31/07/2017</t>
  </si>
  <si>
    <t>DEPENDENCIA DE AFECTACION DE GASTOS:</t>
  </si>
  <si>
    <t>000 Defensoria del Pueblo</t>
  </si>
  <si>
    <t>OTROS GASTOS PERSONALES - PREVIO CONCEPTO DGPPN</t>
  </si>
  <si>
    <t>IMPLEMENTACIÓN DEL SISTEMA INTEGRADO DE GESTIÓN EN LA DEFENSORÍA DEL PUEBLO, NACIONAL</t>
  </si>
  <si>
    <t>C-2599-1000-2</t>
  </si>
  <si>
    <t>C-2599-1000-4</t>
  </si>
  <si>
    <t>C-2599-1000-4-0-2</t>
  </si>
  <si>
    <t>C-2599-1000-4-0-2-1</t>
  </si>
  <si>
    <t>C-2599-1000-4-0-2-3</t>
  </si>
  <si>
    <t>C-2599-1000-4-0-2-4</t>
  </si>
  <si>
    <t>C-2599-1000-5</t>
  </si>
  <si>
    <t>C-2599-1000-5-0-2</t>
  </si>
  <si>
    <t>C-2599-1000-5-0-2-1</t>
  </si>
  <si>
    <t>C-2599-1000-6</t>
  </si>
  <si>
    <t>C-2599-1000-6-0-2</t>
  </si>
  <si>
    <t>C-2599-1000-6-0-2-1</t>
  </si>
  <si>
    <t>C-2599-1000-6-0-2-3</t>
  </si>
  <si>
    <t>C-2599-1000-6-0-2-4</t>
  </si>
  <si>
    <t>C-2599-1000-6-0-2-8</t>
  </si>
  <si>
    <t>C-2599-1000-6-0-2-11</t>
  </si>
  <si>
    <t>A1011110</t>
  </si>
  <si>
    <t>A1011210</t>
  </si>
  <si>
    <t>A1011410</t>
  </si>
  <si>
    <t>A1014210</t>
  </si>
  <si>
    <t>A1015110</t>
  </si>
  <si>
    <t>A10151410</t>
  </si>
  <si>
    <t>A10151510</t>
  </si>
  <si>
    <t>A10151610</t>
  </si>
  <si>
    <t>A1015210</t>
  </si>
  <si>
    <t>A10152210</t>
  </si>
  <si>
    <t>A1019110</t>
  </si>
  <si>
    <t>A1019310</t>
  </si>
  <si>
    <t>A1051110</t>
  </si>
  <si>
    <t>A1051210</t>
  </si>
  <si>
    <t>A1051310</t>
  </si>
  <si>
    <t>A1051410</t>
  </si>
  <si>
    <t>A1051510</t>
  </si>
  <si>
    <t>A1052110</t>
  </si>
  <si>
    <t>A1052210</t>
  </si>
  <si>
    <t>A1052310</t>
  </si>
  <si>
    <t>A1052610</t>
  </si>
  <si>
    <t>A20350210</t>
  </si>
  <si>
    <t>A20350310</t>
  </si>
  <si>
    <t>A203501610</t>
  </si>
  <si>
    <t>A203509010</t>
  </si>
  <si>
    <t>A20351110</t>
  </si>
  <si>
    <t>A20351210</t>
  </si>
  <si>
    <t>A2041610</t>
  </si>
  <si>
    <t>A2041810</t>
  </si>
  <si>
    <t>A2042110</t>
  </si>
  <si>
    <t>A2042210</t>
  </si>
  <si>
    <t>A2044110</t>
  </si>
  <si>
    <t>A2044610</t>
  </si>
  <si>
    <t>A2044910</t>
  </si>
  <si>
    <t>A20441510</t>
  </si>
  <si>
    <t>A20441710</t>
  </si>
  <si>
    <t>A20441810</t>
  </si>
  <si>
    <t>A20442010</t>
  </si>
  <si>
    <t>A20442310</t>
  </si>
  <si>
    <t>A2045110</t>
  </si>
  <si>
    <t>A2045210</t>
  </si>
  <si>
    <t>A2045510</t>
  </si>
  <si>
    <t>A2045610</t>
  </si>
  <si>
    <t>A2045810</t>
  </si>
  <si>
    <t>A20451010</t>
  </si>
  <si>
    <t>A20451210</t>
  </si>
  <si>
    <t>A2046210</t>
  </si>
  <si>
    <t>A2046310</t>
  </si>
  <si>
    <t>A2046510</t>
  </si>
  <si>
    <t>A2047510</t>
  </si>
  <si>
    <t>A2047610</t>
  </si>
  <si>
    <t>A2048110</t>
  </si>
  <si>
    <t>A2048210</t>
  </si>
  <si>
    <t>A2048310</t>
  </si>
  <si>
    <t>A2048510</t>
  </si>
  <si>
    <t>A2048610</t>
  </si>
  <si>
    <t>A2049110</t>
  </si>
  <si>
    <t>A2049810</t>
  </si>
  <si>
    <t>A20491110</t>
  </si>
  <si>
    <t>A20410210</t>
  </si>
  <si>
    <t>A20410110</t>
  </si>
  <si>
    <t>A20411110</t>
  </si>
  <si>
    <t>A20411210</t>
  </si>
  <si>
    <t>A20421110</t>
  </si>
  <si>
    <t>A20421410</t>
  </si>
  <si>
    <t>A20421510</t>
  </si>
  <si>
    <t>A20421810</t>
  </si>
  <si>
    <t>A204401510</t>
  </si>
  <si>
    <t>A20441210</t>
  </si>
  <si>
    <t>A204411310</t>
  </si>
  <si>
    <t>A3611210</t>
  </si>
  <si>
    <t>A363410</t>
  </si>
  <si>
    <t>A363710</t>
  </si>
  <si>
    <t>A36311116</t>
  </si>
  <si>
    <t>A36311216</t>
  </si>
  <si>
    <t>A3636616</t>
  </si>
  <si>
    <t>C25021000102110</t>
  </si>
  <si>
    <t>C25021000102210</t>
  </si>
  <si>
    <t>C25021000102310</t>
  </si>
  <si>
    <t>C25021000102410</t>
  </si>
  <si>
    <t>C25021000102610</t>
  </si>
  <si>
    <t>C250210001021110</t>
  </si>
  <si>
    <t>C25021000103115</t>
  </si>
  <si>
    <t>C25021000103215</t>
  </si>
  <si>
    <t>C25021000103315</t>
  </si>
  <si>
    <t>C25021000103415</t>
  </si>
  <si>
    <t>C250210001031115</t>
  </si>
  <si>
    <t>C25021000201110</t>
  </si>
  <si>
    <t>C25021000201210</t>
  </si>
  <si>
    <t>C25021000201310</t>
  </si>
  <si>
    <t>C25021000201410</t>
  </si>
  <si>
    <t>C25021000202110</t>
  </si>
  <si>
    <t>C25021000202210</t>
  </si>
  <si>
    <t>C25021000202310</t>
  </si>
  <si>
    <t>C25021000202410</t>
  </si>
  <si>
    <t>C25021000202610</t>
  </si>
  <si>
    <t>C250210002021110</t>
  </si>
  <si>
    <t>C25021000302110</t>
  </si>
  <si>
    <t>C25021000302210</t>
  </si>
  <si>
    <t>C25021000302310</t>
  </si>
  <si>
    <t>C25021000302410</t>
  </si>
  <si>
    <t>C25021000302610</t>
  </si>
  <si>
    <t>C250210003021110</t>
  </si>
  <si>
    <t>C25021000402110</t>
  </si>
  <si>
    <t>C25021000402210</t>
  </si>
  <si>
    <t>C25021000402310</t>
  </si>
  <si>
    <t>C25021000402410</t>
  </si>
  <si>
    <t>C25021000402610</t>
  </si>
  <si>
    <t>C250210004021110</t>
  </si>
  <si>
    <t>C25021000502110</t>
  </si>
  <si>
    <t>C25021000502210</t>
  </si>
  <si>
    <t>C25021000502310</t>
  </si>
  <si>
    <t>C25021000502410</t>
  </si>
  <si>
    <t>C25021000502610</t>
  </si>
  <si>
    <t>C250210005021110</t>
  </si>
  <si>
    <t>C25021000601110</t>
  </si>
  <si>
    <t>C25021000601210</t>
  </si>
  <si>
    <t>C25021000601310</t>
  </si>
  <si>
    <t>C25021000601410</t>
  </si>
  <si>
    <t>C25021000601710</t>
  </si>
  <si>
    <t>C25021000702110</t>
  </si>
  <si>
    <t>C25021000702210</t>
  </si>
  <si>
    <t>C25021000702310</t>
  </si>
  <si>
    <t>C25021000702410</t>
  </si>
  <si>
    <t>C25021000702610</t>
  </si>
  <si>
    <t>C250210007021110</t>
  </si>
  <si>
    <t>C25991000110</t>
  </si>
  <si>
    <t>C25991000113</t>
  </si>
  <si>
    <t>C25991000402110</t>
  </si>
  <si>
    <t>C25991000402310</t>
  </si>
  <si>
    <t>C25991000402410</t>
  </si>
  <si>
    <t>C25991000502110</t>
  </si>
  <si>
    <t>C25991000602110</t>
  </si>
  <si>
    <t>C25991000602310</t>
  </si>
  <si>
    <t>C25991000602410</t>
  </si>
  <si>
    <t>C25991000602810</t>
  </si>
  <si>
    <t>C259910006021110</t>
  </si>
  <si>
    <t>A1011010</t>
  </si>
  <si>
    <t>A1021210</t>
  </si>
  <si>
    <t>A105610</t>
  </si>
  <si>
    <t>A105710</t>
  </si>
  <si>
    <t>A105810</t>
  </si>
  <si>
    <t>A105910</t>
  </si>
  <si>
    <t>A2041313</t>
  </si>
  <si>
    <t>A2041613</t>
  </si>
  <si>
    <t>A2041813</t>
  </si>
  <si>
    <t>A2044113</t>
  </si>
  <si>
    <t>A2044613</t>
  </si>
  <si>
    <t>A2044913</t>
  </si>
  <si>
    <t>A20441513</t>
  </si>
  <si>
    <t>A20441713</t>
  </si>
  <si>
    <t>A20442013</t>
  </si>
  <si>
    <t>A20442313</t>
  </si>
  <si>
    <t>A2045113</t>
  </si>
  <si>
    <t>A2045613</t>
  </si>
  <si>
    <t>A20411113</t>
  </si>
  <si>
    <t>A20411213</t>
  </si>
  <si>
    <t>A2041410</t>
  </si>
  <si>
    <t>A20421113</t>
  </si>
  <si>
    <t>A20421413</t>
  </si>
  <si>
    <t>A20421513</t>
  </si>
  <si>
    <t>A20421813</t>
  </si>
  <si>
    <t>A20441213</t>
  </si>
  <si>
    <t>A321111</t>
  </si>
  <si>
    <t>A3534410</t>
  </si>
  <si>
    <t>A2046810</t>
  </si>
  <si>
    <t>01/07/2017 A 31/07/2017</t>
  </si>
  <si>
    <t>2017-08-01-6:51 a. m.</t>
  </si>
  <si>
    <t>C-2502-1000-1-0-3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</si>
</sst>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_(&quot;$&quot;* #,##0_);_(&quot;$&quot;* \(#,##0\);_(&quot;$&quot;* &quot;-&quot;??_);_(@_)"/>
    <numFmt numFmtId="172" formatCode="_-&quot;$&quot;* #,##0_-;\-&quot;$&quot;* #,##0_-;_-&quot;$&quot;* &quot;-&quot;??_-;_-@_-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0"/>
      <color theme="3"/>
      <name val="Cambria"/>
      <family val="1"/>
      <scheme val="major"/>
    </font>
    <font>
      <b/>
      <sz val="9"/>
      <color theme="3"/>
      <name val="Cambria"/>
      <family val="1"/>
      <scheme val="major"/>
    </font>
    <font>
      <sz val="16"/>
      <name val="Cambria"/>
      <family val="1"/>
      <scheme val="major"/>
    </font>
    <font>
      <sz val="11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2"/>
      <name val="Cambria"/>
      <family val="1"/>
      <scheme val="major"/>
    </font>
    <font>
      <sz val="12"/>
      <name val="Arial"/>
      <family val="2"/>
    </font>
    <font>
      <b/>
      <sz val="14"/>
      <color rgb="FF0070C0"/>
      <name val="Cambria"/>
      <family val="1"/>
      <scheme val="major"/>
    </font>
    <font>
      <sz val="14"/>
      <color rgb="FF0070C0"/>
      <name val="Cambria"/>
      <family val="1"/>
      <scheme val="major"/>
    </font>
    <font>
      <b/>
      <sz val="14"/>
      <color rgb="FFFF33CC"/>
      <name val="Cambria"/>
      <family val="1"/>
      <scheme val="major"/>
    </font>
    <font>
      <b/>
      <sz val="14"/>
      <color theme="4" tint="-0.249977111117893"/>
      <name val="Cambria"/>
      <family val="1"/>
      <scheme val="major"/>
    </font>
    <font>
      <sz val="14"/>
      <color theme="4" tint="-0.249977111117893"/>
      <name val="Cambria"/>
      <family val="1"/>
      <scheme val="major"/>
    </font>
    <font>
      <b/>
      <sz val="6"/>
      <color theme="1"/>
      <name val="Arial Narrow"/>
      <family val="2"/>
    </font>
    <font>
      <sz val="11"/>
      <name val="Cambria"/>
      <family val="1"/>
      <scheme val="major"/>
    </font>
    <font>
      <sz val="11"/>
      <color rgb="FFFF0000"/>
      <name val="Calibri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11"/>
      <color rgb="FFFF33CC"/>
      <name val="Calibri"/>
      <family val="2"/>
    </font>
    <font>
      <b/>
      <sz val="6"/>
      <color rgb="FFFF33CC"/>
      <name val="Arial Narrow"/>
      <family val="2"/>
    </font>
    <font>
      <b/>
      <sz val="5"/>
      <color rgb="FFFF33CC"/>
      <name val="Arial Narrow"/>
      <family val="2"/>
    </font>
    <font>
      <b/>
      <sz val="4.5"/>
      <color rgb="FFFF33CC"/>
      <name val="Arial Narrow"/>
      <family val="2"/>
    </font>
    <font>
      <sz val="11"/>
      <color theme="1"/>
      <name val="Calibri"/>
      <family val="2"/>
    </font>
    <font>
      <b/>
      <sz val="5"/>
      <color theme="1"/>
      <name val="Arial Narrow"/>
      <family val="2"/>
    </font>
    <font>
      <b/>
      <sz val="4.5"/>
      <color theme="1"/>
      <name val="Arial Narrow"/>
      <family val="2"/>
    </font>
    <font>
      <sz val="6"/>
      <name val="Arial Narrow"/>
      <family val="2"/>
    </font>
    <font>
      <sz val="5"/>
      <name val="Arial Narrow"/>
      <family val="2"/>
    </font>
    <font>
      <sz val="4.5"/>
      <name val="Arial Narrow"/>
      <family val="2"/>
    </font>
    <font>
      <b/>
      <sz val="10"/>
      <color rgb="FF2D77C2"/>
      <name val="Arial"/>
      <family val="2"/>
    </font>
    <font>
      <sz val="6"/>
      <color rgb="FFFF0000"/>
      <name val="Arial Narrow"/>
      <family val="2"/>
    </font>
    <font>
      <sz val="5"/>
      <color rgb="FFFF0000"/>
      <name val="Arial Narrow"/>
      <family val="2"/>
    </font>
    <font>
      <sz val="4.5"/>
      <color rgb="FFFF0000"/>
      <name val="Arial Narrow"/>
      <family val="2"/>
    </font>
    <font>
      <sz val="14"/>
      <color rgb="FFFF33CC"/>
      <name val="Cambria"/>
      <family val="1"/>
      <scheme val="major"/>
    </font>
    <font>
      <sz val="9"/>
      <name val="Calibri"/>
      <family val="2"/>
    </font>
    <font>
      <b/>
      <sz val="10"/>
      <color rgb="FFFF0000"/>
      <name val="Arial Narrow"/>
      <family val="2"/>
    </font>
    <font>
      <b/>
      <sz val="10"/>
      <color rgb="FFFF0000"/>
      <name val="Calibri"/>
      <family val="2"/>
    </font>
    <font>
      <b/>
      <sz val="10"/>
      <color rgb="FF000000"/>
      <name val="Arial Narrow"/>
      <family val="2"/>
    </font>
    <font>
      <sz val="10"/>
      <name val="Calibri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5"/>
      <color rgb="FF000000"/>
      <name val="Arial Narrow"/>
      <family val="2"/>
    </font>
    <font>
      <sz val="6"/>
      <color rgb="FF000000"/>
      <name val="Arial Narrow"/>
      <family val="2"/>
    </font>
    <font>
      <sz val="4.5"/>
      <color rgb="FF000000"/>
      <name val="Arial Narrow"/>
      <family val="2"/>
    </font>
    <font>
      <sz val="5"/>
      <color rgb="FF000000"/>
      <name val="Arial Narrow"/>
      <family val="2"/>
    </font>
    <font>
      <b/>
      <sz val="11"/>
      <color rgb="FFFF0000"/>
      <name val="Calibri"/>
      <family val="2"/>
    </font>
    <font>
      <b/>
      <sz val="6"/>
      <color rgb="FFFF0000"/>
      <name val="Arial Narrow"/>
      <family val="2"/>
    </font>
    <font>
      <b/>
      <sz val="4.5"/>
      <color rgb="FFFF0000"/>
      <name val="Arial Narrow"/>
      <family val="2"/>
    </font>
    <font>
      <b/>
      <sz val="5"/>
      <color rgb="FFFF0000"/>
      <name val="Arial Narrow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7.5"/>
      <color rgb="FFFF0000"/>
      <name val="Arial Narrow"/>
      <family val="2"/>
    </font>
    <font>
      <b/>
      <sz val="7"/>
      <color rgb="FFFF0000"/>
      <name val="Arial Narrow"/>
      <family val="2"/>
    </font>
    <font>
      <sz val="9"/>
      <color rgb="FFFF0000"/>
      <name val="Calibri"/>
      <family val="2"/>
    </font>
    <font>
      <sz val="9"/>
      <color rgb="FFFF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rgb="FFDCDCDC"/>
      </patternFill>
    </fill>
    <fill>
      <patternFill patternType="solid">
        <fgColor theme="4" tint="0.79998168889431442"/>
        <bgColor rgb="FFDCDCDC"/>
      </patternFill>
    </fill>
    <fill>
      <patternFill patternType="solid">
        <fgColor rgb="FFFED0F9"/>
        <bgColor indexed="64"/>
      </patternFill>
    </fill>
    <fill>
      <patternFill patternType="solid">
        <fgColor theme="9" tint="0.79998168889431442"/>
        <bgColor rgb="FFDCDCDC"/>
      </patternFill>
    </fill>
    <fill>
      <patternFill patternType="solid">
        <fgColor rgb="FFFFFF99"/>
        <bgColor rgb="FFDCDCDC"/>
      </patternFill>
    </fill>
    <fill>
      <patternFill patternType="solid">
        <fgColor theme="0"/>
        <bgColor rgb="FFDCDCDC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</cellStyleXfs>
  <cellXfs count="886">
    <xf numFmtId="0" fontId="0" fillId="0" borderId="0" xfId="0"/>
    <xf numFmtId="0" fontId="5" fillId="2" borderId="0" xfId="0" applyFont="1" applyFill="1" applyBorder="1"/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168" fontId="6" fillId="0" borderId="0" xfId="1" applyNumberFormat="1" applyFont="1" applyFill="1"/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168" fontId="6" fillId="2" borderId="0" xfId="0" applyNumberFormat="1" applyFont="1" applyFill="1" applyBorder="1"/>
    <xf numFmtId="165" fontId="6" fillId="0" borderId="0" xfId="1" applyFont="1" applyFill="1"/>
    <xf numFmtId="167" fontId="6" fillId="2" borderId="0" xfId="3" applyFont="1" applyFill="1" applyBorder="1"/>
    <xf numFmtId="167" fontId="6" fillId="2" borderId="0" xfId="0" applyNumberFormat="1" applyFont="1" applyFill="1" applyBorder="1"/>
    <xf numFmtId="165" fontId="6" fillId="2" borderId="0" xfId="1" applyFont="1" applyFill="1" applyBorder="1"/>
    <xf numFmtId="0" fontId="6" fillId="3" borderId="0" xfId="0" applyFont="1" applyFill="1" applyAlignment="1">
      <alignment horizontal="center" vertical="center"/>
    </xf>
    <xf numFmtId="168" fontId="6" fillId="3" borderId="0" xfId="1" applyNumberFormat="1" applyFont="1" applyFill="1" applyAlignment="1">
      <alignment horizontal="center" vertical="center"/>
    </xf>
    <xf numFmtId="9" fontId="6" fillId="3" borderId="0" xfId="4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5" fontId="5" fillId="2" borderId="13" xfId="1" applyFont="1" applyFill="1" applyBorder="1" applyAlignment="1">
      <alignment horizontal="center" vertical="center"/>
    </xf>
    <xf numFmtId="0" fontId="5" fillId="0" borderId="0" xfId="0" applyFont="1" applyFill="1"/>
    <xf numFmtId="9" fontId="6" fillId="2" borderId="0" xfId="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9" fontId="6" fillId="0" borderId="0" xfId="3" applyNumberFormat="1" applyFont="1" applyFill="1"/>
    <xf numFmtId="9" fontId="5" fillId="2" borderId="13" xfId="4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168" fontId="5" fillId="2" borderId="19" xfId="1" applyNumberFormat="1" applyFont="1" applyFill="1" applyBorder="1" applyAlignment="1">
      <alignment horizontal="left" vertical="top"/>
    </xf>
    <xf numFmtId="168" fontId="5" fillId="2" borderId="37" xfId="1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8" fontId="6" fillId="2" borderId="17" xfId="1" applyNumberFormat="1" applyFont="1" applyFill="1" applyBorder="1" applyAlignment="1">
      <alignment horizontal="left" vertical="top"/>
    </xf>
    <xf numFmtId="168" fontId="6" fillId="2" borderId="27" xfId="1" applyNumberFormat="1" applyFont="1" applyFill="1" applyBorder="1" applyAlignment="1">
      <alignment horizontal="left" vertical="top"/>
    </xf>
    <xf numFmtId="168" fontId="6" fillId="2" borderId="18" xfId="1" applyNumberFormat="1" applyFont="1" applyFill="1" applyBorder="1" applyAlignment="1">
      <alignment horizontal="left" vertical="top"/>
    </xf>
    <xf numFmtId="168" fontId="6" fillId="2" borderId="19" xfId="1" applyNumberFormat="1" applyFont="1" applyFill="1" applyBorder="1" applyAlignment="1">
      <alignment horizontal="left" vertical="top"/>
    </xf>
    <xf numFmtId="168" fontId="6" fillId="2" borderId="29" xfId="1" applyNumberFormat="1" applyFont="1" applyFill="1" applyBorder="1" applyAlignment="1">
      <alignment horizontal="left" vertical="top"/>
    </xf>
    <xf numFmtId="168" fontId="6" fillId="2" borderId="37" xfId="1" applyNumberFormat="1" applyFont="1" applyFill="1" applyBorder="1" applyAlignment="1">
      <alignment horizontal="left" vertical="top"/>
    </xf>
    <xf numFmtId="168" fontId="6" fillId="2" borderId="30" xfId="1" applyNumberFormat="1" applyFont="1" applyFill="1" applyBorder="1" applyAlignment="1">
      <alignment horizontal="left" vertical="top"/>
    </xf>
    <xf numFmtId="168" fontId="6" fillId="0" borderId="17" xfId="1" applyNumberFormat="1" applyFont="1" applyFill="1" applyBorder="1" applyAlignment="1">
      <alignment horizontal="left" vertical="top"/>
    </xf>
    <xf numFmtId="168" fontId="6" fillId="2" borderId="8" xfId="1" applyNumberFormat="1" applyFont="1" applyFill="1" applyBorder="1" applyAlignment="1">
      <alignment horizontal="left" vertical="top"/>
    </xf>
    <xf numFmtId="168" fontId="5" fillId="2" borderId="8" xfId="1" applyNumberFormat="1" applyFont="1" applyFill="1" applyBorder="1" applyAlignment="1">
      <alignment horizontal="left" vertical="top"/>
    </xf>
    <xf numFmtId="168" fontId="6" fillId="0" borderId="8" xfId="1" applyNumberFormat="1" applyFont="1" applyFill="1" applyBorder="1" applyAlignment="1">
      <alignment horizontal="left" vertical="top"/>
    </xf>
    <xf numFmtId="165" fontId="6" fillId="2" borderId="8" xfId="1" applyFont="1" applyFill="1" applyBorder="1" applyAlignment="1">
      <alignment horizontal="left" vertical="top"/>
    </xf>
    <xf numFmtId="168" fontId="6" fillId="2" borderId="41" xfId="1" applyNumberFormat="1" applyFont="1" applyFill="1" applyBorder="1" applyAlignment="1">
      <alignment horizontal="left" vertical="top"/>
    </xf>
    <xf numFmtId="14" fontId="6" fillId="2" borderId="29" xfId="0" applyNumberFormat="1" applyFont="1" applyFill="1" applyBorder="1" applyAlignment="1">
      <alignment horizontal="left" vertical="top"/>
    </xf>
    <xf numFmtId="168" fontId="5" fillId="2" borderId="41" xfId="1" applyNumberFormat="1" applyFont="1" applyFill="1" applyBorder="1" applyAlignment="1">
      <alignment horizontal="left" vertical="top"/>
    </xf>
    <xf numFmtId="168" fontId="6" fillId="0" borderId="41" xfId="1" applyNumberFormat="1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" vertical="center"/>
    </xf>
    <xf numFmtId="168" fontId="9" fillId="2" borderId="8" xfId="1" applyNumberFormat="1" applyFont="1" applyFill="1" applyBorder="1" applyAlignment="1">
      <alignment horizontal="left" vertical="top"/>
    </xf>
    <xf numFmtId="168" fontId="9" fillId="0" borderId="8" xfId="1" applyNumberFormat="1" applyFont="1" applyFill="1" applyBorder="1" applyAlignment="1">
      <alignment horizontal="left" vertical="top"/>
    </xf>
    <xf numFmtId="14" fontId="6" fillId="2" borderId="31" xfId="0" applyNumberFormat="1" applyFont="1" applyFill="1" applyBorder="1" applyAlignment="1">
      <alignment horizontal="left" vertical="top"/>
    </xf>
    <xf numFmtId="168" fontId="6" fillId="2" borderId="42" xfId="1" applyNumberFormat="1" applyFont="1" applyFill="1" applyBorder="1" applyAlignment="1">
      <alignment horizontal="left" vertical="top"/>
    </xf>
    <xf numFmtId="168" fontId="6" fillId="2" borderId="38" xfId="1" applyNumberFormat="1" applyFont="1" applyFill="1" applyBorder="1" applyAlignment="1">
      <alignment horizontal="left" vertical="top"/>
    </xf>
    <xf numFmtId="168" fontId="6" fillId="2" borderId="44" xfId="1" applyNumberFormat="1" applyFont="1" applyFill="1" applyBorder="1" applyAlignment="1">
      <alignment horizontal="left" vertical="top"/>
    </xf>
    <xf numFmtId="168" fontId="6" fillId="2" borderId="28" xfId="1" applyNumberFormat="1" applyFont="1" applyFill="1" applyBorder="1" applyAlignment="1">
      <alignment horizontal="left" vertical="top"/>
    </xf>
    <xf numFmtId="168" fontId="6" fillId="2" borderId="21" xfId="1" applyNumberFormat="1" applyFont="1" applyFill="1" applyBorder="1" applyAlignment="1">
      <alignment horizontal="left" vertical="top"/>
    </xf>
    <xf numFmtId="168" fontId="6" fillId="2" borderId="22" xfId="1" applyNumberFormat="1" applyFont="1" applyFill="1" applyBorder="1" applyAlignment="1">
      <alignment horizontal="left" vertical="top"/>
    </xf>
    <xf numFmtId="168" fontId="6" fillId="2" borderId="25" xfId="1" applyNumberFormat="1" applyFont="1" applyFill="1" applyBorder="1" applyAlignment="1">
      <alignment horizontal="left" vertical="top"/>
    </xf>
    <xf numFmtId="168" fontId="6" fillId="2" borderId="24" xfId="1" applyNumberFormat="1" applyFont="1" applyFill="1" applyBorder="1" applyAlignment="1">
      <alignment horizontal="left" vertical="top"/>
    </xf>
    <xf numFmtId="168" fontId="6" fillId="2" borderId="43" xfId="1" applyNumberFormat="1" applyFont="1" applyFill="1" applyBorder="1" applyAlignment="1">
      <alignment horizontal="left" vertical="top"/>
    </xf>
    <xf numFmtId="168" fontId="6" fillId="2" borderId="10" xfId="1" applyNumberFormat="1" applyFont="1" applyFill="1" applyBorder="1" applyAlignment="1">
      <alignment horizontal="left" vertical="top"/>
    </xf>
    <xf numFmtId="168" fontId="6" fillId="2" borderId="36" xfId="1" applyNumberFormat="1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168" fontId="6" fillId="2" borderId="0" xfId="1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6" fillId="2" borderId="30" xfId="0" applyFont="1" applyFill="1" applyBorder="1" applyAlignment="1">
      <alignment horizontal="left" vertical="top" wrapText="1"/>
    </xf>
    <xf numFmtId="9" fontId="5" fillId="2" borderId="19" xfId="4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14" fontId="9" fillId="2" borderId="33" xfId="0" applyNumberFormat="1" applyFont="1" applyFill="1" applyBorder="1" applyAlignment="1">
      <alignment horizontal="left" vertical="top"/>
    </xf>
    <xf numFmtId="168" fontId="9" fillId="2" borderId="24" xfId="1" applyNumberFormat="1" applyFont="1" applyFill="1" applyBorder="1" applyAlignment="1">
      <alignment horizontal="left" vertical="top"/>
    </xf>
    <xf numFmtId="168" fontId="9" fillId="2" borderId="25" xfId="1" applyNumberFormat="1" applyFont="1" applyFill="1" applyBorder="1" applyAlignment="1">
      <alignment horizontal="left" vertical="top"/>
    </xf>
    <xf numFmtId="168" fontId="9" fillId="2" borderId="43" xfId="1" applyNumberFormat="1" applyFont="1" applyFill="1" applyBorder="1" applyAlignment="1">
      <alignment horizontal="left" vertical="top"/>
    </xf>
    <xf numFmtId="168" fontId="9" fillId="2" borderId="10" xfId="1" applyNumberFormat="1" applyFont="1" applyFill="1" applyBorder="1" applyAlignment="1">
      <alignment horizontal="left" vertical="top"/>
    </xf>
    <xf numFmtId="168" fontId="9" fillId="2" borderId="34" xfId="1" applyNumberFormat="1" applyFont="1" applyFill="1" applyBorder="1" applyAlignment="1">
      <alignment horizontal="left" vertical="top"/>
    </xf>
    <xf numFmtId="168" fontId="9" fillId="0" borderId="24" xfId="1" applyNumberFormat="1" applyFont="1" applyFill="1" applyBorder="1" applyAlignment="1">
      <alignment horizontal="left" vertical="top"/>
    </xf>
    <xf numFmtId="14" fontId="9" fillId="2" borderId="29" xfId="0" applyNumberFormat="1" applyFont="1" applyFill="1" applyBorder="1" applyAlignment="1">
      <alignment horizontal="left" vertical="top"/>
    </xf>
    <xf numFmtId="168" fontId="9" fillId="2" borderId="17" xfId="1" applyNumberFormat="1" applyFont="1" applyFill="1" applyBorder="1" applyAlignment="1">
      <alignment horizontal="left" vertical="top"/>
    </xf>
    <xf numFmtId="168" fontId="9" fillId="2" borderId="19" xfId="1" applyNumberFormat="1" applyFont="1" applyFill="1" applyBorder="1" applyAlignment="1">
      <alignment horizontal="left" vertical="top"/>
    </xf>
    <xf numFmtId="168" fontId="9" fillId="2" borderId="41" xfId="1" applyNumberFormat="1" applyFont="1" applyFill="1" applyBorder="1" applyAlignment="1">
      <alignment horizontal="left" vertical="top"/>
    </xf>
    <xf numFmtId="168" fontId="9" fillId="2" borderId="30" xfId="1" applyNumberFormat="1" applyFont="1" applyFill="1" applyBorder="1" applyAlignment="1">
      <alignment horizontal="left" vertical="top"/>
    </xf>
    <xf numFmtId="168" fontId="9" fillId="0" borderId="17" xfId="1" applyNumberFormat="1" applyFont="1" applyFill="1" applyBorder="1" applyAlignment="1">
      <alignment horizontal="left" vertical="top"/>
    </xf>
    <xf numFmtId="9" fontId="6" fillId="2" borderId="19" xfId="4" applyFont="1" applyFill="1" applyBorder="1" applyAlignment="1">
      <alignment horizontal="center" vertical="top"/>
    </xf>
    <xf numFmtId="9" fontId="6" fillId="2" borderId="22" xfId="4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168" fontId="5" fillId="2" borderId="0" xfId="1" applyNumberFormat="1" applyFont="1" applyFill="1" applyBorder="1" applyAlignment="1">
      <alignment horizontal="left" vertical="top"/>
    </xf>
    <xf numFmtId="168" fontId="6" fillId="0" borderId="0" xfId="1" applyNumberFormat="1" applyFont="1" applyFill="1" applyBorder="1" applyAlignment="1">
      <alignment horizontal="left" vertical="top"/>
    </xf>
    <xf numFmtId="9" fontId="6" fillId="2" borderId="17" xfId="4" applyFont="1" applyFill="1" applyBorder="1" applyAlignment="1">
      <alignment horizontal="center" vertical="top"/>
    </xf>
    <xf numFmtId="0" fontId="9" fillId="2" borderId="29" xfId="0" applyFont="1" applyFill="1" applyBorder="1" applyAlignment="1">
      <alignment horizontal="left" vertical="top"/>
    </xf>
    <xf numFmtId="168" fontId="9" fillId="2" borderId="17" xfId="0" applyNumberFormat="1" applyFont="1" applyFill="1" applyBorder="1" applyAlignment="1">
      <alignment horizontal="center" vertical="top"/>
    </xf>
    <xf numFmtId="168" fontId="9" fillId="2" borderId="19" xfId="0" applyNumberFormat="1" applyFont="1" applyFill="1" applyBorder="1" applyAlignment="1">
      <alignment horizontal="center" vertical="top"/>
    </xf>
    <xf numFmtId="168" fontId="9" fillId="2" borderId="41" xfId="0" applyNumberFormat="1" applyFont="1" applyFill="1" applyBorder="1" applyAlignment="1">
      <alignment horizontal="center" vertical="top"/>
    </xf>
    <xf numFmtId="168" fontId="9" fillId="2" borderId="8" xfId="0" applyNumberFormat="1" applyFont="1" applyFill="1" applyBorder="1" applyAlignment="1">
      <alignment horizontal="center" vertical="top"/>
    </xf>
    <xf numFmtId="168" fontId="9" fillId="2" borderId="3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168" fontId="9" fillId="0" borderId="8" xfId="0" applyNumberFormat="1" applyFont="1" applyFill="1" applyBorder="1" applyAlignment="1">
      <alignment horizontal="center" vertical="top"/>
    </xf>
    <xf numFmtId="168" fontId="9" fillId="0" borderId="43" xfId="1" applyNumberFormat="1" applyFont="1" applyFill="1" applyBorder="1" applyAlignment="1">
      <alignment horizontal="left" vertical="top"/>
    </xf>
    <xf numFmtId="168" fontId="9" fillId="0" borderId="41" xfId="1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6" fillId="3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9" fillId="4" borderId="47" xfId="0" applyFont="1" applyFill="1" applyBorder="1" applyAlignment="1">
      <alignment horizontal="left" vertical="top"/>
    </xf>
    <xf numFmtId="0" fontId="9" fillId="4" borderId="39" xfId="0" applyFont="1" applyFill="1" applyBorder="1" applyAlignment="1">
      <alignment horizontal="left" vertical="top"/>
    </xf>
    <xf numFmtId="0" fontId="11" fillId="4" borderId="39" xfId="0" applyFont="1" applyFill="1" applyBorder="1" applyAlignment="1">
      <alignment horizontal="left" vertical="top"/>
    </xf>
    <xf numFmtId="168" fontId="9" fillId="2" borderId="36" xfId="1" applyNumberFormat="1" applyFont="1" applyFill="1" applyBorder="1" applyAlignment="1">
      <alignment horizontal="left" vertical="top"/>
    </xf>
    <xf numFmtId="168" fontId="9" fillId="2" borderId="37" xfId="1" applyNumberFormat="1" applyFont="1" applyFill="1" applyBorder="1" applyAlignment="1">
      <alignment horizontal="left" vertical="top"/>
    </xf>
    <xf numFmtId="168" fontId="9" fillId="2" borderId="37" xfId="0" applyNumberFormat="1" applyFont="1" applyFill="1" applyBorder="1" applyAlignment="1">
      <alignment horizontal="center" vertical="top"/>
    </xf>
    <xf numFmtId="14" fontId="6" fillId="2" borderId="49" xfId="0" applyNumberFormat="1" applyFont="1" applyFill="1" applyBorder="1" applyAlignment="1">
      <alignment horizontal="left" vertical="top"/>
    </xf>
    <xf numFmtId="0" fontId="6" fillId="2" borderId="51" xfId="0" applyFont="1" applyFill="1" applyBorder="1" applyAlignment="1">
      <alignment horizontal="left" vertical="top" wrapText="1"/>
    </xf>
    <xf numFmtId="168" fontId="6" fillId="2" borderId="52" xfId="1" applyNumberFormat="1" applyFont="1" applyFill="1" applyBorder="1" applyAlignment="1">
      <alignment horizontal="left" vertical="top"/>
    </xf>
    <xf numFmtId="168" fontId="6" fillId="2" borderId="53" xfId="1" applyNumberFormat="1" applyFont="1" applyFill="1" applyBorder="1" applyAlignment="1">
      <alignment horizontal="left" vertical="top"/>
    </xf>
    <xf numFmtId="168" fontId="6" fillId="2" borderId="54" xfId="1" applyNumberFormat="1" applyFont="1" applyFill="1" applyBorder="1" applyAlignment="1">
      <alignment horizontal="left" vertical="top"/>
    </xf>
    <xf numFmtId="168" fontId="6" fillId="2" borderId="55" xfId="1" applyNumberFormat="1" applyFont="1" applyFill="1" applyBorder="1" applyAlignment="1">
      <alignment horizontal="left" vertical="top"/>
    </xf>
    <xf numFmtId="168" fontId="6" fillId="2" borderId="56" xfId="1" applyNumberFormat="1" applyFont="1" applyFill="1" applyBorder="1" applyAlignment="1">
      <alignment horizontal="left" vertical="top"/>
    </xf>
    <xf numFmtId="168" fontId="6" fillId="2" borderId="48" xfId="1" applyNumberFormat="1" applyFont="1" applyFill="1" applyBorder="1" applyAlignment="1">
      <alignment horizontal="left" vertical="top"/>
    </xf>
    <xf numFmtId="168" fontId="6" fillId="2" borderId="50" xfId="1" applyNumberFormat="1" applyFont="1" applyFill="1" applyBorder="1" applyAlignment="1">
      <alignment horizontal="left" vertical="top"/>
    </xf>
    <xf numFmtId="168" fontId="6" fillId="0" borderId="50" xfId="1" applyNumberFormat="1" applyFont="1" applyFill="1" applyBorder="1" applyAlignment="1">
      <alignment horizontal="left" vertical="top"/>
    </xf>
    <xf numFmtId="168" fontId="6" fillId="3" borderId="8" xfId="1" applyNumberFormat="1" applyFont="1" applyFill="1" applyBorder="1" applyAlignment="1">
      <alignment horizontal="left" vertical="top"/>
    </xf>
    <xf numFmtId="168" fontId="6" fillId="6" borderId="8" xfId="1" applyNumberFormat="1" applyFont="1" applyFill="1" applyBorder="1" applyAlignment="1">
      <alignment horizontal="left" vertical="top"/>
    </xf>
    <xf numFmtId="165" fontId="6" fillId="6" borderId="8" xfId="1" applyFont="1" applyFill="1" applyBorder="1" applyAlignment="1">
      <alignment horizontal="left" vertical="top"/>
    </xf>
    <xf numFmtId="0" fontId="9" fillId="6" borderId="3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14" fontId="6" fillId="0" borderId="29" xfId="0" applyNumberFormat="1" applyFont="1" applyFill="1" applyBorder="1" applyAlignment="1">
      <alignment horizontal="left" vertical="top"/>
    </xf>
    <xf numFmtId="168" fontId="6" fillId="0" borderId="27" xfId="1" applyNumberFormat="1" applyFont="1" applyFill="1" applyBorder="1" applyAlignment="1">
      <alignment horizontal="left" vertical="top"/>
    </xf>
    <xf numFmtId="168" fontId="6" fillId="0" borderId="29" xfId="1" applyNumberFormat="1" applyFont="1" applyFill="1" applyBorder="1" applyAlignment="1">
      <alignment horizontal="left" vertical="top"/>
    </xf>
    <xf numFmtId="168" fontId="6" fillId="0" borderId="37" xfId="1" applyNumberFormat="1" applyFont="1" applyFill="1" applyBorder="1" applyAlignment="1">
      <alignment horizontal="left" vertical="top"/>
    </xf>
    <xf numFmtId="165" fontId="6" fillId="0" borderId="8" xfId="1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center" vertical="center"/>
    </xf>
    <xf numFmtId="168" fontId="6" fillId="0" borderId="19" xfId="1" applyNumberFormat="1" applyFont="1" applyFill="1" applyBorder="1" applyAlignment="1">
      <alignment horizontal="left" vertical="top"/>
    </xf>
    <xf numFmtId="168" fontId="6" fillId="0" borderId="18" xfId="1" applyNumberFormat="1" applyFont="1" applyFill="1" applyBorder="1" applyAlignment="1">
      <alignment horizontal="left" vertical="top"/>
    </xf>
    <xf numFmtId="168" fontId="9" fillId="0" borderId="10" xfId="1" applyNumberFormat="1" applyFont="1" applyFill="1" applyBorder="1" applyAlignment="1">
      <alignment horizontal="left" vertical="top"/>
    </xf>
    <xf numFmtId="168" fontId="9" fillId="0" borderId="19" xfId="0" applyNumberFormat="1" applyFont="1" applyFill="1" applyBorder="1" applyAlignment="1">
      <alignment horizontal="center" vertical="top"/>
    </xf>
    <xf numFmtId="168" fontId="9" fillId="0" borderId="41" xfId="0" applyNumberFormat="1" applyFont="1" applyFill="1" applyBorder="1" applyAlignment="1">
      <alignment horizontal="center" vertical="top"/>
    </xf>
    <xf numFmtId="168" fontId="5" fillId="2" borderId="0" xfId="0" applyNumberFormat="1" applyFont="1" applyFill="1" applyBorder="1"/>
    <xf numFmtId="168" fontId="5" fillId="2" borderId="29" xfId="1" applyNumberFormat="1" applyFont="1" applyFill="1" applyBorder="1" applyAlignment="1">
      <alignment horizontal="left" vertical="top"/>
    </xf>
    <xf numFmtId="168" fontId="6" fillId="2" borderId="57" xfId="1" applyNumberFormat="1" applyFont="1" applyFill="1" applyBorder="1" applyAlignment="1">
      <alignment horizontal="left" vertical="top"/>
    </xf>
    <xf numFmtId="9" fontId="6" fillId="0" borderId="0" xfId="4" applyFont="1" applyFill="1" applyAlignment="1">
      <alignment horizontal="center" vertical="center"/>
    </xf>
    <xf numFmtId="0" fontId="9" fillId="7" borderId="34" xfId="0" applyFont="1" applyFill="1" applyBorder="1" applyAlignment="1">
      <alignment horizontal="left" vertical="top" wrapText="1"/>
    </xf>
    <xf numFmtId="0" fontId="9" fillId="7" borderId="30" xfId="0" applyFont="1" applyFill="1" applyBorder="1" applyAlignment="1">
      <alignment horizontal="left" vertical="top" wrapText="1"/>
    </xf>
    <xf numFmtId="0" fontId="9" fillId="6" borderId="29" xfId="0" applyFont="1" applyFill="1" applyBorder="1" applyAlignment="1">
      <alignment horizontal="left" vertical="top"/>
    </xf>
    <xf numFmtId="168" fontId="9" fillId="6" borderId="19" xfId="0" applyNumberFormat="1" applyFont="1" applyFill="1" applyBorder="1" applyAlignment="1">
      <alignment horizontal="center" vertical="top"/>
    </xf>
    <xf numFmtId="168" fontId="9" fillId="6" borderId="27" xfId="0" applyNumberFormat="1" applyFont="1" applyFill="1" applyBorder="1" applyAlignment="1">
      <alignment horizontal="center" vertical="top"/>
    </xf>
    <xf numFmtId="168" fontId="9" fillId="6" borderId="17" xfId="0" applyNumberFormat="1" applyFont="1" applyFill="1" applyBorder="1" applyAlignment="1">
      <alignment horizontal="center" vertical="top"/>
    </xf>
    <xf numFmtId="168" fontId="9" fillId="6" borderId="18" xfId="0" applyNumberFormat="1" applyFont="1" applyFill="1" applyBorder="1" applyAlignment="1">
      <alignment horizontal="center" vertical="top"/>
    </xf>
    <xf numFmtId="9" fontId="9" fillId="6" borderId="19" xfId="4" applyFont="1" applyFill="1" applyBorder="1" applyAlignment="1">
      <alignment horizontal="center" vertical="top"/>
    </xf>
    <xf numFmtId="168" fontId="9" fillId="6" borderId="8" xfId="0" applyNumberFormat="1" applyFont="1" applyFill="1" applyBorder="1" applyAlignment="1">
      <alignment horizontal="center" vertical="top"/>
    </xf>
    <xf numFmtId="168" fontId="16" fillId="2" borderId="0" xfId="0" applyNumberFormat="1" applyFont="1" applyFill="1" applyBorder="1"/>
    <xf numFmtId="168" fontId="6" fillId="2" borderId="23" xfId="1" applyNumberFormat="1" applyFont="1" applyFill="1" applyBorder="1" applyAlignment="1">
      <alignment horizontal="left" vertical="top"/>
    </xf>
    <xf numFmtId="9" fontId="6" fillId="0" borderId="0" xfId="4" applyFont="1" applyFill="1" applyAlignment="1">
      <alignment horizontal="center" vertical="top"/>
    </xf>
    <xf numFmtId="9" fontId="5" fillId="2" borderId="0" xfId="4" applyFont="1" applyFill="1" applyBorder="1" applyAlignment="1">
      <alignment horizontal="center" vertical="top"/>
    </xf>
    <xf numFmtId="0" fontId="6" fillId="2" borderId="0" xfId="0" applyFont="1" applyFill="1"/>
    <xf numFmtId="0" fontId="8" fillId="0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168" fontId="8" fillId="2" borderId="0" xfId="0" applyNumberFormat="1" applyFont="1" applyFill="1" applyBorder="1"/>
    <xf numFmtId="164" fontId="6" fillId="2" borderId="0" xfId="0" applyNumberFormat="1" applyFont="1" applyFill="1" applyBorder="1"/>
    <xf numFmtId="0" fontId="24" fillId="2" borderId="0" xfId="0" applyFont="1" applyFill="1" applyBorder="1"/>
    <xf numFmtId="164" fontId="25" fillId="0" borderId="0" xfId="0" applyNumberFormat="1" applyFont="1"/>
    <xf numFmtId="169" fontId="6" fillId="2" borderId="0" xfId="3" applyNumberFormat="1" applyFont="1" applyFill="1" applyBorder="1"/>
    <xf numFmtId="169" fontId="8" fillId="2" borderId="0" xfId="3" applyNumberFormat="1" applyFont="1" applyFill="1" applyBorder="1"/>
    <xf numFmtId="169" fontId="5" fillId="2" borderId="13" xfId="3" applyNumberFormat="1" applyFont="1" applyFill="1" applyBorder="1" applyAlignment="1">
      <alignment horizontal="center" vertical="center"/>
    </xf>
    <xf numFmtId="169" fontId="6" fillId="0" borderId="17" xfId="3" applyNumberFormat="1" applyFont="1" applyFill="1" applyBorder="1" applyAlignment="1">
      <alignment horizontal="left" vertical="top"/>
    </xf>
    <xf numFmtId="169" fontId="9" fillId="6" borderId="17" xfId="3" applyNumberFormat="1" applyFont="1" applyFill="1" applyBorder="1" applyAlignment="1">
      <alignment horizontal="center" vertical="top"/>
    </xf>
    <xf numFmtId="169" fontId="6" fillId="6" borderId="17" xfId="3" applyNumberFormat="1" applyFont="1" applyFill="1" applyBorder="1" applyAlignment="1">
      <alignment horizontal="left" vertical="top"/>
    </xf>
    <xf numFmtId="169" fontId="6" fillId="0" borderId="0" xfId="3" applyNumberFormat="1" applyFont="1" applyFill="1" applyAlignment="1">
      <alignment horizontal="left" vertical="top"/>
    </xf>
    <xf numFmtId="169" fontId="6" fillId="2" borderId="0" xfId="3" applyNumberFormat="1" applyFont="1" applyFill="1" applyBorder="1" applyAlignment="1">
      <alignment horizontal="left" vertical="top"/>
    </xf>
    <xf numFmtId="169" fontId="6" fillId="0" borderId="8" xfId="3" applyNumberFormat="1" applyFont="1" applyFill="1" applyBorder="1" applyAlignment="1">
      <alignment horizontal="left" vertical="top"/>
    </xf>
    <xf numFmtId="0" fontId="9" fillId="0" borderId="29" xfId="0" applyFont="1" applyFill="1" applyBorder="1" applyAlignment="1">
      <alignment horizontal="left" vertical="top"/>
    </xf>
    <xf numFmtId="168" fontId="9" fillId="0" borderId="17" xfId="0" applyNumberFormat="1" applyFont="1" applyFill="1" applyBorder="1" applyAlignment="1">
      <alignment horizontal="center" vertical="top"/>
    </xf>
    <xf numFmtId="168" fontId="9" fillId="0" borderId="30" xfId="0" applyNumberFormat="1" applyFont="1" applyFill="1" applyBorder="1" applyAlignment="1">
      <alignment horizontal="center" vertical="top"/>
    </xf>
    <xf numFmtId="169" fontId="6" fillId="2" borderId="17" xfId="3" applyNumberFormat="1" applyFont="1" applyFill="1" applyBorder="1" applyAlignment="1">
      <alignment horizontal="left" vertical="top"/>
    </xf>
    <xf numFmtId="168" fontId="6" fillId="2" borderId="4" xfId="1" applyNumberFormat="1" applyFont="1" applyFill="1" applyBorder="1" applyAlignment="1">
      <alignment horizontal="left" vertical="top"/>
    </xf>
    <xf numFmtId="0" fontId="6" fillId="2" borderId="29" xfId="0" applyFont="1" applyFill="1" applyBorder="1" applyAlignment="1">
      <alignment horizontal="left" vertical="top"/>
    </xf>
    <xf numFmtId="0" fontId="6" fillId="2" borderId="30" xfId="0" applyFont="1" applyFill="1" applyBorder="1" applyAlignment="1">
      <alignment horizontal="left" vertical="top"/>
    </xf>
    <xf numFmtId="169" fontId="6" fillId="2" borderId="20" xfId="3" applyNumberFormat="1" applyFont="1" applyFill="1" applyBorder="1" applyAlignment="1">
      <alignment horizontal="left" vertical="top"/>
    </xf>
    <xf numFmtId="14" fontId="8" fillId="6" borderId="0" xfId="0" applyNumberFormat="1" applyFont="1" applyFill="1" applyAlignment="1">
      <alignment horizontal="left" vertical="top"/>
    </xf>
    <xf numFmtId="168" fontId="5" fillId="4" borderId="52" xfId="1" applyNumberFormat="1" applyFont="1" applyFill="1" applyBorder="1" applyAlignment="1">
      <alignment horizontal="left" vertical="top"/>
    </xf>
    <xf numFmtId="168" fontId="26" fillId="4" borderId="19" xfId="1" applyNumberFormat="1" applyFont="1" applyFill="1" applyBorder="1" applyAlignment="1">
      <alignment horizontal="left" vertical="top"/>
    </xf>
    <xf numFmtId="168" fontId="6" fillId="2" borderId="64" xfId="1" applyNumberFormat="1" applyFont="1" applyFill="1" applyBorder="1" applyAlignment="1">
      <alignment horizontal="left" vertical="top"/>
    </xf>
    <xf numFmtId="168" fontId="6" fillId="2" borderId="17" xfId="0" applyNumberFormat="1" applyFont="1" applyFill="1" applyBorder="1" applyAlignment="1">
      <alignment horizontal="center" vertical="top"/>
    </xf>
    <xf numFmtId="168" fontId="5" fillId="4" borderId="48" xfId="1" applyNumberFormat="1" applyFont="1" applyFill="1" applyBorder="1" applyAlignment="1">
      <alignment horizontal="left" vertical="top"/>
    </xf>
    <xf numFmtId="168" fontId="5" fillId="4" borderId="8" xfId="1" applyNumberFormat="1" applyFont="1" applyFill="1" applyBorder="1" applyAlignment="1">
      <alignment horizontal="left" vertical="top"/>
    </xf>
    <xf numFmtId="168" fontId="8" fillId="12" borderId="17" xfId="1" applyNumberFormat="1" applyFont="1" applyFill="1" applyBorder="1" applyAlignment="1">
      <alignment horizontal="left" vertical="top"/>
    </xf>
    <xf numFmtId="0" fontId="6" fillId="2" borderId="37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168" fontId="9" fillId="6" borderId="41" xfId="0" applyNumberFormat="1" applyFont="1" applyFill="1" applyBorder="1" applyAlignment="1">
      <alignment horizontal="center" vertical="top"/>
    </xf>
    <xf numFmtId="165" fontId="6" fillId="2" borderId="27" xfId="1" applyFont="1" applyFill="1" applyBorder="1" applyAlignment="1">
      <alignment horizontal="left" vertical="top"/>
    </xf>
    <xf numFmtId="165" fontId="6" fillId="0" borderId="27" xfId="1" applyFont="1" applyFill="1" applyBorder="1" applyAlignment="1">
      <alignment horizontal="left" vertical="top"/>
    </xf>
    <xf numFmtId="168" fontId="9" fillId="6" borderId="37" xfId="0" applyNumberFormat="1" applyFont="1" applyFill="1" applyBorder="1" applyAlignment="1">
      <alignment horizontal="center" vertical="top"/>
    </xf>
    <xf numFmtId="168" fontId="9" fillId="0" borderId="37" xfId="0" applyNumberFormat="1" applyFont="1" applyFill="1" applyBorder="1" applyAlignment="1">
      <alignment horizontal="center" vertical="top"/>
    </xf>
    <xf numFmtId="168" fontId="26" fillId="4" borderId="18" xfId="1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168" fontId="6" fillId="0" borderId="3" xfId="1" applyNumberFormat="1" applyFont="1" applyFill="1" applyBorder="1" applyAlignment="1">
      <alignment horizontal="left" vertical="top"/>
    </xf>
    <xf numFmtId="168" fontId="26" fillId="4" borderId="17" xfId="1" applyNumberFormat="1" applyFont="1" applyFill="1" applyBorder="1" applyAlignment="1">
      <alignment horizontal="left" vertical="top"/>
    </xf>
    <xf numFmtId="168" fontId="5" fillId="4" borderId="54" xfId="1" applyNumberFormat="1" applyFont="1" applyFill="1" applyBorder="1" applyAlignment="1">
      <alignment horizontal="left" vertical="top"/>
    </xf>
    <xf numFmtId="168" fontId="6" fillId="9" borderId="41" xfId="1" applyNumberFormat="1" applyFont="1" applyFill="1" applyBorder="1" applyAlignment="1">
      <alignment horizontal="left" vertical="top"/>
    </xf>
    <xf numFmtId="168" fontId="7" fillId="9" borderId="8" xfId="1" applyNumberFormat="1" applyFont="1" applyFill="1" applyBorder="1" applyAlignment="1">
      <alignment horizontal="left" vertical="top"/>
    </xf>
    <xf numFmtId="168" fontId="9" fillId="2" borderId="29" xfId="1" applyNumberFormat="1" applyFont="1" applyFill="1" applyBorder="1" applyAlignment="1">
      <alignment horizontal="left" vertical="top"/>
    </xf>
    <xf numFmtId="169" fontId="9" fillId="0" borderId="8" xfId="3" applyNumberFormat="1" applyFont="1" applyFill="1" applyBorder="1" applyAlignment="1">
      <alignment horizontal="left" vertical="top"/>
    </xf>
    <xf numFmtId="168" fontId="9" fillId="2" borderId="21" xfId="1" applyNumberFormat="1" applyFont="1" applyFill="1" applyBorder="1" applyAlignment="1">
      <alignment horizontal="left" vertical="top"/>
    </xf>
    <xf numFmtId="169" fontId="9" fillId="0" borderId="17" xfId="3" applyNumberFormat="1" applyFont="1" applyFill="1" applyBorder="1" applyAlignment="1">
      <alignment horizontal="left" vertical="top"/>
    </xf>
    <xf numFmtId="168" fontId="9" fillId="0" borderId="37" xfId="1" applyNumberFormat="1" applyFont="1" applyFill="1" applyBorder="1" applyAlignment="1">
      <alignment horizontal="left" vertical="top"/>
    </xf>
    <xf numFmtId="169" fontId="9" fillId="6" borderId="8" xfId="3" applyNumberFormat="1" applyFont="1" applyFill="1" applyBorder="1" applyAlignment="1">
      <alignment horizontal="center" vertical="top"/>
    </xf>
    <xf numFmtId="0" fontId="9" fillId="13" borderId="66" xfId="0" applyFont="1" applyFill="1" applyBorder="1" applyAlignment="1">
      <alignment horizontal="left" vertical="top"/>
    </xf>
    <xf numFmtId="0" fontId="9" fillId="6" borderId="37" xfId="0" applyFont="1" applyFill="1" applyBorder="1" applyAlignment="1">
      <alignment horizontal="left" vertical="top" wrapText="1"/>
    </xf>
    <xf numFmtId="168" fontId="9" fillId="6" borderId="8" xfId="1" applyNumberFormat="1" applyFont="1" applyFill="1" applyBorder="1" applyAlignment="1">
      <alignment horizontal="left" vertical="top"/>
    </xf>
    <xf numFmtId="168" fontId="8" fillId="12" borderId="19" xfId="1" applyNumberFormat="1" applyFont="1" applyFill="1" applyBorder="1" applyAlignment="1">
      <alignment horizontal="left" vertical="top"/>
    </xf>
    <xf numFmtId="168" fontId="8" fillId="12" borderId="18" xfId="1" applyNumberFormat="1" applyFont="1" applyFill="1" applyBorder="1" applyAlignment="1">
      <alignment horizontal="left" vertical="top"/>
    </xf>
    <xf numFmtId="168" fontId="6" fillId="12" borderId="17" xfId="1" applyNumberFormat="1" applyFont="1" applyFill="1" applyBorder="1" applyAlignment="1">
      <alignment horizontal="left" vertical="top"/>
    </xf>
    <xf numFmtId="168" fontId="8" fillId="12" borderId="41" xfId="1" applyNumberFormat="1" applyFont="1" applyFill="1" applyBorder="1" applyAlignment="1">
      <alignment horizontal="left" vertical="top"/>
    </xf>
    <xf numFmtId="168" fontId="8" fillId="12" borderId="37" xfId="1" applyNumberFormat="1" applyFont="1" applyFill="1" applyBorder="1" applyAlignment="1">
      <alignment horizontal="left" vertical="top"/>
    </xf>
    <xf numFmtId="168" fontId="8" fillId="12" borderId="43" xfId="1" applyNumberFormat="1" applyFont="1" applyFill="1" applyBorder="1" applyAlignment="1">
      <alignment horizontal="left" vertical="top"/>
    </xf>
    <xf numFmtId="168" fontId="8" fillId="12" borderId="10" xfId="1" applyNumberFormat="1" applyFont="1" applyFill="1" applyBorder="1" applyAlignment="1">
      <alignment horizontal="left" vertical="top"/>
    </xf>
    <xf numFmtId="169" fontId="8" fillId="12" borderId="20" xfId="3" applyNumberFormat="1" applyFont="1" applyFill="1" applyBorder="1" applyAlignment="1">
      <alignment horizontal="left" vertical="top"/>
    </xf>
    <xf numFmtId="168" fontId="8" fillId="12" borderId="36" xfId="1" applyNumberFormat="1" applyFont="1" applyFill="1" applyBorder="1" applyAlignment="1">
      <alignment horizontal="left" vertical="top"/>
    </xf>
    <xf numFmtId="168" fontId="8" fillId="12" borderId="30" xfId="1" applyNumberFormat="1" applyFont="1" applyFill="1" applyBorder="1" applyAlignment="1">
      <alignment horizontal="left" vertical="top"/>
    </xf>
    <xf numFmtId="168" fontId="8" fillId="12" borderId="8" xfId="1" applyNumberFormat="1" applyFont="1" applyFill="1" applyBorder="1" applyAlignment="1">
      <alignment horizontal="left" vertical="top"/>
    </xf>
    <xf numFmtId="168" fontId="8" fillId="12" borderId="29" xfId="1" applyNumberFormat="1" applyFont="1" applyFill="1" applyBorder="1" applyAlignment="1">
      <alignment horizontal="left" vertical="top"/>
    </xf>
    <xf numFmtId="168" fontId="8" fillId="12" borderId="20" xfId="1" applyNumberFormat="1" applyFont="1" applyFill="1" applyBorder="1" applyAlignment="1">
      <alignment horizontal="left" vertical="top"/>
    </xf>
    <xf numFmtId="168" fontId="8" fillId="12" borderId="24" xfId="1" applyNumberFormat="1" applyFont="1" applyFill="1" applyBorder="1" applyAlignment="1">
      <alignment horizontal="left" vertical="top"/>
    </xf>
    <xf numFmtId="168" fontId="8" fillId="12" borderId="25" xfId="1" applyNumberFormat="1" applyFont="1" applyFill="1" applyBorder="1" applyAlignment="1">
      <alignment horizontal="left" vertical="top"/>
    </xf>
    <xf numFmtId="168" fontId="6" fillId="12" borderId="29" xfId="1" applyNumberFormat="1" applyFont="1" applyFill="1" applyBorder="1" applyAlignment="1">
      <alignment horizontal="left" vertical="top"/>
    </xf>
    <xf numFmtId="168" fontId="6" fillId="12" borderId="41" xfId="1" applyNumberFormat="1" applyFont="1" applyFill="1" applyBorder="1" applyAlignment="1">
      <alignment horizontal="left" vertical="top"/>
    </xf>
    <xf numFmtId="168" fontId="6" fillId="12" borderId="8" xfId="1" applyNumberFormat="1" applyFont="1" applyFill="1" applyBorder="1" applyAlignment="1">
      <alignment horizontal="left" vertical="top"/>
    </xf>
    <xf numFmtId="168" fontId="7" fillId="2" borderId="41" xfId="1" applyNumberFormat="1" applyFont="1" applyFill="1" applyBorder="1" applyAlignment="1">
      <alignment horizontal="left" vertical="top"/>
    </xf>
    <xf numFmtId="0" fontId="6" fillId="0" borderId="57" xfId="0" applyFont="1" applyFill="1" applyBorder="1" applyAlignment="1">
      <alignment horizontal="left" vertical="top"/>
    </xf>
    <xf numFmtId="168" fontId="6" fillId="0" borderId="57" xfId="1" applyNumberFormat="1" applyFont="1" applyFill="1" applyBorder="1" applyAlignment="1">
      <alignment horizontal="left" vertical="top"/>
    </xf>
    <xf numFmtId="169" fontId="9" fillId="0" borderId="24" xfId="3" applyNumberFormat="1" applyFont="1" applyFill="1" applyBorder="1" applyAlignment="1">
      <alignment horizontal="left" vertical="top"/>
    </xf>
    <xf numFmtId="168" fontId="9" fillId="0" borderId="36" xfId="1" applyNumberFormat="1" applyFont="1" applyFill="1" applyBorder="1" applyAlignment="1">
      <alignment horizontal="left" vertical="top"/>
    </xf>
    <xf numFmtId="0" fontId="9" fillId="13" borderId="39" xfId="0" applyFont="1" applyFill="1" applyBorder="1" applyAlignment="1">
      <alignment horizontal="left" vertical="top"/>
    </xf>
    <xf numFmtId="168" fontId="9" fillId="2" borderId="28" xfId="1" applyNumberFormat="1" applyFont="1" applyFill="1" applyBorder="1" applyAlignment="1">
      <alignment horizontal="left" vertical="top"/>
    </xf>
    <xf numFmtId="0" fontId="29" fillId="6" borderId="30" xfId="0" applyFont="1" applyFill="1" applyBorder="1" applyAlignment="1">
      <alignment horizontal="left" vertical="top" wrapText="1"/>
    </xf>
    <xf numFmtId="168" fontId="29" fillId="6" borderId="17" xfId="1" applyNumberFormat="1" applyFont="1" applyFill="1" applyBorder="1" applyAlignment="1">
      <alignment horizontal="left" vertical="top"/>
    </xf>
    <xf numFmtId="168" fontId="29" fillId="6" borderId="41" xfId="1" applyNumberFormat="1" applyFont="1" applyFill="1" applyBorder="1" applyAlignment="1">
      <alignment horizontal="left" vertical="top"/>
    </xf>
    <xf numFmtId="168" fontId="29" fillId="6" borderId="8" xfId="1" applyNumberFormat="1" applyFont="1" applyFill="1" applyBorder="1" applyAlignment="1">
      <alignment horizontal="left" vertical="top"/>
    </xf>
    <xf numFmtId="168" fontId="29" fillId="6" borderId="37" xfId="1" applyNumberFormat="1" applyFont="1" applyFill="1" applyBorder="1" applyAlignment="1">
      <alignment horizontal="left" vertical="top"/>
    </xf>
    <xf numFmtId="168" fontId="30" fillId="6" borderId="17" xfId="1" applyNumberFormat="1" applyFont="1" applyFill="1" applyBorder="1" applyAlignment="1">
      <alignment horizontal="left" vertical="top"/>
    </xf>
    <xf numFmtId="168" fontId="29" fillId="6" borderId="19" xfId="1" applyNumberFormat="1" applyFont="1" applyFill="1" applyBorder="1" applyAlignment="1">
      <alignment horizontal="left" vertical="top"/>
    </xf>
    <xf numFmtId="168" fontId="30" fillId="6" borderId="29" xfId="1" applyNumberFormat="1" applyFont="1" applyFill="1" applyBorder="1" applyAlignment="1">
      <alignment horizontal="left" vertical="top"/>
    </xf>
    <xf numFmtId="168" fontId="29" fillId="6" borderId="18" xfId="1" applyNumberFormat="1" applyFont="1" applyFill="1" applyBorder="1" applyAlignment="1">
      <alignment horizontal="left" vertical="top"/>
    </xf>
    <xf numFmtId="169" fontId="29" fillId="6" borderId="17" xfId="3" applyNumberFormat="1" applyFont="1" applyFill="1" applyBorder="1" applyAlignment="1">
      <alignment horizontal="left" vertical="top"/>
    </xf>
    <xf numFmtId="0" fontId="29" fillId="0" borderId="0" xfId="0" applyFont="1" applyFill="1" applyAlignment="1">
      <alignment horizontal="left" vertical="top"/>
    </xf>
    <xf numFmtId="0" fontId="26" fillId="0" borderId="0" xfId="0" applyFont="1" applyFill="1" applyAlignment="1">
      <alignment horizontal="left" vertical="top"/>
    </xf>
    <xf numFmtId="0" fontId="5" fillId="6" borderId="30" xfId="0" applyFont="1" applyFill="1" applyBorder="1" applyAlignment="1">
      <alignment horizontal="left" vertical="top" wrapText="1"/>
    </xf>
    <xf numFmtId="0" fontId="5" fillId="6" borderId="34" xfId="0" applyFont="1" applyFill="1" applyBorder="1" applyAlignment="1">
      <alignment horizontal="left" vertical="top" wrapText="1"/>
    </xf>
    <xf numFmtId="168" fontId="6" fillId="12" borderId="41" xfId="0" applyNumberFormat="1" applyFont="1" applyFill="1" applyBorder="1" applyAlignment="1">
      <alignment horizontal="center" vertical="top"/>
    </xf>
    <xf numFmtId="0" fontId="6" fillId="0" borderId="65" xfId="0" applyFont="1" applyFill="1" applyBorder="1" applyAlignment="1">
      <alignment horizontal="left" vertical="top"/>
    </xf>
    <xf numFmtId="168" fontId="6" fillId="12" borderId="17" xfId="0" applyNumberFormat="1" applyFont="1" applyFill="1" applyBorder="1" applyAlignment="1">
      <alignment horizontal="center" vertical="top"/>
    </xf>
    <xf numFmtId="168" fontId="30" fillId="6" borderId="27" xfId="1" applyNumberFormat="1" applyFont="1" applyFill="1" applyBorder="1" applyAlignment="1">
      <alignment horizontal="left" vertical="top"/>
    </xf>
    <xf numFmtId="0" fontId="6" fillId="0" borderId="62" xfId="0" applyFont="1" applyFill="1" applyBorder="1" applyAlignment="1">
      <alignment horizontal="left" vertical="top"/>
    </xf>
    <xf numFmtId="168" fontId="6" fillId="0" borderId="0" xfId="0" applyNumberFormat="1" applyFont="1" applyFill="1" applyBorder="1" applyAlignment="1">
      <alignment horizontal="left" vertical="top"/>
    </xf>
    <xf numFmtId="14" fontId="29" fillId="6" borderId="29" xfId="0" applyNumberFormat="1" applyFont="1" applyFill="1" applyBorder="1" applyAlignment="1">
      <alignment horizontal="left" vertical="top"/>
    </xf>
    <xf numFmtId="0" fontId="6" fillId="2" borderId="42" xfId="0" applyFont="1" applyFill="1" applyBorder="1" applyAlignment="1">
      <alignment horizontal="left" vertical="top" wrapText="1"/>
    </xf>
    <xf numFmtId="168" fontId="6" fillId="0" borderId="42" xfId="1" applyNumberFormat="1" applyFont="1" applyFill="1" applyBorder="1" applyAlignment="1">
      <alignment horizontal="left" vertical="top"/>
    </xf>
    <xf numFmtId="168" fontId="9" fillId="6" borderId="18" xfId="1" applyNumberFormat="1" applyFont="1" applyFill="1" applyBorder="1" applyAlignment="1">
      <alignment horizontal="left" vertical="top"/>
    </xf>
    <xf numFmtId="0" fontId="32" fillId="0" borderId="30" xfId="0" applyFont="1" applyFill="1" applyBorder="1" applyAlignment="1">
      <alignment horizontal="left" vertical="top" wrapText="1"/>
    </xf>
    <xf numFmtId="168" fontId="9" fillId="0" borderId="42" xfId="1" applyNumberFormat="1" applyFont="1" applyFill="1" applyBorder="1" applyAlignment="1">
      <alignment horizontal="left" vertical="top"/>
    </xf>
    <xf numFmtId="168" fontId="9" fillId="0" borderId="38" xfId="1" applyNumberFormat="1" applyFont="1" applyFill="1" applyBorder="1" applyAlignment="1">
      <alignment horizontal="left" vertical="top"/>
    </xf>
    <xf numFmtId="168" fontId="9" fillId="2" borderId="31" xfId="1" applyNumberFormat="1" applyFont="1" applyFill="1" applyBorder="1" applyAlignment="1">
      <alignment horizontal="left" vertical="top"/>
    </xf>
    <xf numFmtId="9" fontId="5" fillId="2" borderId="1" xfId="4" applyFont="1" applyFill="1" applyBorder="1" applyAlignment="1">
      <alignment horizontal="center" vertical="center" wrapText="1"/>
    </xf>
    <xf numFmtId="1" fontId="5" fillId="2" borderId="3" xfId="4" applyNumberFormat="1" applyFont="1" applyFill="1" applyBorder="1" applyAlignment="1">
      <alignment horizontal="center" vertical="center"/>
    </xf>
    <xf numFmtId="9" fontId="5" fillId="2" borderId="9" xfId="4" applyFont="1" applyFill="1" applyBorder="1" applyAlignment="1">
      <alignment horizontal="center" vertical="center" wrapText="1"/>
    </xf>
    <xf numFmtId="1" fontId="5" fillId="2" borderId="62" xfId="4" applyNumberFormat="1" applyFont="1" applyFill="1" applyBorder="1" applyAlignment="1">
      <alignment horizontal="center" vertical="center"/>
    </xf>
    <xf numFmtId="9" fontId="5" fillId="2" borderId="12" xfId="4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top"/>
    </xf>
    <xf numFmtId="168" fontId="9" fillId="4" borderId="1" xfId="0" applyNumberFormat="1" applyFont="1" applyFill="1" applyBorder="1" applyAlignment="1">
      <alignment horizontal="center" vertical="top"/>
    </xf>
    <xf numFmtId="168" fontId="9" fillId="4" borderId="9" xfId="0" applyNumberFormat="1" applyFont="1" applyFill="1" applyBorder="1" applyAlignment="1">
      <alignment horizontal="center" vertical="top"/>
    </xf>
    <xf numFmtId="168" fontId="9" fillId="4" borderId="2" xfId="0" applyNumberFormat="1" applyFont="1" applyFill="1" applyBorder="1" applyAlignment="1">
      <alignment horizontal="center" vertical="top"/>
    </xf>
    <xf numFmtId="9" fontId="9" fillId="4" borderId="9" xfId="4" applyFont="1" applyFill="1" applyBorder="1" applyAlignment="1">
      <alignment horizontal="center" vertical="top"/>
    </xf>
    <xf numFmtId="9" fontId="9" fillId="4" borderId="1" xfId="4" applyFont="1" applyFill="1" applyBorder="1" applyAlignment="1">
      <alignment horizontal="center" vertical="top"/>
    </xf>
    <xf numFmtId="0" fontId="9" fillId="4" borderId="35" xfId="0" applyFont="1" applyFill="1" applyBorder="1" applyAlignment="1">
      <alignment horizontal="left" vertical="top"/>
    </xf>
    <xf numFmtId="168" fontId="9" fillId="4" borderId="13" xfId="0" applyNumberFormat="1" applyFont="1" applyFill="1" applyBorder="1" applyAlignment="1">
      <alignment horizontal="center" vertical="top"/>
    </xf>
    <xf numFmtId="168" fontId="9" fillId="4" borderId="12" xfId="0" applyNumberFormat="1" applyFont="1" applyFill="1" applyBorder="1" applyAlignment="1">
      <alignment horizontal="center" vertical="top"/>
    </xf>
    <xf numFmtId="168" fontId="9" fillId="4" borderId="7" xfId="0" applyNumberFormat="1" applyFont="1" applyFill="1" applyBorder="1" applyAlignment="1">
      <alignment horizontal="center" vertical="top"/>
    </xf>
    <xf numFmtId="9" fontId="9" fillId="4" borderId="12" xfId="4" applyFont="1" applyFill="1" applyBorder="1" applyAlignment="1">
      <alignment horizontal="center" vertical="top"/>
    </xf>
    <xf numFmtId="9" fontId="9" fillId="4" borderId="13" xfId="4" applyFont="1" applyFill="1" applyBorder="1" applyAlignment="1">
      <alignment horizontal="center" vertical="top"/>
    </xf>
    <xf numFmtId="0" fontId="7" fillId="10" borderId="0" xfId="0" applyFont="1" applyFill="1" applyAlignment="1">
      <alignment vertical="top"/>
    </xf>
    <xf numFmtId="0" fontId="9" fillId="10" borderId="33" xfId="0" applyFont="1" applyFill="1" applyBorder="1" applyAlignment="1">
      <alignment horizontal="left" vertical="top"/>
    </xf>
    <xf numFmtId="0" fontId="9" fillId="10" borderId="34" xfId="0" applyFont="1" applyFill="1" applyBorder="1" applyAlignment="1">
      <alignment horizontal="left" vertical="top" wrapText="1"/>
    </xf>
    <xf numFmtId="168" fontId="9" fillId="10" borderId="24" xfId="0" applyNumberFormat="1" applyFont="1" applyFill="1" applyBorder="1" applyAlignment="1">
      <alignment horizontal="center" vertical="top"/>
    </xf>
    <xf numFmtId="9" fontId="9" fillId="10" borderId="26" xfId="4" applyFont="1" applyFill="1" applyBorder="1" applyAlignment="1">
      <alignment horizontal="center" vertical="top"/>
    </xf>
    <xf numFmtId="9" fontId="9" fillId="10" borderId="24" xfId="4" applyFont="1" applyFill="1" applyBorder="1" applyAlignment="1">
      <alignment horizontal="center" vertical="top"/>
    </xf>
    <xf numFmtId="0" fontId="9" fillId="6" borderId="27" xfId="0" applyFont="1" applyFill="1" applyBorder="1" applyAlignment="1">
      <alignment horizontal="left" vertical="top"/>
    </xf>
    <xf numFmtId="168" fontId="9" fillId="6" borderId="29" xfId="0" applyNumberFormat="1" applyFont="1" applyFill="1" applyBorder="1" applyAlignment="1">
      <alignment horizontal="center" vertical="top"/>
    </xf>
    <xf numFmtId="9" fontId="9" fillId="6" borderId="27" xfId="4" applyFont="1" applyFill="1" applyBorder="1" applyAlignment="1">
      <alignment horizontal="center" vertical="top"/>
    </xf>
    <xf numFmtId="9" fontId="9" fillId="6" borderId="17" xfId="4" applyFont="1" applyFill="1" applyBorder="1" applyAlignment="1">
      <alignment horizontal="center" vertical="top"/>
    </xf>
    <xf numFmtId="9" fontId="6" fillId="2" borderId="27" xfId="4" applyFont="1" applyFill="1" applyBorder="1" applyAlignment="1">
      <alignment horizontal="center" vertical="top"/>
    </xf>
    <xf numFmtId="0" fontId="14" fillId="6" borderId="30" xfId="0" applyFont="1" applyFill="1" applyBorder="1" applyAlignment="1">
      <alignment horizontal="left" vertical="top" wrapText="1"/>
    </xf>
    <xf numFmtId="0" fontId="15" fillId="6" borderId="30" xfId="0" applyFont="1" applyFill="1" applyBorder="1" applyAlignment="1">
      <alignment horizontal="left" vertical="top" wrapText="1"/>
    </xf>
    <xf numFmtId="168" fontId="9" fillId="2" borderId="27" xfId="0" applyNumberFormat="1" applyFont="1" applyFill="1" applyBorder="1" applyAlignment="1">
      <alignment horizontal="center" vertical="top"/>
    </xf>
    <xf numFmtId="168" fontId="9" fillId="0" borderId="27" xfId="0" applyNumberFormat="1" applyFont="1" applyFill="1" applyBorder="1" applyAlignment="1">
      <alignment horizontal="center" vertical="top"/>
    </xf>
    <xf numFmtId="165" fontId="9" fillId="0" borderId="27" xfId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left" vertical="top"/>
    </xf>
    <xf numFmtId="168" fontId="9" fillId="2" borderId="28" xfId="0" applyNumberFormat="1" applyFont="1" applyFill="1" applyBorder="1" applyAlignment="1">
      <alignment horizontal="center" vertical="top"/>
    </xf>
    <xf numFmtId="168" fontId="9" fillId="0" borderId="28" xfId="0" applyNumberFormat="1" applyFont="1" applyFill="1" applyBorder="1" applyAlignment="1">
      <alignment horizontal="center" vertical="top"/>
    </xf>
    <xf numFmtId="168" fontId="9" fillId="0" borderId="21" xfId="0" applyNumberFormat="1" applyFont="1" applyFill="1" applyBorder="1" applyAlignment="1">
      <alignment horizontal="center" vertical="top"/>
    </xf>
    <xf numFmtId="165" fontId="9" fillId="0" borderId="28" xfId="1" applyFont="1" applyFill="1" applyBorder="1" applyAlignment="1">
      <alignment horizontal="center" vertical="top"/>
    </xf>
    <xf numFmtId="168" fontId="9" fillId="0" borderId="22" xfId="0" applyNumberFormat="1" applyFont="1" applyFill="1" applyBorder="1" applyAlignment="1">
      <alignment horizontal="center" vertical="top"/>
    </xf>
    <xf numFmtId="168" fontId="9" fillId="0" borderId="44" xfId="0" applyNumberFormat="1" applyFont="1" applyFill="1" applyBorder="1" applyAlignment="1">
      <alignment horizontal="center" vertical="top"/>
    </xf>
    <xf numFmtId="168" fontId="9" fillId="0" borderId="42" xfId="0" applyNumberFormat="1" applyFont="1" applyFill="1" applyBorder="1" applyAlignment="1">
      <alignment horizontal="center" vertical="top"/>
    </xf>
    <xf numFmtId="168" fontId="9" fillId="6" borderId="42" xfId="0" applyNumberFormat="1" applyFont="1" applyFill="1" applyBorder="1" applyAlignment="1">
      <alignment horizontal="center" vertical="top"/>
    </xf>
    <xf numFmtId="9" fontId="6" fillId="2" borderId="28" xfId="4" applyFont="1" applyFill="1" applyBorder="1" applyAlignment="1">
      <alignment horizontal="center" vertical="top"/>
    </xf>
    <xf numFmtId="9" fontId="6" fillId="2" borderId="21" xfId="4" applyFont="1" applyFill="1" applyBorder="1" applyAlignment="1">
      <alignment horizontal="center" vertical="top"/>
    </xf>
    <xf numFmtId="0" fontId="9" fillId="6" borderId="53" xfId="0" applyFont="1" applyFill="1" applyBorder="1" applyAlignment="1">
      <alignment horizontal="left" vertical="top"/>
    </xf>
    <xf numFmtId="9" fontId="6" fillId="0" borderId="0" xfId="4" applyFont="1" applyFill="1" applyBorder="1" applyAlignment="1">
      <alignment horizontal="center" vertical="top"/>
    </xf>
    <xf numFmtId="9" fontId="6" fillId="0" borderId="4" xfId="4" applyFont="1" applyFill="1" applyBorder="1" applyAlignment="1">
      <alignment horizontal="center" vertical="top"/>
    </xf>
    <xf numFmtId="0" fontId="9" fillId="6" borderId="67" xfId="0" applyFont="1" applyFill="1" applyBorder="1" applyAlignment="1">
      <alignment horizontal="left" vertical="top"/>
    </xf>
    <xf numFmtId="168" fontId="9" fillId="4" borderId="68" xfId="0" applyNumberFormat="1" applyFont="1" applyFill="1" applyBorder="1" applyAlignment="1">
      <alignment horizontal="center" vertical="top"/>
    </xf>
    <xf numFmtId="168" fontId="9" fillId="4" borderId="45" xfId="0" applyNumberFormat="1" applyFont="1" applyFill="1" applyBorder="1" applyAlignment="1">
      <alignment horizontal="center" vertical="top"/>
    </xf>
    <xf numFmtId="168" fontId="9" fillId="4" borderId="66" xfId="0" applyNumberFormat="1" applyFont="1" applyFill="1" applyBorder="1" applyAlignment="1">
      <alignment horizontal="center" vertical="top"/>
    </xf>
    <xf numFmtId="169" fontId="9" fillId="4" borderId="13" xfId="3" applyNumberFormat="1" applyFont="1" applyFill="1" applyBorder="1" applyAlignment="1">
      <alignment horizontal="center" vertical="top"/>
    </xf>
    <xf numFmtId="168" fontId="9" fillId="4" borderId="16" xfId="0" applyNumberFormat="1" applyFont="1" applyFill="1" applyBorder="1" applyAlignment="1">
      <alignment horizontal="center" vertical="top"/>
    </xf>
    <xf numFmtId="9" fontId="9" fillId="4" borderId="7" xfId="4" applyFont="1" applyFill="1" applyBorder="1" applyAlignment="1">
      <alignment horizontal="center" vertical="top"/>
    </xf>
    <xf numFmtId="0" fontId="9" fillId="7" borderId="33" xfId="0" applyFont="1" applyFill="1" applyBorder="1" applyAlignment="1">
      <alignment horizontal="left" vertical="top"/>
    </xf>
    <xf numFmtId="168" fontId="9" fillId="7" borderId="24" xfId="0" applyNumberFormat="1" applyFont="1" applyFill="1" applyBorder="1" applyAlignment="1">
      <alignment horizontal="center" vertical="top"/>
    </xf>
    <xf numFmtId="168" fontId="9" fillId="7" borderId="43" xfId="0" applyNumberFormat="1" applyFont="1" applyFill="1" applyBorder="1" applyAlignment="1">
      <alignment horizontal="center" vertical="top"/>
    </xf>
    <xf numFmtId="168" fontId="9" fillId="7" borderId="10" xfId="0" applyNumberFormat="1" applyFont="1" applyFill="1" applyBorder="1" applyAlignment="1">
      <alignment horizontal="center" vertical="top"/>
    </xf>
    <xf numFmtId="168" fontId="9" fillId="7" borderId="36" xfId="0" applyNumberFormat="1" applyFont="1" applyFill="1" applyBorder="1" applyAlignment="1">
      <alignment horizontal="center" vertical="top"/>
    </xf>
    <xf numFmtId="168" fontId="9" fillId="7" borderId="25" xfId="0" applyNumberFormat="1" applyFont="1" applyFill="1" applyBorder="1" applyAlignment="1">
      <alignment horizontal="center" vertical="top"/>
    </xf>
    <xf numFmtId="168" fontId="9" fillId="7" borderId="20" xfId="0" applyNumberFormat="1" applyFont="1" applyFill="1" applyBorder="1" applyAlignment="1">
      <alignment horizontal="center" vertical="top"/>
    </xf>
    <xf numFmtId="169" fontId="9" fillId="7" borderId="24" xfId="3" applyNumberFormat="1" applyFont="1" applyFill="1" applyBorder="1" applyAlignment="1">
      <alignment horizontal="center" vertical="top"/>
    </xf>
    <xf numFmtId="168" fontId="9" fillId="7" borderId="26" xfId="0" applyNumberFormat="1" applyFont="1" applyFill="1" applyBorder="1" applyAlignment="1">
      <alignment horizontal="center" vertical="top"/>
    </xf>
    <xf numFmtId="9" fontId="9" fillId="7" borderId="25" xfId="4" applyFont="1" applyFill="1" applyBorder="1" applyAlignment="1">
      <alignment horizontal="center" vertical="top"/>
    </xf>
    <xf numFmtId="168" fontId="6" fillId="0" borderId="17" xfId="0" applyNumberFormat="1" applyFont="1" applyFill="1" applyBorder="1" applyAlignment="1">
      <alignment horizontal="center" vertical="top"/>
    </xf>
    <xf numFmtId="168" fontId="6" fillId="0" borderId="27" xfId="0" applyNumberFormat="1" applyFont="1" applyFill="1" applyBorder="1" applyAlignment="1">
      <alignment horizontal="center" vertical="top"/>
    </xf>
    <xf numFmtId="0" fontId="9" fillId="7" borderId="29" xfId="0" applyFont="1" applyFill="1" applyBorder="1" applyAlignment="1">
      <alignment horizontal="left" vertical="top"/>
    </xf>
    <xf numFmtId="168" fontId="9" fillId="7" borderId="17" xfId="0" applyNumberFormat="1" applyFont="1" applyFill="1" applyBorder="1" applyAlignment="1">
      <alignment horizontal="center" vertical="top"/>
    </xf>
    <xf numFmtId="168" fontId="9" fillId="7" borderId="41" xfId="0" applyNumberFormat="1" applyFont="1" applyFill="1" applyBorder="1" applyAlignment="1">
      <alignment horizontal="center" vertical="top"/>
    </xf>
    <xf numFmtId="168" fontId="9" fillId="7" borderId="8" xfId="0" applyNumberFormat="1" applyFont="1" applyFill="1" applyBorder="1" applyAlignment="1">
      <alignment horizontal="center" vertical="top"/>
    </xf>
    <xf numFmtId="168" fontId="9" fillId="7" borderId="37" xfId="0" applyNumberFormat="1" applyFont="1" applyFill="1" applyBorder="1" applyAlignment="1">
      <alignment horizontal="center" vertical="top"/>
    </xf>
    <xf numFmtId="168" fontId="9" fillId="7" borderId="19" xfId="0" applyNumberFormat="1" applyFont="1" applyFill="1" applyBorder="1" applyAlignment="1">
      <alignment horizontal="center" vertical="top"/>
    </xf>
    <xf numFmtId="168" fontId="9" fillId="7" borderId="18" xfId="0" applyNumberFormat="1" applyFont="1" applyFill="1" applyBorder="1" applyAlignment="1">
      <alignment horizontal="center" vertical="top"/>
    </xf>
    <xf numFmtId="169" fontId="9" fillId="7" borderId="17" xfId="3" applyNumberFormat="1" applyFont="1" applyFill="1" applyBorder="1" applyAlignment="1">
      <alignment horizontal="center" vertical="top"/>
    </xf>
    <xf numFmtId="168" fontId="9" fillId="7" borderId="27" xfId="0" applyNumberFormat="1" applyFont="1" applyFill="1" applyBorder="1" applyAlignment="1">
      <alignment horizontal="center" vertical="top"/>
    </xf>
    <xf numFmtId="9" fontId="9" fillId="7" borderId="19" xfId="4" applyFont="1" applyFill="1" applyBorder="1" applyAlignment="1">
      <alignment horizontal="center" vertical="top"/>
    </xf>
    <xf numFmtId="168" fontId="9" fillId="7" borderId="17" xfId="0" applyNumberFormat="1" applyFont="1" applyFill="1" applyBorder="1" applyAlignment="1">
      <alignment horizontal="left" vertical="top"/>
    </xf>
    <xf numFmtId="168" fontId="9" fillId="7" borderId="27" xfId="0" applyNumberFormat="1" applyFont="1" applyFill="1" applyBorder="1" applyAlignment="1">
      <alignment horizontal="left" vertical="top"/>
    </xf>
    <xf numFmtId="168" fontId="9" fillId="7" borderId="19" xfId="0" applyNumberFormat="1" applyFont="1" applyFill="1" applyBorder="1" applyAlignment="1">
      <alignment horizontal="left" vertical="top"/>
    </xf>
    <xf numFmtId="44" fontId="17" fillId="0" borderId="63" xfId="0" applyNumberFormat="1" applyFont="1" applyBorder="1" applyAlignment="1">
      <alignment vertical="top"/>
    </xf>
    <xf numFmtId="9" fontId="29" fillId="6" borderId="19" xfId="4" applyFont="1" applyFill="1" applyBorder="1" applyAlignment="1">
      <alignment horizontal="center" vertical="top"/>
    </xf>
    <xf numFmtId="168" fontId="9" fillId="6" borderId="17" xfId="0" applyNumberFormat="1" applyFont="1" applyFill="1" applyBorder="1" applyAlignment="1">
      <alignment horizontal="left" vertical="top"/>
    </xf>
    <xf numFmtId="168" fontId="6" fillId="2" borderId="17" xfId="0" applyNumberFormat="1" applyFont="1" applyFill="1" applyBorder="1" applyAlignment="1">
      <alignment horizontal="left" vertical="top"/>
    </xf>
    <xf numFmtId="168" fontId="10" fillId="2" borderId="17" xfId="0" applyNumberFormat="1" applyFont="1" applyFill="1" applyBorder="1" applyAlignment="1">
      <alignment horizontal="center" vertical="top"/>
    </xf>
    <xf numFmtId="168" fontId="10" fillId="2" borderId="19" xfId="0" applyNumberFormat="1" applyFont="1" applyFill="1" applyBorder="1" applyAlignment="1">
      <alignment horizontal="center" vertical="top"/>
    </xf>
    <xf numFmtId="168" fontId="10" fillId="2" borderId="27" xfId="0" applyNumberFormat="1" applyFont="1" applyFill="1" applyBorder="1" applyAlignment="1">
      <alignment horizontal="center" vertical="top"/>
    </xf>
    <xf numFmtId="168" fontId="9" fillId="6" borderId="41" xfId="0" applyNumberFormat="1" applyFont="1" applyFill="1" applyBorder="1" applyAlignment="1">
      <alignment horizontal="left" vertical="top"/>
    </xf>
    <xf numFmtId="168" fontId="9" fillId="6" borderId="19" xfId="0" applyNumberFormat="1" applyFont="1" applyFill="1" applyBorder="1" applyAlignment="1">
      <alignment horizontal="left" vertical="top"/>
    </xf>
    <xf numFmtId="168" fontId="9" fillId="6" borderId="18" xfId="0" applyNumberFormat="1" applyFont="1" applyFill="1" applyBorder="1" applyAlignment="1">
      <alignment horizontal="left" vertical="top"/>
    </xf>
    <xf numFmtId="169" fontId="9" fillId="6" borderId="17" xfId="3" applyNumberFormat="1" applyFont="1" applyFill="1" applyBorder="1" applyAlignment="1">
      <alignment horizontal="left" vertical="top"/>
    </xf>
    <xf numFmtId="168" fontId="9" fillId="6" borderId="27" xfId="0" applyNumberFormat="1" applyFont="1" applyFill="1" applyBorder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9" fontId="6" fillId="2" borderId="52" xfId="4" applyFont="1" applyFill="1" applyBorder="1" applyAlignment="1">
      <alignment horizontal="center" vertical="top"/>
    </xf>
    <xf numFmtId="0" fontId="9" fillId="6" borderId="33" xfId="0" applyFont="1" applyFill="1" applyBorder="1" applyAlignment="1">
      <alignment horizontal="left" vertical="top"/>
    </xf>
    <xf numFmtId="0" fontId="9" fillId="13" borderId="29" xfId="0" applyFont="1" applyFill="1" applyBorder="1" applyAlignment="1">
      <alignment horizontal="left" vertical="top"/>
    </xf>
    <xf numFmtId="0" fontId="9" fillId="13" borderId="35" xfId="0" applyFont="1" applyFill="1" applyBorder="1" applyAlignment="1">
      <alignment horizontal="left" vertical="top"/>
    </xf>
    <xf numFmtId="168" fontId="9" fillId="13" borderId="45" xfId="0" applyNumberFormat="1" applyFont="1" applyFill="1" applyBorder="1" applyAlignment="1">
      <alignment horizontal="center" vertical="top"/>
    </xf>
    <xf numFmtId="168" fontId="9" fillId="13" borderId="7" xfId="0" applyNumberFormat="1" applyFont="1" applyFill="1" applyBorder="1" applyAlignment="1">
      <alignment horizontal="center" vertical="top"/>
    </xf>
    <xf numFmtId="9" fontId="9" fillId="13" borderId="13" xfId="4" applyFont="1" applyFill="1" applyBorder="1" applyAlignment="1">
      <alignment horizontal="center" vertical="top"/>
    </xf>
    <xf numFmtId="9" fontId="9" fillId="2" borderId="10" xfId="4" applyFont="1" applyFill="1" applyBorder="1" applyAlignment="1">
      <alignment horizontal="center" vertical="top"/>
    </xf>
    <xf numFmtId="9" fontId="9" fillId="2" borderId="34" xfId="4" applyFont="1" applyFill="1" applyBorder="1" applyAlignment="1">
      <alignment horizontal="center" vertical="top"/>
    </xf>
    <xf numFmtId="9" fontId="9" fillId="2" borderId="8" xfId="4" applyFont="1" applyFill="1" applyBorder="1" applyAlignment="1">
      <alignment horizontal="center" vertical="top"/>
    </xf>
    <xf numFmtId="9" fontId="9" fillId="2" borderId="30" xfId="4" applyFont="1" applyFill="1" applyBorder="1" applyAlignment="1">
      <alignment horizontal="center" vertical="top"/>
    </xf>
    <xf numFmtId="168" fontId="6" fillId="2" borderId="41" xfId="0" applyNumberFormat="1" applyFont="1" applyFill="1" applyBorder="1" applyAlignment="1">
      <alignment horizontal="center" vertical="top"/>
    </xf>
    <xf numFmtId="9" fontId="6" fillId="2" borderId="8" xfId="4" applyFont="1" applyFill="1" applyBorder="1" applyAlignment="1">
      <alignment horizontal="center" vertical="top"/>
    </xf>
    <xf numFmtId="9" fontId="6" fillId="2" borderId="30" xfId="4" applyFont="1" applyFill="1" applyBorder="1" applyAlignment="1">
      <alignment horizontal="center" vertical="top"/>
    </xf>
    <xf numFmtId="168" fontId="10" fillId="2" borderId="41" xfId="0" applyNumberFormat="1" applyFont="1" applyFill="1" applyBorder="1" applyAlignment="1">
      <alignment horizontal="center" vertical="top"/>
    </xf>
    <xf numFmtId="14" fontId="5" fillId="6" borderId="33" xfId="0" applyNumberFormat="1" applyFont="1" applyFill="1" applyBorder="1" applyAlignment="1">
      <alignment horizontal="left" vertical="top"/>
    </xf>
    <xf numFmtId="168" fontId="5" fillId="6" borderId="25" xfId="1" applyNumberFormat="1" applyFont="1" applyFill="1" applyBorder="1" applyAlignment="1">
      <alignment horizontal="left" vertical="top"/>
    </xf>
    <xf numFmtId="9" fontId="6" fillId="6" borderId="25" xfId="4" applyFont="1" applyFill="1" applyBorder="1" applyAlignment="1">
      <alignment horizontal="center" vertical="top"/>
    </xf>
    <xf numFmtId="0" fontId="9" fillId="4" borderId="29" xfId="0" applyFont="1" applyFill="1" applyBorder="1" applyAlignment="1">
      <alignment horizontal="left" vertical="top"/>
    </xf>
    <xf numFmtId="9" fontId="5" fillId="4" borderId="19" xfId="4" applyFont="1" applyFill="1" applyBorder="1" applyAlignment="1">
      <alignment horizontal="center" vertical="top"/>
    </xf>
    <xf numFmtId="14" fontId="5" fillId="6" borderId="29" xfId="0" applyNumberFormat="1" applyFont="1" applyFill="1" applyBorder="1" applyAlignment="1">
      <alignment horizontal="left" vertical="top"/>
    </xf>
    <xf numFmtId="168" fontId="5" fillId="6" borderId="19" xfId="1" applyNumberFormat="1" applyFont="1" applyFill="1" applyBorder="1" applyAlignment="1">
      <alignment horizontal="left" vertical="top"/>
    </xf>
    <xf numFmtId="168" fontId="5" fillId="6" borderId="18" xfId="1" applyNumberFormat="1" applyFont="1" applyFill="1" applyBorder="1" applyAlignment="1">
      <alignment horizontal="left" vertical="top"/>
    </xf>
    <xf numFmtId="168" fontId="5" fillId="6" borderId="17" xfId="1" applyNumberFormat="1" applyFont="1" applyFill="1" applyBorder="1" applyAlignment="1">
      <alignment horizontal="left" vertical="top"/>
    </xf>
    <xf numFmtId="9" fontId="6" fillId="6" borderId="19" xfId="4" applyFont="1" applyFill="1" applyBorder="1" applyAlignment="1">
      <alignment horizontal="center" vertical="top"/>
    </xf>
    <xf numFmtId="0" fontId="8" fillId="12" borderId="29" xfId="0" applyFont="1" applyFill="1" applyBorder="1" applyAlignment="1">
      <alignment horizontal="left" vertical="top"/>
    </xf>
    <xf numFmtId="9" fontId="6" fillId="12" borderId="8" xfId="4" applyFont="1" applyFill="1" applyBorder="1" applyAlignment="1">
      <alignment horizontal="center" vertical="top"/>
    </xf>
    <xf numFmtId="9" fontId="6" fillId="12" borderId="30" xfId="4" applyFont="1" applyFill="1" applyBorder="1" applyAlignment="1">
      <alignment horizontal="center" vertical="top"/>
    </xf>
    <xf numFmtId="0" fontId="26" fillId="4" borderId="29" xfId="0" applyFont="1" applyFill="1" applyBorder="1" applyAlignment="1">
      <alignment horizontal="left" vertical="top"/>
    </xf>
    <xf numFmtId="9" fontId="27" fillId="4" borderId="19" xfId="4" applyFont="1" applyFill="1" applyBorder="1" applyAlignment="1">
      <alignment horizontal="center" vertical="top"/>
    </xf>
    <xf numFmtId="9" fontId="6" fillId="4" borderId="19" xfId="4" applyFont="1" applyFill="1" applyBorder="1" applyAlignment="1">
      <alignment horizontal="center" vertical="top"/>
    </xf>
    <xf numFmtId="9" fontId="5" fillId="6" borderId="19" xfId="4" applyFont="1" applyFill="1" applyBorder="1" applyAlignment="1">
      <alignment horizontal="center" vertical="top"/>
    </xf>
    <xf numFmtId="9" fontId="6" fillId="4" borderId="52" xfId="4" applyFont="1" applyFill="1" applyBorder="1" applyAlignment="1">
      <alignment horizontal="center" vertical="top"/>
    </xf>
    <xf numFmtId="9" fontId="5" fillId="4" borderId="52" xfId="4" applyFont="1" applyFill="1" applyBorder="1" applyAlignment="1">
      <alignment horizontal="center" vertical="top"/>
    </xf>
    <xf numFmtId="168" fontId="26" fillId="4" borderId="52" xfId="1" applyNumberFormat="1" applyFont="1" applyFill="1" applyBorder="1" applyAlignment="1">
      <alignment horizontal="left" vertical="top"/>
    </xf>
    <xf numFmtId="168" fontId="26" fillId="4" borderId="48" xfId="1" applyNumberFormat="1" applyFont="1" applyFill="1" applyBorder="1" applyAlignment="1">
      <alignment horizontal="left" vertical="top"/>
    </xf>
    <xf numFmtId="168" fontId="26" fillId="4" borderId="54" xfId="1" applyNumberFormat="1" applyFont="1" applyFill="1" applyBorder="1" applyAlignment="1">
      <alignment horizontal="left" vertical="top"/>
    </xf>
    <xf numFmtId="168" fontId="26" fillId="4" borderId="8" xfId="1" applyNumberFormat="1" applyFont="1" applyFill="1" applyBorder="1" applyAlignment="1">
      <alignment horizontal="left" vertical="top"/>
    </xf>
    <xf numFmtId="9" fontId="26" fillId="4" borderId="52" xfId="4" applyFont="1" applyFill="1" applyBorder="1" applyAlignment="1">
      <alignment horizontal="center" vertical="top"/>
    </xf>
    <xf numFmtId="168" fontId="6" fillId="2" borderId="8" xfId="1" applyNumberFormat="1" applyFont="1" applyFill="1" applyBorder="1" applyAlignment="1">
      <alignment horizontal="center" vertical="top"/>
    </xf>
    <xf numFmtId="168" fontId="6" fillId="2" borderId="0" xfId="1" applyNumberFormat="1" applyFont="1" applyFill="1" applyBorder="1" applyAlignment="1">
      <alignment vertical="top"/>
    </xf>
    <xf numFmtId="168" fontId="8" fillId="2" borderId="0" xfId="1" applyNumberFormat="1" applyFont="1" applyFill="1" applyBorder="1" applyAlignment="1">
      <alignment vertical="top"/>
    </xf>
    <xf numFmtId="165" fontId="6" fillId="2" borderId="0" xfId="1" applyFont="1" applyFill="1" applyBorder="1" applyAlignment="1">
      <alignment vertical="top"/>
    </xf>
    <xf numFmtId="169" fontId="6" fillId="2" borderId="0" xfId="3" applyNumberFormat="1" applyFont="1" applyFill="1" applyBorder="1" applyAlignment="1">
      <alignment vertical="top"/>
    </xf>
    <xf numFmtId="9" fontId="6" fillId="2" borderId="0" xfId="4" applyFont="1" applyFill="1" applyBorder="1" applyAlignment="1">
      <alignment horizontal="center" vertical="top"/>
    </xf>
    <xf numFmtId="0" fontId="11" fillId="4" borderId="35" xfId="0" applyFont="1" applyFill="1" applyBorder="1" applyAlignment="1">
      <alignment horizontal="left" vertical="top"/>
    </xf>
    <xf numFmtId="168" fontId="11" fillId="4" borderId="7" xfId="0" applyNumberFormat="1" applyFont="1" applyFill="1" applyBorder="1" applyAlignment="1">
      <alignment horizontal="center" vertical="top"/>
    </xf>
    <xf numFmtId="9" fontId="11" fillId="4" borderId="7" xfId="4" applyFont="1" applyFill="1" applyBorder="1" applyAlignment="1">
      <alignment horizontal="center" vertical="top"/>
    </xf>
    <xf numFmtId="9" fontId="11" fillId="0" borderId="0" xfId="4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14" fontId="8" fillId="14" borderId="0" xfId="0" applyNumberFormat="1" applyFont="1" applyFill="1" applyAlignment="1">
      <alignment horizontal="left" vertical="top"/>
    </xf>
    <xf numFmtId="0" fontId="6" fillId="14" borderId="0" xfId="0" applyNumberFormat="1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vertical="top"/>
    </xf>
    <xf numFmtId="165" fontId="6" fillId="14" borderId="0" xfId="1" applyFont="1" applyFill="1" applyBorder="1"/>
    <xf numFmtId="169" fontId="6" fillId="14" borderId="0" xfId="3" applyNumberFormat="1" applyFont="1" applyFill="1" applyBorder="1"/>
    <xf numFmtId="168" fontId="6" fillId="14" borderId="0" xfId="1" applyNumberFormat="1" applyFont="1" applyFill="1" applyBorder="1"/>
    <xf numFmtId="9" fontId="6" fillId="14" borderId="0" xfId="4" applyFont="1" applyFill="1" applyBorder="1" applyAlignment="1">
      <alignment horizontal="center" vertical="center"/>
    </xf>
    <xf numFmtId="0" fontId="43" fillId="0" borderId="0" xfId="6" applyNumberFormat="1" applyFont="1" applyFill="1" applyBorder="1" applyAlignment="1">
      <alignment horizontal="center" vertical="center" wrapText="1" readingOrder="1"/>
    </xf>
    <xf numFmtId="4" fontId="42" fillId="0" borderId="0" xfId="6" applyNumberFormat="1" applyFont="1" applyFill="1" applyBorder="1" applyAlignment="1">
      <alignment horizontal="right" vertical="center" wrapText="1" readingOrder="1"/>
    </xf>
    <xf numFmtId="0" fontId="42" fillId="0" borderId="0" xfId="6" applyNumberFormat="1" applyFont="1" applyFill="1" applyBorder="1" applyAlignment="1">
      <alignment horizontal="right" vertical="center" wrapText="1" readingOrder="1"/>
    </xf>
    <xf numFmtId="0" fontId="46" fillId="0" borderId="0" xfId="6" applyNumberFormat="1" applyFont="1" applyFill="1" applyBorder="1" applyAlignment="1">
      <alignment horizontal="center" vertical="center" wrapText="1" readingOrder="1"/>
    </xf>
    <xf numFmtId="4" fontId="45" fillId="0" borderId="0" xfId="6" applyNumberFormat="1" applyFont="1" applyFill="1" applyBorder="1" applyAlignment="1">
      <alignment horizontal="right" vertical="center" wrapText="1" readingOrder="1"/>
    </xf>
    <xf numFmtId="0" fontId="45" fillId="0" borderId="0" xfId="6" applyNumberFormat="1" applyFont="1" applyFill="1" applyBorder="1" applyAlignment="1">
      <alignment horizontal="right" vertical="center" wrapText="1" readingOrder="1"/>
    </xf>
    <xf numFmtId="0" fontId="39" fillId="0" borderId="0" xfId="6" applyNumberFormat="1" applyFont="1" applyFill="1" applyBorder="1" applyAlignment="1">
      <alignment vertical="top" wrapText="1" readingOrder="1"/>
    </xf>
    <xf numFmtId="0" fontId="34" fillId="0" borderId="0" xfId="6" applyFont="1" applyFill="1" applyBorder="1"/>
    <xf numFmtId="0" fontId="40" fillId="8" borderId="58" xfId="6" applyNumberFormat="1" applyFont="1" applyFill="1" applyBorder="1" applyAlignment="1">
      <alignment horizontal="center" vertical="top" wrapText="1" readingOrder="1"/>
    </xf>
    <xf numFmtId="0" fontId="39" fillId="0" borderId="61" xfId="6" applyNumberFormat="1" applyFont="1" applyFill="1" applyBorder="1" applyAlignment="1">
      <alignment vertical="top" wrapText="1" readingOrder="1"/>
    </xf>
    <xf numFmtId="0" fontId="34" fillId="0" borderId="0" xfId="6" applyFont="1" applyFill="1" applyBorder="1" applyAlignment="1">
      <alignment horizontal="center"/>
    </xf>
    <xf numFmtId="0" fontId="39" fillId="0" borderId="0" xfId="6" applyNumberFormat="1" applyFont="1" applyFill="1" applyBorder="1" applyAlignment="1">
      <alignment horizontal="center" vertical="top" wrapText="1"/>
    </xf>
    <xf numFmtId="0" fontId="33" fillId="0" borderId="0" xfId="6" applyFont="1" applyFill="1" applyBorder="1"/>
    <xf numFmtId="0" fontId="33" fillId="0" borderId="0" xfId="6" applyFont="1" applyFill="1" applyBorder="1" applyAlignment="1">
      <alignment horizontal="center"/>
    </xf>
    <xf numFmtId="0" fontId="17" fillId="0" borderId="0" xfId="6" applyFont="1" applyFill="1" applyBorder="1"/>
    <xf numFmtId="0" fontId="17" fillId="0" borderId="0" xfId="6" applyFont="1" applyFill="1" applyBorder="1" applyAlignment="1">
      <alignment horizontal="center"/>
    </xf>
    <xf numFmtId="0" fontId="48" fillId="0" borderId="0" xfId="6" applyFont="1" applyFill="1" applyBorder="1"/>
    <xf numFmtId="0" fontId="48" fillId="0" borderId="0" xfId="6" applyFont="1" applyFill="1" applyBorder="1" applyAlignment="1">
      <alignment horizontal="center"/>
    </xf>
    <xf numFmtId="0" fontId="50" fillId="0" borderId="0" xfId="6" applyNumberFormat="1" applyFont="1" applyFill="1" applyBorder="1" applyAlignment="1">
      <alignment horizontal="center" vertical="center" wrapText="1" readingOrder="1"/>
    </xf>
    <xf numFmtId="4" fontId="49" fillId="0" borderId="0" xfId="6" applyNumberFormat="1" applyFont="1" applyFill="1" applyBorder="1" applyAlignment="1">
      <alignment horizontal="right" vertical="center" wrapText="1" readingOrder="1"/>
    </xf>
    <xf numFmtId="0" fontId="49" fillId="0" borderId="0" xfId="6" applyNumberFormat="1" applyFont="1" applyFill="1" applyBorder="1" applyAlignment="1">
      <alignment horizontal="right" vertical="center" wrapText="1" readingOrder="1"/>
    </xf>
    <xf numFmtId="0" fontId="52" fillId="0" borderId="0" xfId="6" applyFont="1" applyFill="1" applyBorder="1"/>
    <xf numFmtId="0" fontId="52" fillId="0" borderId="0" xfId="6" applyFont="1" applyFill="1" applyBorder="1" applyAlignment="1">
      <alignment horizontal="center"/>
    </xf>
    <xf numFmtId="0" fontId="53" fillId="0" borderId="0" xfId="6" applyNumberFormat="1" applyFont="1" applyFill="1" applyBorder="1" applyAlignment="1">
      <alignment horizontal="center" vertical="center" wrapText="1" readingOrder="1"/>
    </xf>
    <xf numFmtId="4" fontId="31" fillId="0" borderId="0" xfId="6" applyNumberFormat="1" applyFont="1" applyFill="1" applyBorder="1" applyAlignment="1">
      <alignment horizontal="right" vertical="center" wrapText="1" readingOrder="1"/>
    </xf>
    <xf numFmtId="0" fontId="31" fillId="0" borderId="0" xfId="6" applyNumberFormat="1" applyFont="1" applyFill="1" applyBorder="1" applyAlignment="1">
      <alignment horizontal="right" vertical="center" wrapText="1" readingOrder="1"/>
    </xf>
    <xf numFmtId="0" fontId="56" fillId="0" borderId="0" xfId="6" applyNumberFormat="1" applyFont="1" applyFill="1" applyBorder="1" applyAlignment="1">
      <alignment horizontal="center" vertical="center" wrapText="1" readingOrder="1"/>
    </xf>
    <xf numFmtId="4" fontId="55" fillId="0" borderId="0" xfId="6" applyNumberFormat="1" applyFont="1" applyFill="1" applyBorder="1" applyAlignment="1">
      <alignment horizontal="right" vertical="center" wrapText="1" readingOrder="1"/>
    </xf>
    <xf numFmtId="0" fontId="55" fillId="0" borderId="0" xfId="6" applyNumberFormat="1" applyFont="1" applyFill="1" applyBorder="1" applyAlignment="1">
      <alignment horizontal="right" vertical="center" wrapText="1" readingOrder="1"/>
    </xf>
    <xf numFmtId="0" fontId="34" fillId="11" borderId="0" xfId="6" applyFont="1" applyFill="1" applyBorder="1"/>
    <xf numFmtId="0" fontId="48" fillId="11" borderId="0" xfId="6" applyFont="1" applyFill="1" applyBorder="1"/>
    <xf numFmtId="0" fontId="52" fillId="11" borderId="0" xfId="6" applyFont="1" applyFill="1" applyBorder="1"/>
    <xf numFmtId="0" fontId="17" fillId="11" borderId="0" xfId="6" applyFont="1" applyFill="1" applyBorder="1"/>
    <xf numFmtId="0" fontId="39" fillId="11" borderId="0" xfId="6" applyNumberFormat="1" applyFont="1" applyFill="1" applyBorder="1" applyAlignment="1">
      <alignment vertical="top" wrapText="1" readingOrder="1"/>
    </xf>
    <xf numFmtId="0" fontId="34" fillId="0" borderId="60" xfId="6" applyNumberFormat="1" applyFont="1" applyFill="1" applyBorder="1" applyAlignment="1">
      <alignment vertical="top" wrapText="1" readingOrder="1"/>
    </xf>
    <xf numFmtId="0" fontId="22" fillId="8" borderId="58" xfId="6" applyNumberFormat="1" applyFont="1" applyFill="1" applyBorder="1" applyAlignment="1">
      <alignment horizontal="center" vertical="top" wrapText="1" readingOrder="1"/>
    </xf>
    <xf numFmtId="0" fontId="22" fillId="8" borderId="58" xfId="6" applyNumberFormat="1" applyFont="1" applyFill="1" applyBorder="1" applyAlignment="1">
      <alignment horizontal="center" vertical="center" wrapText="1" readingOrder="1"/>
    </xf>
    <xf numFmtId="172" fontId="17" fillId="0" borderId="0" xfId="11" applyNumberFormat="1" applyFont="1" applyFill="1" applyBorder="1"/>
    <xf numFmtId="0" fontId="21" fillId="0" borderId="0" xfId="6" applyNumberFormat="1" applyFont="1" applyFill="1" applyBorder="1" applyAlignment="1">
      <alignment vertical="top" wrapText="1" readingOrder="1"/>
    </xf>
    <xf numFmtId="0" fontId="21" fillId="0" borderId="61" xfId="6" applyNumberFormat="1" applyFont="1" applyFill="1" applyBorder="1" applyAlignment="1">
      <alignment vertical="top" wrapText="1" readingOrder="1"/>
    </xf>
    <xf numFmtId="4" fontId="59" fillId="0" borderId="0" xfId="6" applyNumberFormat="1" applyFont="1" applyFill="1" applyBorder="1" applyAlignment="1">
      <alignment horizontal="right" vertical="center" wrapText="1" readingOrder="1"/>
    </xf>
    <xf numFmtId="0" fontId="60" fillId="0" borderId="0" xfId="6" applyNumberFormat="1" applyFont="1" applyFill="1" applyBorder="1" applyAlignment="1">
      <alignment horizontal="center" vertical="center" wrapText="1" readingOrder="1"/>
    </xf>
    <xf numFmtId="0" fontId="59" fillId="0" borderId="0" xfId="6" applyNumberFormat="1" applyFont="1" applyFill="1" applyBorder="1" applyAlignment="1">
      <alignment horizontal="right" vertical="center" wrapText="1" readingOrder="1"/>
    </xf>
    <xf numFmtId="0" fontId="28" fillId="6" borderId="27" xfId="0" applyFont="1" applyFill="1" applyBorder="1" applyAlignment="1">
      <alignment horizontal="left" vertical="top"/>
    </xf>
    <xf numFmtId="0" fontId="28" fillId="2" borderId="27" xfId="0" applyFont="1" applyFill="1" applyBorder="1" applyAlignment="1">
      <alignment horizontal="left" vertical="top"/>
    </xf>
    <xf numFmtId="0" fontId="28" fillId="6" borderId="53" xfId="0" applyFont="1" applyFill="1" applyBorder="1" applyAlignment="1">
      <alignment horizontal="left" vertical="top"/>
    </xf>
    <xf numFmtId="0" fontId="28" fillId="6" borderId="37" xfId="0" applyFont="1" applyFill="1" applyBorder="1" applyAlignment="1">
      <alignment horizontal="left" vertical="top"/>
    </xf>
    <xf numFmtId="0" fontId="28" fillId="6" borderId="29" xfId="0" applyFont="1" applyFill="1" applyBorder="1" applyAlignment="1">
      <alignment horizontal="left" vertical="top"/>
    </xf>
    <xf numFmtId="14" fontId="62" fillId="2" borderId="29" xfId="0" applyNumberFormat="1" applyFont="1" applyFill="1" applyBorder="1" applyAlignment="1">
      <alignment horizontal="left" vertical="top"/>
    </xf>
    <xf numFmtId="14" fontId="28" fillId="2" borderId="29" xfId="0" applyNumberFormat="1" applyFont="1" applyFill="1" applyBorder="1" applyAlignment="1">
      <alignment horizontal="left" vertical="top"/>
    </xf>
    <xf numFmtId="168" fontId="5" fillId="4" borderId="50" xfId="1" applyNumberFormat="1" applyFont="1" applyFill="1" applyBorder="1" applyAlignment="1">
      <alignment horizontal="left" vertical="top"/>
    </xf>
    <xf numFmtId="168" fontId="26" fillId="4" borderId="4" xfId="1" applyNumberFormat="1" applyFont="1" applyFill="1" applyBorder="1" applyAlignment="1">
      <alignment horizontal="left" vertical="top"/>
    </xf>
    <xf numFmtId="4" fontId="39" fillId="0" borderId="0" xfId="6" applyNumberFormat="1" applyFont="1" applyFill="1" applyBorder="1" applyAlignment="1">
      <alignment vertical="top" wrapText="1" readingOrder="1"/>
    </xf>
    <xf numFmtId="0" fontId="33" fillId="11" borderId="0" xfId="6" applyFont="1" applyFill="1" applyBorder="1"/>
    <xf numFmtId="4" fontId="63" fillId="0" borderId="0" xfId="6" applyNumberFormat="1" applyFont="1" applyFill="1" applyBorder="1"/>
    <xf numFmtId="0" fontId="63" fillId="0" borderId="0" xfId="6" applyFont="1" applyFill="1" applyBorder="1"/>
    <xf numFmtId="4" fontId="19" fillId="0" borderId="0" xfId="6" applyNumberFormat="1" applyFont="1" applyFill="1" applyBorder="1" applyAlignment="1">
      <alignment vertical="top" wrapText="1" readingOrder="1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1" fillId="0" borderId="61" xfId="6" applyNumberFormat="1" applyFont="1" applyFill="1" applyBorder="1" applyAlignment="1">
      <alignment vertical="top" wrapText="1" readingOrder="1"/>
    </xf>
    <xf numFmtId="0" fontId="17" fillId="0" borderId="0" xfId="6" applyFont="1" applyFill="1" applyBorder="1"/>
    <xf numFmtId="0" fontId="21" fillId="0" borderId="0" xfId="6" applyNumberFormat="1" applyFont="1" applyFill="1" applyBorder="1" applyAlignment="1">
      <alignment vertical="top" wrapText="1" readingOrder="1"/>
    </xf>
    <xf numFmtId="0" fontId="22" fillId="8" borderId="58" xfId="6" applyNumberFormat="1" applyFont="1" applyFill="1" applyBorder="1" applyAlignment="1">
      <alignment horizontal="center" vertical="top" wrapText="1" readingOrder="1"/>
    </xf>
    <xf numFmtId="14" fontId="26" fillId="4" borderId="8" xfId="0" applyNumberFormat="1" applyFont="1" applyFill="1" applyBorder="1" applyAlignment="1">
      <alignment horizontal="left" vertical="top"/>
    </xf>
    <xf numFmtId="0" fontId="26" fillId="4" borderId="8" xfId="0" applyFont="1" applyFill="1" applyBorder="1" applyAlignment="1">
      <alignment horizontal="left" vertical="top" wrapText="1"/>
    </xf>
    <xf numFmtId="168" fontId="26" fillId="4" borderId="37" xfId="1" applyNumberFormat="1" applyFont="1" applyFill="1" applyBorder="1" applyAlignment="1">
      <alignment horizontal="left" vertical="top"/>
    </xf>
    <xf numFmtId="168" fontId="26" fillId="4" borderId="41" xfId="1" applyNumberFormat="1" applyFont="1" applyFill="1" applyBorder="1" applyAlignment="1">
      <alignment horizontal="left" vertical="top"/>
    </xf>
    <xf numFmtId="168" fontId="26" fillId="4" borderId="50" xfId="1" applyNumberFormat="1" applyFont="1" applyFill="1" applyBorder="1" applyAlignment="1">
      <alignment horizontal="left" vertical="top"/>
    </xf>
    <xf numFmtId="9" fontId="26" fillId="4" borderId="8" xfId="4" applyFont="1" applyFill="1" applyBorder="1" applyAlignment="1">
      <alignment horizontal="center" vertical="top"/>
    </xf>
    <xf numFmtId="14" fontId="8" fillId="2" borderId="29" xfId="0" applyNumberFormat="1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vertical="top"/>
    </xf>
    <xf numFmtId="14" fontId="26" fillId="4" borderId="29" xfId="0" applyNumberFormat="1" applyFont="1" applyFill="1" applyBorder="1" applyAlignment="1">
      <alignment horizontal="left" vertical="top"/>
    </xf>
    <xf numFmtId="0" fontId="26" fillId="4" borderId="30" xfId="0" applyFont="1" applyFill="1" applyBorder="1" applyAlignment="1">
      <alignment horizontal="left" vertical="top" wrapText="1"/>
    </xf>
    <xf numFmtId="14" fontId="8" fillId="12" borderId="29" xfId="0" applyNumberFormat="1" applyFont="1" applyFill="1" applyBorder="1" applyAlignment="1">
      <alignment horizontal="left" vertical="top"/>
    </xf>
    <xf numFmtId="0" fontId="8" fillId="12" borderId="30" xfId="0" applyFont="1" applyFill="1" applyBorder="1" applyAlignment="1">
      <alignment horizontal="left" vertical="top" wrapText="1"/>
    </xf>
    <xf numFmtId="0" fontId="26" fillId="4" borderId="51" xfId="0" applyFont="1" applyFill="1" applyBorder="1" applyAlignment="1">
      <alignment horizontal="left" vertical="top" wrapText="1"/>
    </xf>
    <xf numFmtId="0" fontId="8" fillId="2" borderId="51" xfId="0" applyFont="1" applyFill="1" applyBorder="1" applyAlignment="1">
      <alignment horizontal="left" vertical="top" wrapText="1"/>
    </xf>
    <xf numFmtId="14" fontId="8" fillId="2" borderId="49" xfId="0" applyNumberFormat="1" applyFont="1" applyFill="1" applyBorder="1" applyAlignment="1">
      <alignment horizontal="left" vertical="top"/>
    </xf>
    <xf numFmtId="0" fontId="8" fillId="2" borderId="56" xfId="0" applyFont="1" applyFill="1" applyBorder="1" applyAlignment="1">
      <alignment horizontal="left" vertical="top" wrapText="1"/>
    </xf>
    <xf numFmtId="14" fontId="7" fillId="2" borderId="49" xfId="0" applyNumberFormat="1" applyFont="1" applyFill="1" applyBorder="1" applyAlignment="1">
      <alignment horizontal="left" vertical="top"/>
    </xf>
    <xf numFmtId="14" fontId="8" fillId="2" borderId="8" xfId="0" applyNumberFormat="1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 wrapText="1"/>
    </xf>
    <xf numFmtId="14" fontId="28" fillId="2" borderId="49" xfId="0" applyNumberFormat="1" applyFont="1" applyFill="1" applyBorder="1" applyAlignment="1">
      <alignment horizontal="left" vertical="top"/>
    </xf>
    <xf numFmtId="14" fontId="8" fillId="2" borderId="55" xfId="0" applyNumberFormat="1" applyFont="1" applyFill="1" applyBorder="1" applyAlignment="1">
      <alignment horizontal="left" vertical="top"/>
    </xf>
    <xf numFmtId="0" fontId="28" fillId="6" borderId="29" xfId="0" applyFont="1" applyFill="1" applyBorder="1" applyAlignment="1">
      <alignment horizontal="left"/>
    </xf>
    <xf numFmtId="168" fontId="6" fillId="2" borderId="17" xfId="1" applyNumberFormat="1" applyFont="1" applyFill="1" applyBorder="1" applyAlignment="1">
      <alignment horizontal="left"/>
    </xf>
    <xf numFmtId="168" fontId="5" fillId="2" borderId="19" xfId="1" applyNumberFormat="1" applyFont="1" applyFill="1" applyBorder="1" applyAlignment="1">
      <alignment horizontal="left"/>
    </xf>
    <xf numFmtId="168" fontId="6" fillId="2" borderId="8" xfId="1" applyNumberFormat="1" applyFont="1" applyFill="1" applyBorder="1" applyAlignment="1">
      <alignment horizontal="left"/>
    </xf>
    <xf numFmtId="168" fontId="6" fillId="2" borderId="18" xfId="1" applyNumberFormat="1" applyFont="1" applyFill="1" applyBorder="1" applyAlignment="1">
      <alignment horizontal="left"/>
    </xf>
    <xf numFmtId="168" fontId="5" fillId="2" borderId="41" xfId="1" applyNumberFormat="1" applyFont="1" applyFill="1" applyBorder="1" applyAlignment="1">
      <alignment horizontal="left"/>
    </xf>
    <xf numFmtId="168" fontId="9" fillId="0" borderId="41" xfId="0" applyNumberFormat="1" applyFont="1" applyFill="1" applyBorder="1" applyAlignment="1">
      <alignment horizontal="center"/>
    </xf>
    <xf numFmtId="168" fontId="6" fillId="2" borderId="17" xfId="0" applyNumberFormat="1" applyFont="1" applyFill="1" applyBorder="1" applyAlignment="1">
      <alignment horizontal="center"/>
    </xf>
    <xf numFmtId="168" fontId="6" fillId="0" borderId="17" xfId="0" applyNumberFormat="1" applyFont="1" applyFill="1" applyBorder="1" applyAlignment="1">
      <alignment horizontal="center"/>
    </xf>
    <xf numFmtId="168" fontId="6" fillId="0" borderId="27" xfId="0" applyNumberFormat="1" applyFont="1" applyFill="1" applyBorder="1" applyAlignment="1">
      <alignment horizontal="center"/>
    </xf>
    <xf numFmtId="168" fontId="6" fillId="2" borderId="8" xfId="1" applyNumberFormat="1" applyFont="1" applyFill="1" applyBorder="1" applyAlignment="1">
      <alignment horizontal="center"/>
    </xf>
    <xf numFmtId="168" fontId="6" fillId="2" borderId="30" xfId="1" applyNumberFormat="1" applyFont="1" applyFill="1" applyBorder="1" applyAlignment="1">
      <alignment horizontal="left"/>
    </xf>
    <xf numFmtId="168" fontId="6" fillId="2" borderId="27" xfId="1" applyNumberFormat="1" applyFont="1" applyFill="1" applyBorder="1" applyAlignment="1">
      <alignment horizontal="left"/>
    </xf>
    <xf numFmtId="168" fontId="6" fillId="2" borderId="37" xfId="1" applyNumberFormat="1" applyFont="1" applyFill="1" applyBorder="1" applyAlignment="1">
      <alignment horizontal="left"/>
    </xf>
    <xf numFmtId="168" fontId="6" fillId="2" borderId="29" xfId="1" applyNumberFormat="1" applyFont="1" applyFill="1" applyBorder="1" applyAlignment="1">
      <alignment horizontal="left"/>
    </xf>
    <xf numFmtId="168" fontId="6" fillId="2" borderId="25" xfId="1" applyNumberFormat="1" applyFont="1" applyFill="1" applyBorder="1" applyAlignment="1">
      <alignment horizontal="left"/>
    </xf>
    <xf numFmtId="168" fontId="6" fillId="2" borderId="41" xfId="1" applyNumberFormat="1" applyFont="1" applyFill="1" applyBorder="1" applyAlignment="1">
      <alignment horizontal="left"/>
    </xf>
    <xf numFmtId="164" fontId="3" fillId="2" borderId="0" xfId="0" applyNumberFormat="1" applyFont="1" applyFill="1" applyAlignment="1"/>
    <xf numFmtId="168" fontId="5" fillId="2" borderId="8" xfId="1" applyNumberFormat="1" applyFont="1" applyFill="1" applyBorder="1" applyAlignment="1">
      <alignment horizontal="left"/>
    </xf>
    <xf numFmtId="9" fontId="6" fillId="2" borderId="8" xfId="4" applyFont="1" applyFill="1" applyBorder="1" applyAlignment="1">
      <alignment horizontal="center"/>
    </xf>
    <xf numFmtId="9" fontId="6" fillId="2" borderId="30" xfId="4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8" fontId="5" fillId="2" borderId="29" xfId="1" applyNumberFormat="1" applyFont="1" applyFill="1" applyBorder="1" applyAlignment="1">
      <alignment horizontal="left"/>
    </xf>
    <xf numFmtId="168" fontId="9" fillId="2" borderId="29" xfId="1" applyNumberFormat="1" applyFont="1" applyFill="1" applyBorder="1" applyAlignment="1">
      <alignment horizontal="left"/>
    </xf>
    <xf numFmtId="14" fontId="62" fillId="2" borderId="29" xfId="0" applyNumberFormat="1" applyFont="1" applyFill="1" applyBorder="1" applyAlignment="1">
      <alignment horizontal="left"/>
    </xf>
    <xf numFmtId="168" fontId="6" fillId="2" borderId="19" xfId="1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6" fillId="14" borderId="0" xfId="0" applyFont="1" applyFill="1" applyBorder="1" applyAlignment="1">
      <alignment horizontal="left" vertical="top"/>
    </xf>
    <xf numFmtId="0" fontId="17" fillId="0" borderId="0" xfId="14" applyFont="1" applyFill="1" applyBorder="1" applyAlignment="1">
      <alignment vertical="top"/>
    </xf>
    <xf numFmtId="0" fontId="9" fillId="4" borderId="46" xfId="0" applyNumberFormat="1" applyFont="1" applyFill="1" applyBorder="1" applyAlignment="1">
      <alignment horizontal="center" vertical="center"/>
    </xf>
    <xf numFmtId="0" fontId="9" fillId="4" borderId="45" xfId="0" applyNumberFormat="1" applyFont="1" applyFill="1" applyBorder="1" applyAlignment="1">
      <alignment horizontal="center" vertical="center"/>
    </xf>
    <xf numFmtId="0" fontId="9" fillId="10" borderId="10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>
      <alignment horizontal="center" vertical="center"/>
    </xf>
    <xf numFmtId="0" fontId="9" fillId="7" borderId="10" xfId="0" applyNumberFormat="1" applyFont="1" applyFill="1" applyBorder="1" applyAlignment="1">
      <alignment horizontal="center" vertical="center"/>
    </xf>
    <xf numFmtId="0" fontId="9" fillId="7" borderId="8" xfId="0" applyNumberFormat="1" applyFont="1" applyFill="1" applyBorder="1" applyAlignment="1">
      <alignment horizontal="center" vertical="center"/>
    </xf>
    <xf numFmtId="0" fontId="29" fillId="6" borderId="8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9" fillId="13" borderId="45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26" fillId="4" borderId="8" xfId="0" applyNumberFormat="1" applyFont="1" applyFill="1" applyBorder="1" applyAlignment="1">
      <alignment horizontal="center" vertical="center"/>
    </xf>
    <xf numFmtId="0" fontId="8" fillId="1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26" fillId="4" borderId="50" xfId="0" applyNumberFormat="1" applyFont="1" applyFill="1" applyBorder="1" applyAlignment="1">
      <alignment horizontal="center" vertical="center"/>
    </xf>
    <xf numFmtId="0" fontId="5" fillId="2" borderId="50" xfId="0" applyNumberFormat="1" applyFont="1" applyFill="1" applyBorder="1" applyAlignment="1">
      <alignment horizontal="center" vertical="center"/>
    </xf>
    <xf numFmtId="0" fontId="8" fillId="2" borderId="50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17" fontId="9" fillId="7" borderId="8" xfId="0" quotePrefix="1" applyNumberFormat="1" applyFont="1" applyFill="1" applyBorder="1" applyAlignment="1">
      <alignment horizontal="center" vertical="center"/>
    </xf>
    <xf numFmtId="168" fontId="9" fillId="4" borderId="35" xfId="0" applyNumberFormat="1" applyFont="1" applyFill="1" applyBorder="1" applyAlignment="1">
      <alignment horizontal="center" vertical="top"/>
    </xf>
    <xf numFmtId="168" fontId="9" fillId="4" borderId="39" xfId="0" applyNumberFormat="1" applyFont="1" applyFill="1" applyBorder="1" applyAlignment="1">
      <alignment horizontal="center" vertical="top"/>
    </xf>
    <xf numFmtId="168" fontId="9" fillId="7" borderId="33" xfId="0" applyNumberFormat="1" applyFont="1" applyFill="1" applyBorder="1" applyAlignment="1">
      <alignment horizontal="center" vertical="top"/>
    </xf>
    <xf numFmtId="168" fontId="9" fillId="7" borderId="34" xfId="0" applyNumberFormat="1" applyFont="1" applyFill="1" applyBorder="1" applyAlignment="1">
      <alignment horizontal="center" vertical="top"/>
    </xf>
    <xf numFmtId="168" fontId="9" fillId="6" borderId="30" xfId="0" applyNumberFormat="1" applyFont="1" applyFill="1" applyBorder="1" applyAlignment="1">
      <alignment horizontal="center" vertical="top"/>
    </xf>
    <xf numFmtId="168" fontId="5" fillId="2" borderId="30" xfId="1" applyNumberFormat="1" applyFont="1" applyFill="1" applyBorder="1" applyAlignment="1">
      <alignment horizontal="left" vertical="top"/>
    </xf>
    <xf numFmtId="168" fontId="9" fillId="7" borderId="29" xfId="0" applyNumberFormat="1" applyFont="1" applyFill="1" applyBorder="1" applyAlignment="1">
      <alignment horizontal="center" vertical="top"/>
    </xf>
    <xf numFmtId="168" fontId="9" fillId="7" borderId="30" xfId="0" applyNumberFormat="1" applyFont="1" applyFill="1" applyBorder="1" applyAlignment="1">
      <alignment horizontal="center" vertical="top"/>
    </xf>
    <xf numFmtId="168" fontId="9" fillId="6" borderId="29" xfId="0" applyNumberFormat="1" applyFont="1" applyFill="1" applyBorder="1" applyAlignment="1">
      <alignment horizontal="left" vertical="top"/>
    </xf>
    <xf numFmtId="168" fontId="6" fillId="2" borderId="49" xfId="1" applyNumberFormat="1" applyFont="1" applyFill="1" applyBorder="1" applyAlignment="1">
      <alignment horizontal="left" vertical="top"/>
    </xf>
    <xf numFmtId="168" fontId="6" fillId="2" borderId="51" xfId="1" applyNumberFormat="1" applyFont="1" applyFill="1" applyBorder="1" applyAlignment="1">
      <alignment horizontal="left" vertical="top"/>
    </xf>
    <xf numFmtId="168" fontId="6" fillId="2" borderId="31" xfId="1" applyNumberFormat="1" applyFont="1" applyFill="1" applyBorder="1" applyAlignment="1">
      <alignment horizontal="left" vertical="top"/>
    </xf>
    <xf numFmtId="168" fontId="6" fillId="2" borderId="32" xfId="1" applyNumberFormat="1" applyFont="1" applyFill="1" applyBorder="1" applyAlignment="1">
      <alignment horizontal="left" vertical="top"/>
    </xf>
    <xf numFmtId="168" fontId="5" fillId="2" borderId="17" xfId="1" applyNumberFormat="1" applyFont="1" applyFill="1" applyBorder="1" applyAlignment="1">
      <alignment horizontal="left" vertical="top"/>
    </xf>
    <xf numFmtId="168" fontId="5" fillId="2" borderId="18" xfId="1" applyNumberFormat="1" applyFont="1" applyFill="1" applyBorder="1" applyAlignment="1">
      <alignment horizontal="left" vertical="top"/>
    </xf>
    <xf numFmtId="168" fontId="9" fillId="2" borderId="18" xfId="0" applyNumberFormat="1" applyFont="1" applyFill="1" applyBorder="1" applyAlignment="1">
      <alignment horizontal="center" vertical="top"/>
    </xf>
    <xf numFmtId="168" fontId="30" fillId="6" borderId="30" xfId="1" applyNumberFormat="1" applyFont="1" applyFill="1" applyBorder="1" applyAlignment="1">
      <alignment horizontal="left" vertical="top"/>
    </xf>
    <xf numFmtId="168" fontId="9" fillId="6" borderId="30" xfId="0" applyNumberFormat="1" applyFont="1" applyFill="1" applyBorder="1" applyAlignment="1">
      <alignment horizontal="left" vertical="top"/>
    </xf>
    <xf numFmtId="168" fontId="9" fillId="13" borderId="16" xfId="0" applyNumberFormat="1" applyFont="1" applyFill="1" applyBorder="1" applyAlignment="1">
      <alignment horizontal="center" vertical="top"/>
    </xf>
    <xf numFmtId="168" fontId="5" fillId="6" borderId="20" xfId="1" applyNumberFormat="1" applyFont="1" applyFill="1" applyBorder="1" applyAlignment="1">
      <alignment horizontal="left" vertical="top"/>
    </xf>
    <xf numFmtId="168" fontId="5" fillId="2" borderId="18" xfId="1" applyNumberFormat="1" applyFont="1" applyFill="1" applyBorder="1" applyAlignment="1">
      <alignment horizontal="left"/>
    </xf>
    <xf numFmtId="168" fontId="9" fillId="13" borderId="13" xfId="0" applyNumberFormat="1" applyFont="1" applyFill="1" applyBorder="1" applyAlignment="1">
      <alignment horizontal="center" vertical="top"/>
    </xf>
    <xf numFmtId="168" fontId="5" fillId="6" borderId="24" xfId="1" applyNumberFormat="1" applyFont="1" applyFill="1" applyBorder="1" applyAlignment="1">
      <alignment horizontal="left" vertical="top"/>
    </xf>
    <xf numFmtId="168" fontId="26" fillId="4" borderId="29" xfId="1" applyNumberFormat="1" applyFont="1" applyFill="1" applyBorder="1" applyAlignment="1">
      <alignment horizontal="left" vertical="top"/>
    </xf>
    <xf numFmtId="168" fontId="26" fillId="4" borderId="30" xfId="1" applyNumberFormat="1" applyFont="1" applyFill="1" applyBorder="1" applyAlignment="1">
      <alignment horizontal="left" vertical="top"/>
    </xf>
    <xf numFmtId="0" fontId="17" fillId="0" borderId="0" xfId="6" applyFont="1" applyFill="1" applyBorder="1"/>
    <xf numFmtId="0" fontId="33" fillId="0" borderId="0" xfId="6" applyFont="1" applyFill="1" applyBorder="1"/>
    <xf numFmtId="0" fontId="21" fillId="0" borderId="61" xfId="6" applyNumberFormat="1" applyFont="1" applyFill="1" applyBorder="1" applyAlignment="1">
      <alignment vertical="top" wrapText="1" readingOrder="1"/>
    </xf>
    <xf numFmtId="0" fontId="21" fillId="0" borderId="0" xfId="6" applyNumberFormat="1" applyFont="1" applyFill="1" applyBorder="1" applyAlignment="1">
      <alignment vertical="top" wrapText="1" readingOrder="1"/>
    </xf>
    <xf numFmtId="0" fontId="64" fillId="0" borderId="0" xfId="6" applyNumberFormat="1" applyFont="1" applyFill="1" applyBorder="1" applyAlignment="1">
      <alignment horizontal="center" vertical="center" wrapText="1" readingOrder="1"/>
    </xf>
    <xf numFmtId="4" fontId="64" fillId="0" borderId="0" xfId="6" applyNumberFormat="1" applyFont="1" applyFill="1" applyBorder="1" applyAlignment="1">
      <alignment horizontal="right" vertical="center" wrapText="1" readingOrder="1"/>
    </xf>
    <xf numFmtId="0" fontId="65" fillId="0" borderId="0" xfId="6" applyFont="1" applyFill="1" applyBorder="1"/>
    <xf numFmtId="0" fontId="66" fillId="8" borderId="58" xfId="6" applyNumberFormat="1" applyFont="1" applyFill="1" applyBorder="1" applyAlignment="1">
      <alignment horizontal="center" vertical="top" wrapText="1" readingOrder="1"/>
    </xf>
    <xf numFmtId="4" fontId="66" fillId="8" borderId="58" xfId="6" applyNumberFormat="1" applyFont="1" applyFill="1" applyBorder="1" applyAlignment="1">
      <alignment horizontal="center" vertical="top" wrapText="1" readingOrder="1"/>
    </xf>
    <xf numFmtId="0" fontId="67" fillId="0" borderId="0" xfId="6" applyFont="1" applyFill="1" applyBorder="1"/>
    <xf numFmtId="4" fontId="22" fillId="8" borderId="58" xfId="6" applyNumberFormat="1" applyFont="1" applyFill="1" applyBorder="1" applyAlignment="1">
      <alignment horizontal="center" vertical="top" wrapText="1" readingOrder="1"/>
    </xf>
    <xf numFmtId="0" fontId="17" fillId="0" borderId="0" xfId="6" applyNumberFormat="1" applyFont="1" applyFill="1" applyBorder="1" applyAlignment="1">
      <alignment vertical="top" wrapText="1"/>
    </xf>
    <xf numFmtId="0" fontId="22" fillId="0" borderId="0" xfId="6" applyNumberFormat="1" applyFont="1" applyFill="1" applyBorder="1" applyAlignment="1">
      <alignment horizontal="center" vertical="top" wrapText="1" readingOrder="1"/>
    </xf>
    <xf numFmtId="4" fontId="22" fillId="0" borderId="0" xfId="6" applyNumberFormat="1" applyFont="1" applyFill="1" applyBorder="1" applyAlignment="1">
      <alignment horizontal="center" vertical="top" wrapText="1" readingOrder="1"/>
    </xf>
    <xf numFmtId="0" fontId="22" fillId="8" borderId="8" xfId="6" applyNumberFormat="1" applyFont="1" applyFill="1" applyBorder="1" applyAlignment="1">
      <alignment horizontal="center" vertical="top" wrapText="1" readingOrder="1"/>
    </xf>
    <xf numFmtId="0" fontId="68" fillId="0" borderId="0" xfId="6" applyNumberFormat="1" applyFont="1" applyFill="1" applyBorder="1" applyAlignment="1">
      <alignment horizontal="center" vertical="center" wrapText="1" readingOrder="1"/>
    </xf>
    <xf numFmtId="4" fontId="68" fillId="0" borderId="0" xfId="6" applyNumberFormat="1" applyFont="1" applyFill="1" applyBorder="1" applyAlignment="1">
      <alignment horizontal="right" vertical="center" wrapText="1" readingOrder="1"/>
    </xf>
    <xf numFmtId="0" fontId="68" fillId="0" borderId="0" xfId="6" applyNumberFormat="1" applyFont="1" applyFill="1" applyBorder="1" applyAlignment="1">
      <alignment horizontal="right" vertical="center" wrapText="1" readingOrder="1"/>
    </xf>
    <xf numFmtId="0" fontId="64" fillId="0" borderId="0" xfId="6" applyNumberFormat="1" applyFont="1" applyFill="1" applyBorder="1" applyAlignment="1">
      <alignment horizontal="right" vertical="center" wrapText="1" readingOrder="1"/>
    </xf>
    <xf numFmtId="0" fontId="69" fillId="0" borderId="0" xfId="6" applyNumberFormat="1" applyFont="1" applyFill="1" applyBorder="1" applyAlignment="1">
      <alignment horizontal="center" vertical="center" wrapText="1" readingOrder="1"/>
    </xf>
    <xf numFmtId="4" fontId="69" fillId="0" borderId="0" xfId="6" applyNumberFormat="1" applyFont="1" applyFill="1" applyBorder="1" applyAlignment="1">
      <alignment horizontal="right" vertical="center" wrapText="1" readingOrder="1"/>
    </xf>
    <xf numFmtId="0" fontId="69" fillId="0" borderId="0" xfId="6" applyNumberFormat="1" applyFont="1" applyFill="1" applyBorder="1" applyAlignment="1">
      <alignment horizontal="right" vertical="center" wrapText="1" readingOrder="1"/>
    </xf>
    <xf numFmtId="0" fontId="19" fillId="0" borderId="0" xfId="6" applyNumberFormat="1" applyFont="1" applyFill="1" applyBorder="1" applyAlignment="1">
      <alignment vertical="top" wrapText="1" readingOrder="1"/>
    </xf>
    <xf numFmtId="0" fontId="17" fillId="4" borderId="0" xfId="6" applyFont="1" applyFill="1" applyBorder="1"/>
    <xf numFmtId="0" fontId="65" fillId="4" borderId="0" xfId="6" applyFont="1" applyFill="1" applyBorder="1"/>
    <xf numFmtId="0" fontId="67" fillId="4" borderId="0" xfId="6" applyFont="1" applyFill="1" applyBorder="1"/>
    <xf numFmtId="0" fontId="63" fillId="4" borderId="0" xfId="6" applyFont="1" applyFill="1" applyBorder="1"/>
    <xf numFmtId="4" fontId="69" fillId="2" borderId="0" xfId="6" applyNumberFormat="1" applyFont="1" applyFill="1" applyBorder="1" applyAlignment="1">
      <alignment horizontal="right" vertical="center" wrapText="1" readingOrder="1"/>
    </xf>
    <xf numFmtId="0" fontId="69" fillId="2" borderId="0" xfId="6" applyNumberFormat="1" applyFont="1" applyFill="1" applyBorder="1" applyAlignment="1">
      <alignment horizontal="right" vertical="center" wrapText="1" readingOrder="1"/>
    </xf>
    <xf numFmtId="0" fontId="69" fillId="4" borderId="0" xfId="6" applyNumberFormat="1" applyFont="1" applyFill="1" applyBorder="1" applyAlignment="1">
      <alignment horizontal="center" vertical="center" wrapText="1" readingOrder="1"/>
    </xf>
    <xf numFmtId="4" fontId="69" fillId="4" borderId="0" xfId="6" applyNumberFormat="1" applyFont="1" applyFill="1" applyBorder="1" applyAlignment="1">
      <alignment horizontal="right" vertical="center" wrapText="1" readingOrder="1"/>
    </xf>
    <xf numFmtId="0" fontId="69" fillId="4" borderId="0" xfId="6" applyNumberFormat="1" applyFont="1" applyFill="1" applyBorder="1" applyAlignment="1">
      <alignment horizontal="right" vertical="center" wrapText="1" readingOrder="1"/>
    </xf>
    <xf numFmtId="0" fontId="17" fillId="0" borderId="0" xfId="6" applyNumberFormat="1" applyFont="1" applyFill="1" applyBorder="1" applyAlignment="1">
      <alignment vertical="top" wrapText="1"/>
    </xf>
    <xf numFmtId="168" fontId="6" fillId="6" borderId="17" xfId="1" applyNumberFormat="1" applyFont="1" applyFill="1" applyBorder="1" applyAlignment="1">
      <alignment horizontal="left"/>
    </xf>
    <xf numFmtId="4" fontId="21" fillId="0" borderId="0" xfId="6" applyNumberFormat="1" applyFont="1" applyFill="1" applyBorder="1" applyAlignment="1">
      <alignment vertical="top" wrapText="1" readingOrder="1"/>
    </xf>
    <xf numFmtId="0" fontId="70" fillId="0" borderId="0" xfId="6" applyNumberFormat="1" applyFont="1" applyFill="1" applyBorder="1" applyAlignment="1">
      <alignment horizontal="right" vertical="center" wrapText="1" readingOrder="1"/>
    </xf>
    <xf numFmtId="4" fontId="70" fillId="0" borderId="0" xfId="6" applyNumberFormat="1" applyFont="1" applyFill="1" applyBorder="1" applyAlignment="1">
      <alignment horizontal="right" vertical="center" wrapText="1" readingOrder="1"/>
    </xf>
    <xf numFmtId="0" fontId="72" fillId="0" borderId="0" xfId="6" applyNumberFormat="1" applyFont="1" applyFill="1" applyBorder="1" applyAlignment="1">
      <alignment horizontal="center" vertical="center" wrapText="1" readingOrder="1"/>
    </xf>
    <xf numFmtId="0" fontId="73" fillId="0" borderId="0" xfId="6" applyNumberFormat="1" applyFont="1" applyFill="1" applyBorder="1" applyAlignment="1">
      <alignment horizontal="right" vertical="center" wrapText="1" readingOrder="1"/>
    </xf>
    <xf numFmtId="4" fontId="73" fillId="0" borderId="0" xfId="6" applyNumberFormat="1" applyFont="1" applyFill="1" applyBorder="1" applyAlignment="1">
      <alignment horizontal="right" vertical="center" wrapText="1" readingOrder="1"/>
    </xf>
    <xf numFmtId="0" fontId="75" fillId="0" borderId="0" xfId="6" applyNumberFormat="1" applyFont="1" applyFill="1" applyBorder="1" applyAlignment="1">
      <alignment horizontal="center" vertical="center" wrapText="1" readingOrder="1"/>
    </xf>
    <xf numFmtId="0" fontId="76" fillId="0" borderId="0" xfId="6" applyFont="1" applyFill="1" applyBorder="1"/>
    <xf numFmtId="0" fontId="77" fillId="0" borderId="0" xfId="6" applyNumberFormat="1" applyFont="1" applyFill="1" applyBorder="1" applyAlignment="1">
      <alignment horizontal="right" vertical="center" wrapText="1" readingOrder="1"/>
    </xf>
    <xf numFmtId="4" fontId="77" fillId="0" borderId="0" xfId="6" applyNumberFormat="1" applyFont="1" applyFill="1" applyBorder="1" applyAlignment="1">
      <alignment horizontal="right" vertical="center" wrapText="1" readingOrder="1"/>
    </xf>
    <xf numFmtId="0" fontId="79" fillId="0" borderId="0" xfId="6" applyNumberFormat="1" applyFont="1" applyFill="1" applyBorder="1" applyAlignment="1">
      <alignment horizontal="center" vertical="center" wrapText="1" readingOrder="1"/>
    </xf>
    <xf numFmtId="0" fontId="22" fillId="8" borderId="69" xfId="6" applyNumberFormat="1" applyFont="1" applyFill="1" applyBorder="1" applyAlignment="1">
      <alignment horizontal="center" vertical="top" wrapText="1" readingOrder="1"/>
    </xf>
    <xf numFmtId="0" fontId="23" fillId="0" borderId="0" xfId="6" applyNumberFormat="1" applyFont="1" applyFill="1" applyBorder="1" applyAlignment="1">
      <alignment horizontal="left" vertical="top" wrapText="1" readingOrder="1"/>
    </xf>
    <xf numFmtId="0" fontId="22" fillId="8" borderId="0" xfId="6" applyNumberFormat="1" applyFont="1" applyFill="1" applyBorder="1" applyAlignment="1">
      <alignment horizontal="left" vertical="top" wrapText="1" readingOrder="1"/>
    </xf>
    <xf numFmtId="0" fontId="17" fillId="0" borderId="0" xfId="6" applyNumberFormat="1" applyFont="1" applyFill="1" applyBorder="1" applyAlignment="1">
      <alignment vertical="top"/>
    </xf>
    <xf numFmtId="0" fontId="80" fillId="6" borderId="0" xfId="6" applyFont="1" applyFill="1" applyBorder="1"/>
    <xf numFmtId="0" fontId="80" fillId="6" borderId="0" xfId="6" applyNumberFormat="1" applyFont="1" applyFill="1" applyBorder="1" applyAlignment="1">
      <alignment vertical="top" wrapText="1"/>
    </xf>
    <xf numFmtId="0" fontId="23" fillId="6" borderId="0" xfId="6" applyNumberFormat="1" applyFont="1" applyFill="1" applyBorder="1" applyAlignment="1">
      <alignment horizontal="left" vertical="top" wrapText="1" readingOrder="1"/>
    </xf>
    <xf numFmtId="0" fontId="22" fillId="16" borderId="0" xfId="6" applyNumberFormat="1" applyFont="1" applyFill="1" applyBorder="1" applyAlignment="1">
      <alignment horizontal="left" vertical="top" wrapText="1" readingOrder="1"/>
    </xf>
    <xf numFmtId="0" fontId="33" fillId="0" borderId="0" xfId="6" applyNumberFormat="1" applyFont="1" applyFill="1" applyBorder="1" applyAlignment="1">
      <alignment vertical="top" wrapText="1"/>
    </xf>
    <xf numFmtId="0" fontId="83" fillId="0" borderId="0" xfId="6" applyNumberFormat="1" applyFont="1" applyFill="1" applyBorder="1" applyAlignment="1">
      <alignment horizontal="left" vertical="top" wrapText="1" readingOrder="1"/>
    </xf>
    <xf numFmtId="0" fontId="84" fillId="8" borderId="0" xfId="6" applyNumberFormat="1" applyFont="1" applyFill="1" applyBorder="1" applyAlignment="1">
      <alignment horizontal="left" vertical="top" wrapText="1" readingOrder="1"/>
    </xf>
    <xf numFmtId="0" fontId="17" fillId="0" borderId="71" xfId="6" applyNumberFormat="1" applyFont="1" applyFill="1" applyBorder="1" applyAlignment="1">
      <alignment vertical="top" wrapText="1"/>
    </xf>
    <xf numFmtId="0" fontId="17" fillId="0" borderId="72" xfId="6" applyNumberFormat="1" applyFont="1" applyFill="1" applyBorder="1" applyAlignment="1">
      <alignment vertical="top" wrapText="1"/>
    </xf>
    <xf numFmtId="0" fontId="23" fillId="0" borderId="71" xfId="6" applyNumberFormat="1" applyFont="1" applyFill="1" applyBorder="1" applyAlignment="1">
      <alignment horizontal="left" vertical="top" wrapText="1" readingOrder="1"/>
    </xf>
    <xf numFmtId="0" fontId="22" fillId="8" borderId="73" xfId="6" applyNumberFormat="1" applyFont="1" applyFill="1" applyBorder="1" applyAlignment="1">
      <alignment horizontal="left" vertical="top" wrapText="1" readingOrder="1"/>
    </xf>
    <xf numFmtId="4" fontId="21" fillId="0" borderId="8" xfId="6" applyNumberFormat="1" applyFont="1" applyFill="1" applyBorder="1" applyAlignment="1">
      <alignment vertical="top" wrapText="1" readingOrder="1"/>
    </xf>
    <xf numFmtId="4" fontId="82" fillId="0" borderId="8" xfId="6" applyNumberFormat="1" applyFont="1" applyFill="1" applyBorder="1" applyAlignment="1">
      <alignment vertical="top" wrapText="1" readingOrder="1"/>
    </xf>
    <xf numFmtId="0" fontId="21" fillId="0" borderId="8" xfId="6" applyNumberFormat="1" applyFont="1" applyFill="1" applyBorder="1" applyAlignment="1">
      <alignment vertical="top" wrapText="1" readingOrder="1"/>
    </xf>
    <xf numFmtId="4" fontId="81" fillId="6" borderId="8" xfId="6" applyNumberFormat="1" applyFont="1" applyFill="1" applyBorder="1" applyAlignment="1">
      <alignment vertical="top" wrapText="1" readingOrder="1"/>
    </xf>
    <xf numFmtId="168" fontId="6" fillId="2" borderId="27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17" fillId="5" borderId="0" xfId="6" applyFont="1" applyFill="1" applyBorder="1"/>
    <xf numFmtId="0" fontId="21" fillId="5" borderId="0" xfId="6" applyNumberFormat="1" applyFont="1" applyFill="1" applyBorder="1" applyAlignment="1">
      <alignment vertical="top" wrapText="1" readingOrder="1"/>
    </xf>
    <xf numFmtId="0" fontId="22" fillId="18" borderId="58" xfId="6" applyNumberFormat="1" applyFont="1" applyFill="1" applyBorder="1" applyAlignment="1">
      <alignment horizontal="center" vertical="top" wrapText="1" readingOrder="1"/>
    </xf>
    <xf numFmtId="4" fontId="64" fillId="5" borderId="0" xfId="6" applyNumberFormat="1" applyFont="1" applyFill="1" applyBorder="1" applyAlignment="1">
      <alignment horizontal="right" vertical="center" wrapText="1" readingOrder="1"/>
    </xf>
    <xf numFmtId="4" fontId="66" fillId="18" borderId="58" xfId="6" applyNumberFormat="1" applyFont="1" applyFill="1" applyBorder="1" applyAlignment="1">
      <alignment horizontal="center" vertical="top" wrapText="1" readingOrder="1"/>
    </xf>
    <xf numFmtId="4" fontId="22" fillId="18" borderId="58" xfId="6" applyNumberFormat="1" applyFont="1" applyFill="1" applyBorder="1" applyAlignment="1">
      <alignment horizontal="center" vertical="top" wrapText="1" readingOrder="1"/>
    </xf>
    <xf numFmtId="0" fontId="22" fillId="5" borderId="0" xfId="6" applyNumberFormat="1" applyFont="1" applyFill="1" applyBorder="1" applyAlignment="1">
      <alignment horizontal="center" vertical="top" wrapText="1" readingOrder="1"/>
    </xf>
    <xf numFmtId="0" fontId="22" fillId="18" borderId="8" xfId="6" applyNumberFormat="1" applyFont="1" applyFill="1" applyBorder="1" applyAlignment="1">
      <alignment horizontal="center" vertical="top" wrapText="1" readingOrder="1"/>
    </xf>
    <xf numFmtId="4" fontId="68" fillId="5" borderId="0" xfId="6" applyNumberFormat="1" applyFont="1" applyFill="1" applyBorder="1" applyAlignment="1">
      <alignment horizontal="right" vertical="center" wrapText="1" readingOrder="1"/>
    </xf>
    <xf numFmtId="0" fontId="68" fillId="5" borderId="0" xfId="6" applyNumberFormat="1" applyFont="1" applyFill="1" applyBorder="1" applyAlignment="1">
      <alignment horizontal="right" vertical="center" wrapText="1" readingOrder="1"/>
    </xf>
    <xf numFmtId="4" fontId="69" fillId="5" borderId="0" xfId="6" applyNumberFormat="1" applyFont="1" applyFill="1" applyBorder="1" applyAlignment="1">
      <alignment horizontal="right" vertical="center" wrapText="1" readingOrder="1"/>
    </xf>
    <xf numFmtId="0" fontId="69" fillId="5" borderId="0" xfId="6" applyNumberFormat="1" applyFont="1" applyFill="1" applyBorder="1" applyAlignment="1">
      <alignment horizontal="right" vertical="center" wrapText="1" readingOrder="1"/>
    </xf>
    <xf numFmtId="0" fontId="19" fillId="5" borderId="0" xfId="6" applyNumberFormat="1" applyFont="1" applyFill="1" applyBorder="1" applyAlignment="1">
      <alignment vertical="top" wrapText="1" readingOrder="1"/>
    </xf>
    <xf numFmtId="0" fontId="17" fillId="12" borderId="0" xfId="6" applyFont="1" applyFill="1" applyBorder="1"/>
    <xf numFmtId="0" fontId="21" fillId="12" borderId="0" xfId="6" applyNumberFormat="1" applyFont="1" applyFill="1" applyBorder="1" applyAlignment="1">
      <alignment vertical="top" wrapText="1" readingOrder="1"/>
    </xf>
    <xf numFmtId="4" fontId="21" fillId="12" borderId="8" xfId="6" applyNumberFormat="1" applyFont="1" applyFill="1" applyBorder="1" applyAlignment="1">
      <alignment vertical="top" wrapText="1" readingOrder="1"/>
    </xf>
    <xf numFmtId="4" fontId="82" fillId="12" borderId="8" xfId="6" applyNumberFormat="1" applyFont="1" applyFill="1" applyBorder="1" applyAlignment="1">
      <alignment vertical="top" wrapText="1" readingOrder="1"/>
    </xf>
    <xf numFmtId="0" fontId="21" fillId="12" borderId="8" xfId="6" applyNumberFormat="1" applyFont="1" applyFill="1" applyBorder="1" applyAlignment="1">
      <alignment vertical="top" wrapText="1" readingOrder="1"/>
    </xf>
    <xf numFmtId="4" fontId="81" fillId="12" borderId="8" xfId="6" applyNumberFormat="1" applyFont="1" applyFill="1" applyBorder="1" applyAlignment="1">
      <alignment vertical="top" wrapText="1" readingOrder="1"/>
    </xf>
    <xf numFmtId="0" fontId="22" fillId="19" borderId="69" xfId="6" applyNumberFormat="1" applyFont="1" applyFill="1" applyBorder="1" applyAlignment="1">
      <alignment horizontal="center" vertical="top" wrapText="1" readingOrder="1"/>
    </xf>
    <xf numFmtId="4" fontId="73" fillId="12" borderId="0" xfId="6" applyNumberFormat="1" applyFont="1" applyFill="1" applyBorder="1" applyAlignment="1">
      <alignment horizontal="right" vertical="center" wrapText="1" readingOrder="1"/>
    </xf>
    <xf numFmtId="0" fontId="73" fillId="12" borderId="0" xfId="6" applyNumberFormat="1" applyFont="1" applyFill="1" applyBorder="1" applyAlignment="1">
      <alignment horizontal="right" vertical="center" wrapText="1" readingOrder="1"/>
    </xf>
    <xf numFmtId="4" fontId="77" fillId="12" borderId="0" xfId="6" applyNumberFormat="1" applyFont="1" applyFill="1" applyBorder="1" applyAlignment="1">
      <alignment horizontal="right" vertical="center" wrapText="1" readingOrder="1"/>
    </xf>
    <xf numFmtId="4" fontId="70" fillId="12" borderId="0" xfId="6" applyNumberFormat="1" applyFont="1" applyFill="1" applyBorder="1" applyAlignment="1">
      <alignment horizontal="right" vertical="center" wrapText="1" readingOrder="1"/>
    </xf>
    <xf numFmtId="0" fontId="70" fillId="12" borderId="0" xfId="6" applyNumberFormat="1" applyFont="1" applyFill="1" applyBorder="1" applyAlignment="1">
      <alignment horizontal="right" vertical="center" wrapText="1" readingOrder="1"/>
    </xf>
    <xf numFmtId="4" fontId="59" fillId="12" borderId="0" xfId="6" applyNumberFormat="1" applyFont="1" applyFill="1" applyBorder="1" applyAlignment="1">
      <alignment horizontal="right" vertical="center" wrapText="1" readingOrder="1"/>
    </xf>
    <xf numFmtId="0" fontId="59" fillId="12" borderId="0" xfId="6" applyNumberFormat="1" applyFont="1" applyFill="1" applyBorder="1" applyAlignment="1">
      <alignment horizontal="right" vertical="center" wrapText="1" readingOrder="1"/>
    </xf>
    <xf numFmtId="0" fontId="77" fillId="12" borderId="0" xfId="6" applyNumberFormat="1" applyFont="1" applyFill="1" applyBorder="1" applyAlignment="1">
      <alignment horizontal="right" vertical="center" wrapText="1" readingOrder="1"/>
    </xf>
    <xf numFmtId="4" fontId="21" fillId="12" borderId="0" xfId="6" applyNumberFormat="1" applyFont="1" applyFill="1" applyBorder="1" applyAlignment="1">
      <alignment vertical="top" wrapText="1" readingOrder="1"/>
    </xf>
    <xf numFmtId="0" fontId="5" fillId="2" borderId="0" xfId="0" applyFont="1" applyFill="1" applyAlignment="1">
      <alignment horizontal="left" vertical="top"/>
    </xf>
    <xf numFmtId="0" fontId="72" fillId="5" borderId="0" xfId="6" applyNumberFormat="1" applyFont="1" applyFill="1" applyBorder="1" applyAlignment="1">
      <alignment horizontal="center" vertical="center" wrapText="1" readingOrder="1"/>
    </xf>
    <xf numFmtId="4" fontId="70" fillId="5" borderId="0" xfId="6" applyNumberFormat="1" applyFont="1" applyFill="1" applyBorder="1" applyAlignment="1">
      <alignment horizontal="right" vertical="center" wrapText="1" readingOrder="1"/>
    </xf>
    <xf numFmtId="0" fontId="70" fillId="5" borderId="0" xfId="6" applyNumberFormat="1" applyFont="1" applyFill="1" applyBorder="1" applyAlignment="1">
      <alignment horizontal="right" vertical="center" wrapText="1" readingOrder="1"/>
    </xf>
    <xf numFmtId="0" fontId="75" fillId="5" borderId="0" xfId="6" applyNumberFormat="1" applyFont="1" applyFill="1" applyBorder="1" applyAlignment="1">
      <alignment horizontal="center" vertical="center" wrapText="1" readingOrder="1"/>
    </xf>
    <xf numFmtId="4" fontId="73" fillId="5" borderId="0" xfId="6" applyNumberFormat="1" applyFont="1" applyFill="1" applyBorder="1" applyAlignment="1">
      <alignment horizontal="right" vertical="center" wrapText="1" readingOrder="1"/>
    </xf>
    <xf numFmtId="0" fontId="73" fillId="5" borderId="0" xfId="6" applyNumberFormat="1" applyFont="1" applyFill="1" applyBorder="1" applyAlignment="1">
      <alignment horizontal="right" vertical="center" wrapText="1" readingOrder="1"/>
    </xf>
    <xf numFmtId="0" fontId="75" fillId="2" borderId="0" xfId="6" applyNumberFormat="1" applyFont="1" applyFill="1" applyBorder="1" applyAlignment="1">
      <alignment horizontal="center" vertical="center" wrapText="1" readingOrder="1"/>
    </xf>
    <xf numFmtId="0" fontId="72" fillId="2" borderId="0" xfId="6" applyNumberFormat="1" applyFont="1" applyFill="1" applyBorder="1" applyAlignment="1">
      <alignment horizontal="center" vertical="center" wrapText="1" readingOrder="1"/>
    </xf>
    <xf numFmtId="4" fontId="73" fillId="2" borderId="0" xfId="6" applyNumberFormat="1" applyFont="1" applyFill="1" applyBorder="1" applyAlignment="1">
      <alignment horizontal="right" vertical="center" wrapText="1" readingOrder="1"/>
    </xf>
    <xf numFmtId="0" fontId="73" fillId="2" borderId="0" xfId="6" applyNumberFormat="1" applyFont="1" applyFill="1" applyBorder="1" applyAlignment="1">
      <alignment horizontal="right" vertical="center" wrapText="1" readingOrder="1"/>
    </xf>
    <xf numFmtId="0" fontId="17" fillId="2" borderId="0" xfId="6" applyFont="1" applyFill="1" applyBorder="1"/>
    <xf numFmtId="4" fontId="70" fillId="2" borderId="0" xfId="6" applyNumberFormat="1" applyFont="1" applyFill="1" applyBorder="1" applyAlignment="1">
      <alignment horizontal="right" vertical="center" wrapText="1" readingOrder="1"/>
    </xf>
    <xf numFmtId="0" fontId="70" fillId="2" borderId="0" xfId="6" applyNumberFormat="1" applyFont="1" applyFill="1" applyBorder="1" applyAlignment="1">
      <alignment horizontal="right" vertical="center" wrapText="1" readingOrder="1"/>
    </xf>
    <xf numFmtId="0" fontId="5" fillId="17" borderId="16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21" fillId="2" borderId="0" xfId="6" applyNumberFormat="1" applyFont="1" applyFill="1" applyBorder="1" applyAlignment="1">
      <alignment vertical="top" wrapText="1" readingOrder="1"/>
    </xf>
    <xf numFmtId="0" fontId="22" fillId="20" borderId="58" xfId="6" applyNumberFormat="1" applyFont="1" applyFill="1" applyBorder="1" applyAlignment="1">
      <alignment horizontal="center" vertical="top" wrapText="1" readingOrder="1"/>
    </xf>
    <xf numFmtId="4" fontId="64" fillId="2" borderId="0" xfId="6" applyNumberFormat="1" applyFont="1" applyFill="1" applyBorder="1" applyAlignment="1">
      <alignment horizontal="right" vertical="center" wrapText="1" readingOrder="1"/>
    </xf>
    <xf numFmtId="4" fontId="66" fillId="20" borderId="58" xfId="6" applyNumberFormat="1" applyFont="1" applyFill="1" applyBorder="1" applyAlignment="1">
      <alignment horizontal="center" vertical="top" wrapText="1" readingOrder="1"/>
    </xf>
    <xf numFmtId="4" fontId="22" fillId="20" borderId="58" xfId="6" applyNumberFormat="1" applyFont="1" applyFill="1" applyBorder="1" applyAlignment="1">
      <alignment horizontal="center" vertical="top" wrapText="1" readingOrder="1"/>
    </xf>
    <xf numFmtId="0" fontId="22" fillId="2" borderId="0" xfId="6" applyNumberFormat="1" applyFont="1" applyFill="1" applyBorder="1" applyAlignment="1">
      <alignment horizontal="center" vertical="top" wrapText="1" readingOrder="1"/>
    </xf>
    <xf numFmtId="0" fontId="22" fillId="20" borderId="8" xfId="6" applyNumberFormat="1" applyFont="1" applyFill="1" applyBorder="1" applyAlignment="1">
      <alignment horizontal="center" vertical="top" wrapText="1" readingOrder="1"/>
    </xf>
    <xf numFmtId="4" fontId="68" fillId="2" borderId="0" xfId="6" applyNumberFormat="1" applyFont="1" applyFill="1" applyBorder="1" applyAlignment="1">
      <alignment horizontal="right" vertical="center" wrapText="1" readingOrder="1"/>
    </xf>
    <xf numFmtId="0" fontId="68" fillId="2" borderId="0" xfId="6" applyNumberFormat="1" applyFont="1" applyFill="1" applyBorder="1" applyAlignment="1">
      <alignment horizontal="right" vertical="center" wrapText="1" readingOrder="1"/>
    </xf>
    <xf numFmtId="0" fontId="19" fillId="2" borderId="0" xfId="6" applyNumberFormat="1" applyFont="1" applyFill="1" applyBorder="1" applyAlignment="1">
      <alignment vertical="top" wrapText="1" readingOrder="1"/>
    </xf>
    <xf numFmtId="4" fontId="17" fillId="2" borderId="0" xfId="6" applyNumberFormat="1" applyFont="1" applyFill="1" applyBorder="1"/>
    <xf numFmtId="0" fontId="85" fillId="4" borderId="0" xfId="6" applyFont="1" applyFill="1" applyBorder="1"/>
    <xf numFmtId="0" fontId="86" fillId="0" borderId="0" xfId="6" applyNumberFormat="1" applyFont="1" applyFill="1" applyBorder="1" applyAlignment="1">
      <alignment horizontal="center" vertical="center" wrapText="1" readingOrder="1"/>
    </xf>
    <xf numFmtId="4" fontId="86" fillId="0" borderId="0" xfId="6" applyNumberFormat="1" applyFont="1" applyFill="1" applyBorder="1" applyAlignment="1">
      <alignment horizontal="right" vertical="center" wrapText="1" readingOrder="1"/>
    </xf>
    <xf numFmtId="0" fontId="86" fillId="2" borderId="0" xfId="6" applyNumberFormat="1" applyFont="1" applyFill="1" applyBorder="1" applyAlignment="1">
      <alignment horizontal="right" vertical="center" wrapText="1" readingOrder="1"/>
    </xf>
    <xf numFmtId="0" fontId="86" fillId="0" borderId="0" xfId="6" applyNumberFormat="1" applyFont="1" applyFill="1" applyBorder="1" applyAlignment="1">
      <alignment horizontal="right" vertical="center" wrapText="1" readingOrder="1"/>
    </xf>
    <xf numFmtId="0" fontId="85" fillId="0" borderId="0" xfId="6" applyFont="1" applyFill="1" applyBorder="1"/>
    <xf numFmtId="0" fontId="63" fillId="5" borderId="0" xfId="6" applyFont="1" applyFill="1" applyBorder="1"/>
    <xf numFmtId="0" fontId="69" fillId="5" borderId="0" xfId="6" applyNumberFormat="1" applyFont="1" applyFill="1" applyBorder="1" applyAlignment="1">
      <alignment horizontal="center" vertical="center" wrapText="1" readingOrder="1"/>
    </xf>
    <xf numFmtId="4" fontId="17" fillId="5" borderId="0" xfId="6" applyNumberFormat="1" applyFont="1" applyFill="1" applyBorder="1"/>
    <xf numFmtId="4" fontId="21" fillId="5" borderId="0" xfId="6" applyNumberFormat="1" applyFont="1" applyFill="1" applyBorder="1" applyAlignment="1">
      <alignment vertical="top" wrapText="1" readingOrder="1"/>
    </xf>
    <xf numFmtId="4" fontId="86" fillId="5" borderId="0" xfId="6" applyNumberFormat="1" applyFont="1" applyFill="1" applyBorder="1" applyAlignment="1">
      <alignment horizontal="right" vertical="center" wrapText="1" readingOrder="1"/>
    </xf>
    <xf numFmtId="0" fontId="68" fillId="5" borderId="0" xfId="6" applyNumberFormat="1" applyFont="1" applyFill="1" applyBorder="1" applyAlignment="1">
      <alignment horizontal="center" vertical="center" wrapText="1" readingOrder="1"/>
    </xf>
    <xf numFmtId="14" fontId="5" fillId="2" borderId="29" xfId="0" applyNumberFormat="1" applyFont="1" applyFill="1" applyBorder="1" applyAlignment="1">
      <alignment horizontal="left" vertical="top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 wrapText="1"/>
    </xf>
    <xf numFmtId="0" fontId="5" fillId="17" borderId="15" xfId="0" applyFont="1" applyFill="1" applyBorder="1" applyAlignment="1">
      <alignment horizontal="center" vertical="center" wrapText="1"/>
    </xf>
    <xf numFmtId="0" fontId="5" fillId="17" borderId="9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5" fontId="5" fillId="2" borderId="11" xfId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5" fontId="5" fillId="2" borderId="0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vertical="top" wrapText="1" readingOrder="1"/>
    </xf>
    <xf numFmtId="0" fontId="17" fillId="0" borderId="0" xfId="6" applyFont="1" applyFill="1" applyBorder="1"/>
    <xf numFmtId="0" fontId="21" fillId="0" borderId="0" xfId="6" applyNumberFormat="1" applyFont="1" applyFill="1" applyBorder="1" applyAlignment="1">
      <alignment horizontal="left" vertical="top" wrapText="1" readingOrder="1"/>
    </xf>
    <xf numFmtId="0" fontId="22" fillId="8" borderId="58" xfId="6" applyNumberFormat="1" applyFont="1" applyFill="1" applyBorder="1" applyAlignment="1">
      <alignment horizontal="left" vertical="center" wrapText="1" readingOrder="1"/>
    </xf>
    <xf numFmtId="0" fontId="17" fillId="0" borderId="59" xfId="6" applyNumberFormat="1" applyFont="1" applyFill="1" applyBorder="1" applyAlignment="1">
      <alignment vertical="top" wrapText="1"/>
    </xf>
    <xf numFmtId="0" fontId="17" fillId="0" borderId="60" xfId="6" applyNumberFormat="1" applyFont="1" applyFill="1" applyBorder="1" applyAlignment="1">
      <alignment vertical="top" wrapText="1"/>
    </xf>
    <xf numFmtId="0" fontId="23" fillId="0" borderId="60" xfId="6" applyNumberFormat="1" applyFont="1" applyFill="1" applyBorder="1" applyAlignment="1">
      <alignment horizontal="left" vertical="center" wrapText="1" readingOrder="1"/>
    </xf>
    <xf numFmtId="0" fontId="23" fillId="0" borderId="58" xfId="6" applyNumberFormat="1" applyFont="1" applyFill="1" applyBorder="1" applyAlignment="1">
      <alignment horizontal="left" vertical="center" wrapText="1" readingOrder="1"/>
    </xf>
    <xf numFmtId="0" fontId="23" fillId="3" borderId="58" xfId="6" applyNumberFormat="1" applyFont="1" applyFill="1" applyBorder="1" applyAlignment="1">
      <alignment horizontal="left" vertical="center" wrapText="1" readingOrder="1"/>
    </xf>
    <xf numFmtId="0" fontId="17" fillId="3" borderId="59" xfId="6" applyNumberFormat="1" applyFont="1" applyFill="1" applyBorder="1" applyAlignment="1">
      <alignment vertical="top" wrapText="1"/>
    </xf>
    <xf numFmtId="0" fontId="17" fillId="3" borderId="60" xfId="6" applyNumberFormat="1" applyFont="1" applyFill="1" applyBorder="1" applyAlignment="1">
      <alignment vertical="top" wrapText="1"/>
    </xf>
    <xf numFmtId="0" fontId="21" fillId="0" borderId="0" xfId="6" applyNumberFormat="1" applyFont="1" applyFill="1" applyBorder="1" applyAlignment="1">
      <alignment vertical="top" wrapText="1" readingOrder="1"/>
    </xf>
    <xf numFmtId="0" fontId="58" fillId="0" borderId="0" xfId="6" applyNumberFormat="1" applyFont="1" applyFill="1" applyBorder="1" applyAlignment="1">
      <alignment horizontal="center" vertical="top" wrapText="1" readingOrder="1"/>
    </xf>
    <xf numFmtId="0" fontId="18" fillId="0" borderId="0" xfId="6" applyNumberFormat="1" applyFont="1" applyFill="1" applyBorder="1" applyAlignment="1">
      <alignment vertical="top" wrapText="1" readingOrder="1"/>
    </xf>
    <xf numFmtId="0" fontId="19" fillId="0" borderId="0" xfId="6" applyNumberFormat="1" applyFont="1" applyFill="1" applyBorder="1" applyAlignment="1">
      <alignment horizontal="left" vertical="top" wrapText="1" readingOrder="1"/>
    </xf>
    <xf numFmtId="0" fontId="22" fillId="8" borderId="58" xfId="6" applyNumberFormat="1" applyFont="1" applyFill="1" applyBorder="1" applyAlignment="1">
      <alignment horizontal="center" vertical="top" wrapText="1" readingOrder="1"/>
    </xf>
    <xf numFmtId="0" fontId="64" fillId="0" borderId="0" xfId="6" applyNumberFormat="1" applyFont="1" applyFill="1" applyBorder="1" applyAlignment="1">
      <alignment horizontal="center" vertical="center" wrapText="1" readingOrder="1"/>
    </xf>
    <xf numFmtId="0" fontId="65" fillId="0" borderId="0" xfId="6" applyFont="1" applyFill="1" applyBorder="1"/>
    <xf numFmtId="0" fontId="64" fillId="0" borderId="0" xfId="6" applyNumberFormat="1" applyFont="1" applyFill="1" applyBorder="1" applyAlignment="1">
      <alignment vertical="center" wrapText="1" readingOrder="1"/>
    </xf>
    <xf numFmtId="0" fontId="22" fillId="8" borderId="58" xfId="6" applyNumberFormat="1" applyFont="1" applyFill="1" applyBorder="1" applyAlignment="1">
      <alignment horizontal="left" vertical="top" wrapText="1" readingOrder="1"/>
    </xf>
    <xf numFmtId="0" fontId="23" fillId="0" borderId="60" xfId="6" applyNumberFormat="1" applyFont="1" applyFill="1" applyBorder="1" applyAlignment="1">
      <alignment horizontal="left" vertical="top" wrapText="1" readingOrder="1"/>
    </xf>
    <xf numFmtId="0" fontId="21" fillId="0" borderId="61" xfId="6" applyNumberFormat="1" applyFont="1" applyFill="1" applyBorder="1" applyAlignment="1">
      <alignment vertical="top" wrapText="1" readingOrder="1"/>
    </xf>
    <xf numFmtId="0" fontId="17" fillId="0" borderId="61" xfId="6" applyNumberFormat="1" applyFont="1" applyFill="1" applyBorder="1" applyAlignment="1">
      <alignment vertical="top" wrapText="1"/>
    </xf>
    <xf numFmtId="0" fontId="22" fillId="8" borderId="60" xfId="6" applyNumberFormat="1" applyFont="1" applyFill="1" applyBorder="1" applyAlignment="1">
      <alignment horizontal="center" vertical="top" wrapText="1" readingOrder="1"/>
    </xf>
    <xf numFmtId="0" fontId="64" fillId="0" borderId="0" xfId="6" applyNumberFormat="1" applyFont="1" applyFill="1" applyBorder="1" applyAlignment="1">
      <alignment horizontal="left" vertical="center" wrapText="1" readingOrder="1"/>
    </xf>
    <xf numFmtId="0" fontId="66" fillId="8" borderId="58" xfId="6" applyNumberFormat="1" applyFont="1" applyFill="1" applyBorder="1" applyAlignment="1">
      <alignment horizontal="center" vertical="top" wrapText="1" readingOrder="1"/>
    </xf>
    <xf numFmtId="0" fontId="67" fillId="0" borderId="59" xfId="6" applyNumberFormat="1" applyFont="1" applyFill="1" applyBorder="1" applyAlignment="1">
      <alignment vertical="top" wrapText="1"/>
    </xf>
    <xf numFmtId="0" fontId="67" fillId="0" borderId="60" xfId="6" applyNumberFormat="1" applyFont="1" applyFill="1" applyBorder="1" applyAlignment="1">
      <alignment vertical="top" wrapText="1"/>
    </xf>
    <xf numFmtId="0" fontId="66" fillId="8" borderId="60" xfId="6" applyNumberFormat="1" applyFont="1" applyFill="1" applyBorder="1" applyAlignment="1">
      <alignment horizontal="center" vertical="top" wrapText="1" readingOrder="1"/>
    </xf>
    <xf numFmtId="0" fontId="22" fillId="0" borderId="0" xfId="6" applyNumberFormat="1" applyFont="1" applyFill="1" applyBorder="1" applyAlignment="1">
      <alignment horizontal="center" vertical="top" wrapText="1" readingOrder="1"/>
    </xf>
    <xf numFmtId="0" fontId="17" fillId="0" borderId="0" xfId="6" applyNumberFormat="1" applyFont="1" applyFill="1" applyBorder="1" applyAlignment="1">
      <alignment vertical="top" wrapText="1"/>
    </xf>
    <xf numFmtId="0" fontId="22" fillId="8" borderId="8" xfId="6" applyNumberFormat="1" applyFont="1" applyFill="1" applyBorder="1" applyAlignment="1">
      <alignment horizontal="center" vertical="top" wrapText="1" readingOrder="1"/>
    </xf>
    <xf numFmtId="0" fontId="17" fillId="0" borderId="8" xfId="6" applyNumberFormat="1" applyFont="1" applyFill="1" applyBorder="1" applyAlignment="1">
      <alignment vertical="top" wrapText="1"/>
    </xf>
    <xf numFmtId="0" fontId="68" fillId="0" borderId="0" xfId="6" applyNumberFormat="1" applyFont="1" applyFill="1" applyBorder="1" applyAlignment="1">
      <alignment horizontal="center" vertical="center" wrapText="1" readingOrder="1"/>
    </xf>
    <xf numFmtId="0" fontId="63" fillId="0" borderId="0" xfId="6" applyFont="1" applyFill="1" applyBorder="1"/>
    <xf numFmtId="0" fontId="68" fillId="4" borderId="0" xfId="6" applyNumberFormat="1" applyFont="1" applyFill="1" applyBorder="1" applyAlignment="1">
      <alignment horizontal="center" vertical="center" wrapText="1" readingOrder="1"/>
    </xf>
    <xf numFmtId="0" fontId="63" fillId="4" borderId="0" xfId="6" applyFont="1" applyFill="1" applyBorder="1"/>
    <xf numFmtId="0" fontId="68" fillId="0" borderId="0" xfId="6" applyNumberFormat="1" applyFont="1" applyFill="1" applyBorder="1" applyAlignment="1">
      <alignment vertical="center" wrapText="1" readingOrder="1"/>
    </xf>
    <xf numFmtId="0" fontId="22" fillId="15" borderId="8" xfId="6" applyNumberFormat="1" applyFont="1" applyFill="1" applyBorder="1" applyAlignment="1">
      <alignment horizontal="center" vertical="top" wrapText="1" readingOrder="1"/>
    </xf>
    <xf numFmtId="0" fontId="17" fillId="4" borderId="8" xfId="6" applyNumberFormat="1" applyFont="1" applyFill="1" applyBorder="1" applyAlignment="1">
      <alignment vertical="top" wrapText="1"/>
    </xf>
    <xf numFmtId="0" fontId="68" fillId="0" borderId="0" xfId="6" applyNumberFormat="1" applyFont="1" applyFill="1" applyBorder="1" applyAlignment="1">
      <alignment horizontal="left" vertical="center" wrapText="1" readingOrder="1"/>
    </xf>
    <xf numFmtId="0" fontId="64" fillId="4" borderId="0" xfId="6" applyNumberFormat="1" applyFont="1" applyFill="1" applyBorder="1" applyAlignment="1">
      <alignment horizontal="center" vertical="center" wrapText="1" readingOrder="1"/>
    </xf>
    <xf numFmtId="0" fontId="65" fillId="4" borderId="0" xfId="6" applyFont="1" applyFill="1" applyBorder="1"/>
    <xf numFmtId="0" fontId="69" fillId="4" borderId="0" xfId="6" applyNumberFormat="1" applyFont="1" applyFill="1" applyBorder="1" applyAlignment="1">
      <alignment horizontal="center" vertical="center" wrapText="1" readingOrder="1"/>
    </xf>
    <xf numFmtId="0" fontId="69" fillId="0" borderId="0" xfId="6" applyNumberFormat="1" applyFont="1" applyFill="1" applyBorder="1" applyAlignment="1">
      <alignment horizontal="center" vertical="center" wrapText="1" readingOrder="1"/>
    </xf>
    <xf numFmtId="0" fontId="69" fillId="0" borderId="0" xfId="6" applyNumberFormat="1" applyFont="1" applyFill="1" applyBorder="1" applyAlignment="1">
      <alignment horizontal="left" vertical="center" wrapText="1" readingOrder="1"/>
    </xf>
    <xf numFmtId="0" fontId="69" fillId="4" borderId="0" xfId="6" applyNumberFormat="1" applyFont="1" applyFill="1" applyBorder="1" applyAlignment="1">
      <alignment horizontal="left" vertical="center" wrapText="1" readingOrder="1"/>
    </xf>
    <xf numFmtId="0" fontId="69" fillId="0" borderId="0" xfId="6" applyNumberFormat="1" applyFont="1" applyFill="1" applyBorder="1" applyAlignment="1">
      <alignment vertical="center" wrapText="1" readingOrder="1"/>
    </xf>
    <xf numFmtId="0" fontId="69" fillId="4" borderId="0" xfId="6" applyNumberFormat="1" applyFont="1" applyFill="1" applyBorder="1" applyAlignment="1">
      <alignment vertical="center" wrapText="1" readingOrder="1"/>
    </xf>
    <xf numFmtId="0" fontId="86" fillId="0" borderId="0" xfId="6" applyNumberFormat="1" applyFont="1" applyFill="1" applyBorder="1" applyAlignment="1">
      <alignment horizontal="center" vertical="center" wrapText="1" readingOrder="1"/>
    </xf>
    <xf numFmtId="0" fontId="85" fillId="0" borderId="0" xfId="6" applyFont="1" applyFill="1" applyBorder="1"/>
    <xf numFmtId="0" fontId="86" fillId="0" borderId="0" xfId="6" applyNumberFormat="1" applyFont="1" applyFill="1" applyBorder="1" applyAlignment="1">
      <alignment horizontal="left" vertical="center" wrapText="1" readingOrder="1"/>
    </xf>
    <xf numFmtId="0" fontId="86" fillId="0" borderId="0" xfId="6" applyNumberFormat="1" applyFont="1" applyFill="1" applyBorder="1" applyAlignment="1">
      <alignment vertical="center" wrapText="1" readingOrder="1"/>
    </xf>
    <xf numFmtId="0" fontId="69" fillId="5" borderId="0" xfId="6" applyNumberFormat="1" applyFont="1" applyFill="1" applyBorder="1" applyAlignment="1">
      <alignment horizontal="center" vertical="center" wrapText="1" readingOrder="1"/>
    </xf>
    <xf numFmtId="0" fontId="63" fillId="5" borderId="0" xfId="6" applyFont="1" applyFill="1" applyBorder="1"/>
    <xf numFmtId="0" fontId="69" fillId="5" borderId="0" xfId="6" applyNumberFormat="1" applyFont="1" applyFill="1" applyBorder="1" applyAlignment="1">
      <alignment horizontal="left" vertical="center" wrapText="1" readingOrder="1"/>
    </xf>
    <xf numFmtId="0" fontId="69" fillId="5" borderId="0" xfId="6" applyNumberFormat="1" applyFont="1" applyFill="1" applyBorder="1" applyAlignment="1">
      <alignment vertical="center" wrapText="1" readingOrder="1"/>
    </xf>
    <xf numFmtId="0" fontId="68" fillId="5" borderId="0" xfId="6" applyNumberFormat="1" applyFont="1" applyFill="1" applyBorder="1" applyAlignment="1">
      <alignment horizontal="center" vertical="center" wrapText="1" readingOrder="1"/>
    </xf>
    <xf numFmtId="0" fontId="68" fillId="5" borderId="0" xfId="6" applyNumberFormat="1" applyFont="1" applyFill="1" applyBorder="1" applyAlignment="1">
      <alignment vertical="center" wrapText="1" readingOrder="1"/>
    </xf>
    <xf numFmtId="0" fontId="68" fillId="5" borderId="0" xfId="6" applyNumberFormat="1" applyFont="1" applyFill="1" applyBorder="1" applyAlignment="1">
      <alignment horizontal="left" vertical="center" wrapText="1" readingOrder="1"/>
    </xf>
    <xf numFmtId="0" fontId="19" fillId="0" borderId="0" xfId="6" applyNumberFormat="1" applyFont="1" applyFill="1" applyBorder="1" applyAlignment="1">
      <alignment vertical="top" wrapText="1" readingOrder="1"/>
    </xf>
    <xf numFmtId="0" fontId="71" fillId="0" borderId="0" xfId="6" applyNumberFormat="1" applyFont="1" applyFill="1" applyBorder="1" applyAlignment="1">
      <alignment horizontal="left" vertical="center" wrapText="1" readingOrder="1"/>
    </xf>
    <xf numFmtId="0" fontId="70" fillId="0" borderId="0" xfId="6" applyNumberFormat="1" applyFont="1" applyFill="1" applyBorder="1" applyAlignment="1">
      <alignment horizontal="center" vertical="center" wrapText="1" readingOrder="1"/>
    </xf>
    <xf numFmtId="0" fontId="70" fillId="0" borderId="0" xfId="6" applyNumberFormat="1" applyFont="1" applyFill="1" applyBorder="1" applyAlignment="1">
      <alignment vertical="center" wrapText="1" readingOrder="1"/>
    </xf>
    <xf numFmtId="0" fontId="73" fillId="0" borderId="0" xfId="6" applyNumberFormat="1" applyFont="1" applyFill="1" applyBorder="1" applyAlignment="1">
      <alignment horizontal="center" vertical="center" wrapText="1" readingOrder="1"/>
    </xf>
    <xf numFmtId="0" fontId="73" fillId="0" borderId="0" xfId="6" applyNumberFormat="1" applyFont="1" applyFill="1" applyBorder="1" applyAlignment="1">
      <alignment vertical="center" wrapText="1" readingOrder="1"/>
    </xf>
    <xf numFmtId="0" fontId="74" fillId="0" borderId="0" xfId="6" applyNumberFormat="1" applyFont="1" applyFill="1" applyBorder="1" applyAlignment="1">
      <alignment horizontal="left" vertical="center" wrapText="1" readingOrder="1"/>
    </xf>
    <xf numFmtId="0" fontId="73" fillId="5" borderId="0" xfId="6" applyNumberFormat="1" applyFont="1" applyFill="1" applyBorder="1" applyAlignment="1">
      <alignment horizontal="center" vertical="center" wrapText="1" readingOrder="1"/>
    </xf>
    <xf numFmtId="0" fontId="17" fillId="5" borderId="0" xfId="6" applyFont="1" applyFill="1" applyBorder="1"/>
    <xf numFmtId="0" fontId="73" fillId="5" borderId="0" xfId="6" applyNumberFormat="1" applyFont="1" applyFill="1" applyBorder="1" applyAlignment="1">
      <alignment vertical="center" wrapText="1" readingOrder="1"/>
    </xf>
    <xf numFmtId="0" fontId="74" fillId="5" borderId="0" xfId="6" applyNumberFormat="1" applyFont="1" applyFill="1" applyBorder="1" applyAlignment="1">
      <alignment horizontal="left" vertical="center" wrapText="1" readingOrder="1"/>
    </xf>
    <xf numFmtId="0" fontId="70" fillId="5" borderId="0" xfId="6" applyNumberFormat="1" applyFont="1" applyFill="1" applyBorder="1" applyAlignment="1">
      <alignment horizontal="center" vertical="center" wrapText="1" readingOrder="1"/>
    </xf>
    <xf numFmtId="0" fontId="71" fillId="5" borderId="0" xfId="6" applyNumberFormat="1" applyFont="1" applyFill="1" applyBorder="1" applyAlignment="1">
      <alignment horizontal="left" vertical="center" wrapText="1" readingOrder="1"/>
    </xf>
    <xf numFmtId="0" fontId="70" fillId="5" borderId="0" xfId="6" applyNumberFormat="1" applyFont="1" applyFill="1" applyBorder="1" applyAlignment="1">
      <alignment vertical="center" wrapText="1" readingOrder="1"/>
    </xf>
    <xf numFmtId="0" fontId="70" fillId="2" borderId="0" xfId="6" applyNumberFormat="1" applyFont="1" applyFill="1" applyBorder="1" applyAlignment="1">
      <alignment horizontal="center" vertical="center" wrapText="1" readingOrder="1"/>
    </xf>
    <xf numFmtId="0" fontId="17" fillId="2" borderId="0" xfId="6" applyFont="1" applyFill="1" applyBorder="1"/>
    <xf numFmtId="0" fontId="71" fillId="2" borderId="0" xfId="6" applyNumberFormat="1" applyFont="1" applyFill="1" applyBorder="1" applyAlignment="1">
      <alignment horizontal="left" vertical="center" wrapText="1" readingOrder="1"/>
    </xf>
    <xf numFmtId="0" fontId="70" fillId="2" borderId="0" xfId="6" applyNumberFormat="1" applyFont="1" applyFill="1" applyBorder="1" applyAlignment="1">
      <alignment vertical="center" wrapText="1" readingOrder="1"/>
    </xf>
    <xf numFmtId="0" fontId="73" fillId="2" borderId="0" xfId="6" applyNumberFormat="1" applyFont="1" applyFill="1" applyBorder="1" applyAlignment="1">
      <alignment horizontal="center" vertical="center" wrapText="1" readingOrder="1"/>
    </xf>
    <xf numFmtId="0" fontId="73" fillId="2" borderId="0" xfId="6" applyNumberFormat="1" applyFont="1" applyFill="1" applyBorder="1" applyAlignment="1">
      <alignment vertical="center" wrapText="1" readingOrder="1"/>
    </xf>
    <xf numFmtId="0" fontId="74" fillId="2" borderId="0" xfId="6" applyNumberFormat="1" applyFont="1" applyFill="1" applyBorder="1" applyAlignment="1">
      <alignment horizontal="left" vertical="center" wrapText="1" readingOrder="1"/>
    </xf>
    <xf numFmtId="0" fontId="77" fillId="0" borderId="0" xfId="6" applyNumberFormat="1" applyFont="1" applyFill="1" applyBorder="1" applyAlignment="1">
      <alignment horizontal="center" vertical="center" wrapText="1" readingOrder="1"/>
    </xf>
    <xf numFmtId="0" fontId="76" fillId="0" borderId="0" xfId="6" applyFont="1" applyFill="1" applyBorder="1"/>
    <xf numFmtId="0" fontId="77" fillId="0" borderId="0" xfId="6" applyNumberFormat="1" applyFont="1" applyFill="1" applyBorder="1" applyAlignment="1">
      <alignment vertical="center" wrapText="1" readingOrder="1"/>
    </xf>
    <xf numFmtId="0" fontId="78" fillId="0" borderId="0" xfId="6" applyNumberFormat="1" applyFont="1" applyFill="1" applyBorder="1" applyAlignment="1">
      <alignment horizontal="left" vertical="center" wrapText="1" readingOrder="1"/>
    </xf>
    <xf numFmtId="0" fontId="33" fillId="0" borderId="0" xfId="6" applyFont="1" applyFill="1" applyBorder="1"/>
    <xf numFmtId="0" fontId="59" fillId="0" borderId="0" xfId="6" applyNumberFormat="1" applyFont="1" applyFill="1" applyBorder="1" applyAlignment="1">
      <alignment horizontal="center" vertical="center" wrapText="1" readingOrder="1"/>
    </xf>
    <xf numFmtId="0" fontId="59" fillId="0" borderId="0" xfId="6" applyNumberFormat="1" applyFont="1" applyFill="1" applyBorder="1" applyAlignment="1">
      <alignment vertical="center" wrapText="1" readingOrder="1"/>
    </xf>
    <xf numFmtId="0" fontId="61" fillId="0" borderId="0" xfId="6" applyNumberFormat="1" applyFont="1" applyFill="1" applyBorder="1" applyAlignment="1">
      <alignment horizontal="left" vertical="center" wrapText="1" readingOrder="1"/>
    </xf>
    <xf numFmtId="0" fontId="22" fillId="8" borderId="69" xfId="6" applyNumberFormat="1" applyFont="1" applyFill="1" applyBorder="1" applyAlignment="1">
      <alignment horizontal="center" vertical="top" wrapText="1" readingOrder="1"/>
    </xf>
    <xf numFmtId="0" fontId="17" fillId="0" borderId="70" xfId="6" applyNumberFormat="1" applyFont="1" applyFill="1" applyBorder="1" applyAlignment="1">
      <alignment vertical="top" wrapText="1"/>
    </xf>
    <xf numFmtId="0" fontId="22" fillId="8" borderId="70" xfId="6" applyNumberFormat="1" applyFont="1" applyFill="1" applyBorder="1" applyAlignment="1">
      <alignment horizontal="center" vertical="top" wrapText="1" readingOrder="1"/>
    </xf>
    <xf numFmtId="0" fontId="49" fillId="0" borderId="0" xfId="6" applyNumberFormat="1" applyFont="1" applyFill="1" applyBorder="1" applyAlignment="1">
      <alignment horizontal="center" vertical="center" wrapText="1" readingOrder="1"/>
    </xf>
    <xf numFmtId="0" fontId="48" fillId="0" borderId="0" xfId="6" applyFont="1" applyFill="1" applyBorder="1"/>
    <xf numFmtId="0" fontId="51" fillId="0" borderId="0" xfId="6" applyNumberFormat="1" applyFont="1" applyFill="1" applyBorder="1" applyAlignment="1">
      <alignment horizontal="left" vertical="center" wrapText="1" readingOrder="1"/>
    </xf>
    <xf numFmtId="0" fontId="49" fillId="0" borderId="0" xfId="6" applyNumberFormat="1" applyFont="1" applyFill="1" applyBorder="1" applyAlignment="1">
      <alignment vertical="center" wrapText="1" readingOrder="1"/>
    </xf>
    <xf numFmtId="0" fontId="42" fillId="0" borderId="0" xfId="6" applyNumberFormat="1" applyFont="1" applyFill="1" applyBorder="1" applyAlignment="1">
      <alignment horizontal="center" vertical="center" wrapText="1" readingOrder="1"/>
    </xf>
    <xf numFmtId="0" fontId="34" fillId="0" borderId="0" xfId="6" applyFont="1" applyFill="1" applyBorder="1"/>
    <xf numFmtId="0" fontId="42" fillId="0" borderId="0" xfId="6" applyNumberFormat="1" applyFont="1" applyFill="1" applyBorder="1" applyAlignment="1">
      <alignment vertical="center" wrapText="1" readingOrder="1"/>
    </xf>
    <xf numFmtId="0" fontId="44" fillId="0" borderId="0" xfId="6" applyNumberFormat="1" applyFont="1" applyFill="1" applyBorder="1" applyAlignment="1">
      <alignment horizontal="left" vertical="center" wrapText="1" readingOrder="1"/>
    </xf>
    <xf numFmtId="0" fontId="45" fillId="0" borderId="0" xfId="6" applyNumberFormat="1" applyFont="1" applyFill="1" applyBorder="1" applyAlignment="1">
      <alignment horizontal="center" vertical="center" wrapText="1" readingOrder="1"/>
    </xf>
    <xf numFmtId="0" fontId="45" fillId="0" borderId="0" xfId="6" applyNumberFormat="1" applyFont="1" applyFill="1" applyBorder="1" applyAlignment="1">
      <alignment vertical="center" wrapText="1" readingOrder="1"/>
    </xf>
    <xf numFmtId="0" fontId="47" fillId="0" borderId="0" xfId="6" applyNumberFormat="1" applyFont="1" applyFill="1" applyBorder="1" applyAlignment="1">
      <alignment horizontal="left" vertical="center" wrapText="1" readingOrder="1"/>
    </xf>
    <xf numFmtId="0" fontId="55" fillId="0" borderId="0" xfId="6" applyNumberFormat="1" applyFont="1" applyFill="1" applyBorder="1" applyAlignment="1">
      <alignment horizontal="center" vertical="center" wrapText="1" readingOrder="1"/>
    </xf>
    <xf numFmtId="0" fontId="57" fillId="0" borderId="0" xfId="6" applyNumberFormat="1" applyFont="1" applyFill="1" applyBorder="1" applyAlignment="1">
      <alignment horizontal="left" vertical="center" wrapText="1" readingOrder="1"/>
    </xf>
    <xf numFmtId="0" fontId="55" fillId="0" borderId="0" xfId="6" applyNumberFormat="1" applyFont="1" applyFill="1" applyBorder="1" applyAlignment="1">
      <alignment vertical="center" wrapText="1" readingOrder="1"/>
    </xf>
    <xf numFmtId="0" fontId="31" fillId="0" borderId="0" xfId="6" applyNumberFormat="1" applyFont="1" applyFill="1" applyBorder="1" applyAlignment="1">
      <alignment horizontal="center" vertical="center" wrapText="1" readingOrder="1"/>
    </xf>
    <xf numFmtId="0" fontId="52" fillId="0" borderId="0" xfId="6" applyFont="1" applyFill="1" applyBorder="1"/>
    <xf numFmtId="0" fontId="54" fillId="0" borderId="0" xfId="6" applyNumberFormat="1" applyFont="1" applyFill="1" applyBorder="1" applyAlignment="1">
      <alignment horizontal="left" vertical="center" wrapText="1" readingOrder="1"/>
    </xf>
    <xf numFmtId="0" fontId="31" fillId="0" borderId="0" xfId="6" applyNumberFormat="1" applyFont="1" applyFill="1" applyBorder="1" applyAlignment="1">
      <alignment vertical="center" wrapText="1" readingOrder="1"/>
    </xf>
    <xf numFmtId="0" fontId="42" fillId="3" borderId="0" xfId="6" applyNumberFormat="1" applyFont="1" applyFill="1" applyBorder="1" applyAlignment="1">
      <alignment horizontal="center" vertical="center" wrapText="1" readingOrder="1"/>
    </xf>
    <xf numFmtId="0" fontId="34" fillId="3" borderId="0" xfId="6" applyFont="1" applyFill="1" applyBorder="1"/>
    <xf numFmtId="0" fontId="39" fillId="0" borderId="0" xfId="6" applyNumberFormat="1" applyFont="1" applyFill="1" applyBorder="1" applyAlignment="1">
      <alignment vertical="top" wrapText="1" readingOrder="1"/>
    </xf>
    <xf numFmtId="0" fontId="40" fillId="8" borderId="58" xfId="6" applyNumberFormat="1" applyFont="1" applyFill="1" applyBorder="1" applyAlignment="1">
      <alignment horizontal="center" vertical="top" wrapText="1" readingOrder="1"/>
    </xf>
    <xf numFmtId="0" fontId="34" fillId="0" borderId="59" xfId="6" applyNumberFormat="1" applyFont="1" applyFill="1" applyBorder="1" applyAlignment="1">
      <alignment vertical="top" wrapText="1"/>
    </xf>
    <xf numFmtId="0" fontId="34" fillId="0" borderId="60" xfId="6" applyNumberFormat="1" applyFont="1" applyFill="1" applyBorder="1" applyAlignment="1">
      <alignment vertical="top" wrapText="1"/>
    </xf>
    <xf numFmtId="0" fontId="35" fillId="0" borderId="0" xfId="6" applyNumberFormat="1" applyFont="1" applyFill="1" applyBorder="1" applyAlignment="1">
      <alignment horizontal="center" vertical="top" wrapText="1" readingOrder="1"/>
    </xf>
    <xf numFmtId="0" fontId="36" fillId="0" borderId="0" xfId="6" applyNumberFormat="1" applyFont="1" applyFill="1" applyBorder="1" applyAlignment="1">
      <alignment vertical="top" wrapText="1" readingOrder="1"/>
    </xf>
    <xf numFmtId="0" fontId="37" fillId="0" borderId="0" xfId="6" applyNumberFormat="1" applyFont="1" applyFill="1" applyBorder="1" applyAlignment="1">
      <alignment horizontal="left" vertical="top" wrapText="1" readingOrder="1"/>
    </xf>
    <xf numFmtId="0" fontId="38" fillId="0" borderId="0" xfId="6" applyNumberFormat="1" applyFont="1" applyFill="1" applyBorder="1" applyAlignment="1">
      <alignment vertical="top" wrapText="1" readingOrder="1"/>
    </xf>
    <xf numFmtId="0" fontId="39" fillId="0" borderId="0" xfId="6" applyNumberFormat="1" applyFont="1" applyFill="1" applyBorder="1" applyAlignment="1">
      <alignment horizontal="left" vertical="top" wrapText="1" readingOrder="1"/>
    </xf>
    <xf numFmtId="0" fontId="40" fillId="8" borderId="58" xfId="6" applyNumberFormat="1" applyFont="1" applyFill="1" applyBorder="1" applyAlignment="1">
      <alignment horizontal="left" vertical="top" wrapText="1" readingOrder="1"/>
    </xf>
    <xf numFmtId="0" fontId="41" fillId="0" borderId="60" xfId="6" applyNumberFormat="1" applyFont="1" applyFill="1" applyBorder="1" applyAlignment="1">
      <alignment horizontal="left" vertical="top" wrapText="1" readingOrder="1"/>
    </xf>
    <xf numFmtId="0" fontId="39" fillId="0" borderId="61" xfId="6" applyNumberFormat="1" applyFont="1" applyFill="1" applyBorder="1" applyAlignment="1">
      <alignment vertical="top" wrapText="1" readingOrder="1"/>
    </xf>
    <xf numFmtId="0" fontId="34" fillId="0" borderId="61" xfId="6" applyNumberFormat="1" applyFont="1" applyFill="1" applyBorder="1" applyAlignment="1">
      <alignment vertical="top" wrapText="1"/>
    </xf>
    <xf numFmtId="0" fontId="40" fillId="8" borderId="60" xfId="6" applyNumberFormat="1" applyFont="1" applyFill="1" applyBorder="1" applyAlignment="1">
      <alignment horizontal="center" vertical="top" wrapText="1" readingOrder="1"/>
    </xf>
    <xf numFmtId="0" fontId="40" fillId="8" borderId="58" xfId="6" applyNumberFormat="1" applyFont="1" applyFill="1" applyBorder="1" applyAlignment="1">
      <alignment horizontal="left" vertical="center" wrapText="1" readingOrder="1"/>
    </xf>
    <xf numFmtId="0" fontId="41" fillId="0" borderId="60" xfId="6" applyNumberFormat="1" applyFont="1" applyFill="1" applyBorder="1" applyAlignment="1">
      <alignment horizontal="left" vertical="center" wrapText="1" readingOrder="1"/>
    </xf>
    <xf numFmtId="0" fontId="41" fillId="0" borderId="58" xfId="6" applyNumberFormat="1" applyFont="1" applyFill="1" applyBorder="1" applyAlignment="1">
      <alignment horizontal="left" vertical="center" wrapText="1" readingOrder="1"/>
    </xf>
  </cellXfs>
  <cellStyles count="15">
    <cellStyle name="Millares" xfId="1" builtinId="3"/>
    <cellStyle name="Millares 2" xfId="2"/>
    <cellStyle name="Millares 3" xfId="8"/>
    <cellStyle name="Moneda" xfId="3" builtinId="4"/>
    <cellStyle name="Moneda 2" xfId="9"/>
    <cellStyle name="Moneda 3" xfId="11"/>
    <cellStyle name="Moneda 4" xfId="13"/>
    <cellStyle name="Normal" xfId="0" builtinId="0"/>
    <cellStyle name="Normal 2" xfId="6"/>
    <cellStyle name="Normal 3" xfId="7"/>
    <cellStyle name="Normal 4" xfId="14"/>
    <cellStyle name="Porcentaje" xfId="4" builtinId="5"/>
    <cellStyle name="Porcentaje 2" xfId="5"/>
    <cellStyle name="Porcentaje 3" xfId="10"/>
    <cellStyle name="Porcentaje 4" xfId="12"/>
  </cellStyles>
  <dxfs count="20"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  <dxf>
      <font>
        <color rgb="FFFF33CC"/>
      </font>
      <fill>
        <patternFill patternType="solid">
          <fgColor auto="1"/>
          <bgColor rgb="FFFED0F9"/>
        </patternFill>
      </fill>
    </dxf>
  </dxfs>
  <tableStyles count="0" defaultTableStyle="TableStyleMedium9" defaultPivotStyle="PivotStyleLight16"/>
  <colors>
    <mruColors>
      <color rgb="FFFF99FF"/>
      <color rgb="FFFED0F9"/>
      <color rgb="FF00FFFF"/>
      <color rgb="FFFFFF99"/>
      <color rgb="FFFF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207201</xdr:colOff>
      <xdr:row>0</xdr:row>
      <xdr:rowOff>86590</xdr:rowOff>
    </xdr:from>
    <xdr:to>
      <xdr:col>2</xdr:col>
      <xdr:colOff>343588</xdr:colOff>
      <xdr:row>5</xdr:row>
      <xdr:rowOff>217714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558" y="86590"/>
          <a:ext cx="1673994" cy="132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7010400" cy="787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22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730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22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00B0F0"/>
    <outlinePr summaryBelow="0"/>
  </sheetPr>
  <dimension ref="A1:CR253"/>
  <sheetViews>
    <sheetView tabSelected="1" view="pageBreakPreview" zoomScale="55" zoomScaleNormal="70" zoomScaleSheetLayoutView="55" workbookViewId="0">
      <pane xSplit="4" ySplit="10" topLeftCell="BJ236" activePane="bottomRight" state="frozen"/>
      <selection activeCell="A11" sqref="A11"/>
      <selection pane="topRight" activeCell="F11" sqref="F11"/>
      <selection pane="bottomLeft" activeCell="A21" sqref="A21"/>
      <selection pane="bottomRight" activeCell="BJ3" sqref="BJ3"/>
    </sheetView>
  </sheetViews>
  <sheetFormatPr baseColWidth="10" defaultRowHeight="18" outlineLevelRow="4" outlineLevelCol="2"/>
  <cols>
    <col min="1" max="1" width="5.28515625" style="158" hidden="1" customWidth="1"/>
    <col min="2" max="2" width="28.85546875" style="26" customWidth="1"/>
    <col min="3" max="3" width="10.7109375" style="2" customWidth="1"/>
    <col min="4" max="4" width="47.140625" style="97" customWidth="1"/>
    <col min="5" max="5" width="31" style="3" customWidth="1"/>
    <col min="6" max="6" width="24" style="3" hidden="1" customWidth="1" outlineLevel="1"/>
    <col min="7" max="7" width="23.5703125" style="3" hidden="1" customWidth="1" outlineLevel="1"/>
    <col min="8" max="8" width="36.5703125" style="3" hidden="1" customWidth="1" outlineLevel="1"/>
    <col min="9" max="9" width="23.5703125" style="3" hidden="1" customWidth="1" outlineLevel="1"/>
    <col min="10" max="10" width="28.28515625" style="3" hidden="1" customWidth="1" outlineLevel="1"/>
    <col min="11" max="11" width="27.7109375" style="3" hidden="1" customWidth="1" outlineLevel="1"/>
    <col min="12" max="12" width="27.85546875" style="17" hidden="1" customWidth="1" outlineLevel="1"/>
    <col min="13" max="13" width="25.5703125" style="17" hidden="1" customWidth="1" outlineLevel="1"/>
    <col min="14" max="14" width="26.85546875" style="17" hidden="1" customWidth="1" outlineLevel="1"/>
    <col min="15" max="15" width="23" style="17" hidden="1" customWidth="1" outlineLevel="1"/>
    <col min="16" max="16" width="25.5703125" style="3" hidden="1" customWidth="1" outlineLevel="1"/>
    <col min="17" max="17" width="25.140625" style="3" hidden="1" customWidth="1" outlineLevel="1"/>
    <col min="18" max="18" width="26.140625" style="3" customWidth="1" outlineLevel="1"/>
    <col min="19" max="19" width="27.28515625" style="3" customWidth="1" outlineLevel="1"/>
    <col min="20" max="20" width="29.28515625" style="3" hidden="1" customWidth="1" outlineLevel="1"/>
    <col min="21" max="21" width="25.140625" style="3" hidden="1" customWidth="1" outlineLevel="1"/>
    <col min="22" max="22" width="31.85546875" style="3" hidden="1" customWidth="1" outlineLevel="1"/>
    <col min="23" max="23" width="23.5703125" style="3" hidden="1" customWidth="1" outlineLevel="1"/>
    <col min="24" max="24" width="29.5703125" style="3" hidden="1" customWidth="1" outlineLevel="1"/>
    <col min="25" max="25" width="26.28515625" style="3" hidden="1" customWidth="1" outlineLevel="1"/>
    <col min="26" max="26" width="32.7109375" style="3" hidden="1" customWidth="1" outlineLevel="1"/>
    <col min="27" max="27" width="31.140625" style="3" hidden="1" customWidth="1" outlineLevel="1"/>
    <col min="28" max="28" width="33.42578125" style="3" hidden="1" customWidth="1" outlineLevel="1"/>
    <col min="29" max="29" width="23.5703125" style="3" hidden="1" customWidth="1" outlineLevel="1"/>
    <col min="30" max="30" width="28.42578125" style="3" customWidth="1" collapsed="1"/>
    <col min="31" max="31" width="27.140625" style="3" customWidth="1"/>
    <col min="32" max="32" width="26" style="3" hidden="1" customWidth="1" outlineLevel="2"/>
    <col min="33" max="33" width="29.28515625" style="3" customWidth="1" outlineLevel="1" collapsed="1"/>
    <col min="34" max="34" width="28.42578125" style="3" customWidth="1"/>
    <col min="35" max="35" width="28.7109375" style="3" hidden="1" customWidth="1" outlineLevel="1"/>
    <col min="36" max="36" width="29" style="3" customWidth="1" collapsed="1"/>
    <col min="37" max="37" width="29.5703125" style="19" hidden="1" customWidth="1" outlineLevel="1"/>
    <col min="38" max="38" width="25.7109375" style="19" hidden="1" customWidth="1" outlineLevel="1"/>
    <col min="39" max="39" width="29.42578125" style="19" hidden="1" customWidth="1" outlineLevel="1"/>
    <col min="40" max="40" width="31.5703125" style="3" hidden="1" customWidth="1" outlineLevel="1"/>
    <col min="41" max="41" width="28.7109375" style="3" hidden="1" customWidth="1" outlineLevel="1"/>
    <col min="42" max="42" width="27.42578125" style="3" hidden="1" customWidth="1" outlineLevel="1"/>
    <col min="43" max="43" width="29.140625" style="3" customWidth="1" outlineLevel="1"/>
    <col min="44" max="44" width="27.85546875" style="3" hidden="1" customWidth="1" outlineLevel="1"/>
    <col min="45" max="45" width="29.42578125" style="3" hidden="1" customWidth="1" outlineLevel="1"/>
    <col min="46" max="46" width="27.140625" style="8" hidden="1" customWidth="1" outlineLevel="1"/>
    <col min="47" max="47" width="30.28515625" style="20" hidden="1" customWidth="1" outlineLevel="1"/>
    <col min="48" max="48" width="26.5703125" style="3" hidden="1" customWidth="1" outlineLevel="1"/>
    <col min="49" max="49" width="31.42578125" style="3" customWidth="1" collapsed="1"/>
    <col min="50" max="50" width="30" style="3" hidden="1" customWidth="1" outlineLevel="1"/>
    <col min="51" max="51" width="26.85546875" style="3" hidden="1" customWidth="1" outlineLevel="1"/>
    <col min="52" max="52" width="31.28515625" style="3" hidden="1" customWidth="1" outlineLevel="1"/>
    <col min="53" max="53" width="29.5703125" style="3" hidden="1" customWidth="1" outlineLevel="1"/>
    <col min="54" max="54" width="28.28515625" style="3" hidden="1" customWidth="1" outlineLevel="1"/>
    <col min="55" max="55" width="29.5703125" style="3" hidden="1" customWidth="1" outlineLevel="1"/>
    <col min="56" max="56" width="29.85546875" style="3" customWidth="1" outlineLevel="1"/>
    <col min="57" max="57" width="29.7109375" style="3" hidden="1" customWidth="1" outlineLevel="1"/>
    <col min="58" max="58" width="29.42578125" style="3" hidden="1" customWidth="1" outlineLevel="1"/>
    <col min="59" max="59" width="27.140625" style="3" hidden="1" customWidth="1" outlineLevel="1"/>
    <col min="60" max="60" width="30.28515625" style="3" hidden="1" customWidth="1" outlineLevel="1"/>
    <col min="61" max="61" width="26.5703125" style="3" hidden="1" customWidth="1" outlineLevel="1"/>
    <col min="62" max="62" width="31.5703125" style="3" bestFit="1" customWidth="1" collapsed="1"/>
    <col min="63" max="63" width="27.42578125" style="3" hidden="1" customWidth="1" outlineLevel="1"/>
    <col min="64" max="64" width="28" style="3" hidden="1" customWidth="1" outlineLevel="1"/>
    <col min="65" max="67" width="26.7109375" style="3" hidden="1" customWidth="1" outlineLevel="1"/>
    <col min="68" max="68" width="29.28515625" style="3" hidden="1" customWidth="1" outlineLevel="1"/>
    <col min="69" max="69" width="29.28515625" style="3" bestFit="1" customWidth="1" outlineLevel="1"/>
    <col min="70" max="70" width="29" style="3" hidden="1" customWidth="1" outlineLevel="1"/>
    <col min="71" max="71" width="29.42578125" style="3" hidden="1" customWidth="1" outlineLevel="1"/>
    <col min="72" max="72" width="27.140625" style="3" hidden="1" customWidth="1" outlineLevel="1"/>
    <col min="73" max="73" width="30.28515625" style="3" hidden="1" customWidth="1" outlineLevel="1"/>
    <col min="74" max="74" width="26.5703125" style="4" hidden="1" customWidth="1" outlineLevel="1"/>
    <col min="75" max="75" width="31.5703125" style="3" bestFit="1" customWidth="1" collapsed="1"/>
    <col min="76" max="76" width="27.42578125" style="3" hidden="1" customWidth="1" outlineLevel="1"/>
    <col min="77" max="77" width="27" style="3" hidden="1" customWidth="1" outlineLevel="2"/>
    <col min="78" max="78" width="28.7109375" style="3" hidden="1" customWidth="1" outlineLevel="2"/>
    <col min="79" max="79" width="29.140625" style="3" hidden="1" customWidth="1" outlineLevel="2"/>
    <col min="80" max="80" width="27.7109375" style="3" hidden="1" customWidth="1" outlineLevel="2"/>
    <col min="81" max="81" width="30.7109375" style="3" hidden="1" customWidth="1" outlineLevel="2"/>
    <col min="82" max="82" width="29.28515625" style="3" bestFit="1" customWidth="1" outlineLevel="2"/>
    <col min="83" max="83" width="28" style="3" hidden="1" customWidth="1" outlineLevel="2"/>
    <col min="84" max="84" width="29.42578125" style="3" hidden="1" customWidth="1" outlineLevel="2"/>
    <col min="85" max="86" width="28" style="3" hidden="1" customWidth="1" outlineLevel="2"/>
    <col min="87" max="87" width="26.5703125" style="3" hidden="1" customWidth="1" outlineLevel="2"/>
    <col min="88" max="88" width="31.5703125" style="3" bestFit="1" customWidth="1" collapsed="1"/>
    <col min="89" max="89" width="29.28515625" style="3" bestFit="1" customWidth="1"/>
    <col min="90" max="90" width="28.5703125" style="3" customWidth="1"/>
    <col min="91" max="91" width="31.5703125" style="3" bestFit="1" customWidth="1"/>
    <col min="92" max="92" width="27.85546875" style="3" customWidth="1"/>
    <col min="93" max="93" width="18.85546875" style="143" customWidth="1"/>
    <col min="94" max="94" width="20.28515625" style="143" customWidth="1"/>
    <col min="95" max="16384" width="11.42578125" style="3"/>
  </cols>
  <sheetData>
    <row r="1" spans="1:94" ht="20.25">
      <c r="A1" s="159"/>
      <c r="B1" s="62"/>
      <c r="C1" s="5"/>
      <c r="D1" s="98"/>
      <c r="E1" s="6"/>
      <c r="F1" s="6"/>
      <c r="G1" s="6"/>
      <c r="H1" s="6"/>
      <c r="I1" s="6"/>
      <c r="J1" s="6"/>
      <c r="K1" s="6"/>
      <c r="L1" s="1"/>
      <c r="M1" s="1"/>
      <c r="N1" s="1"/>
      <c r="O1" s="1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153"/>
      <c r="AR1" s="7"/>
      <c r="AS1" s="7"/>
      <c r="AT1" s="7"/>
      <c r="AU1" s="166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6"/>
      <c r="CK1" s="6"/>
      <c r="CL1" s="6"/>
      <c r="CM1" s="6"/>
      <c r="CN1" s="6"/>
      <c r="CO1" s="18"/>
      <c r="CP1" s="18"/>
    </row>
    <row r="2" spans="1:94">
      <c r="A2" s="159"/>
      <c r="B2" s="62"/>
      <c r="C2" s="5"/>
      <c r="D2" s="99" t="s">
        <v>8</v>
      </c>
      <c r="E2" s="6"/>
      <c r="F2" s="6"/>
      <c r="G2" s="6"/>
      <c r="H2" s="6"/>
      <c r="I2" s="6"/>
      <c r="J2" s="6"/>
      <c r="K2" s="6"/>
      <c r="L2" s="1"/>
      <c r="M2" s="1"/>
      <c r="N2" s="1"/>
      <c r="O2" s="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9"/>
      <c r="AF2" s="6"/>
      <c r="AG2" s="6"/>
      <c r="AH2" s="6"/>
      <c r="AI2" s="6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166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18"/>
      <c r="CP2" s="18"/>
    </row>
    <row r="3" spans="1:94" ht="16.5" customHeight="1">
      <c r="A3" s="159"/>
      <c r="B3" s="62"/>
      <c r="C3" s="5"/>
      <c r="D3" s="99" t="s">
        <v>448</v>
      </c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9"/>
      <c r="AF3" s="163"/>
      <c r="AG3" s="6"/>
      <c r="AH3" s="6"/>
      <c r="AI3" s="6"/>
      <c r="AJ3" s="9"/>
      <c r="AK3" s="9"/>
      <c r="AL3" s="9"/>
      <c r="AM3" s="9"/>
      <c r="AN3" s="9"/>
      <c r="AO3" s="9"/>
      <c r="AP3" s="9"/>
      <c r="AQ3" s="162"/>
      <c r="AR3" s="162"/>
      <c r="AS3" s="162"/>
      <c r="AT3" s="162"/>
      <c r="AU3" s="167"/>
      <c r="AV3" s="162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18"/>
      <c r="CP3" s="18"/>
    </row>
    <row r="4" spans="1:94" ht="20.25" customHeight="1">
      <c r="A4" s="159"/>
      <c r="B4" s="62"/>
      <c r="C4" s="5"/>
      <c r="D4" s="161" t="s">
        <v>683</v>
      </c>
      <c r="E4" s="6"/>
      <c r="F4" s="6"/>
      <c r="G4" s="6"/>
      <c r="H4" s="6"/>
      <c r="I4" s="6"/>
      <c r="J4" s="9"/>
      <c r="K4" s="7"/>
      <c r="L4" s="1"/>
      <c r="M4" s="1"/>
      <c r="N4" s="1"/>
      <c r="O4" s="1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9"/>
      <c r="AF4" s="6"/>
      <c r="AG4" s="6"/>
      <c r="AH4" s="6"/>
      <c r="AI4" s="6"/>
      <c r="AJ4" s="11"/>
      <c r="AK4" s="11"/>
      <c r="AL4" s="11"/>
      <c r="AM4" s="11"/>
      <c r="AN4" s="11"/>
      <c r="AO4" s="11"/>
      <c r="AP4" s="11"/>
      <c r="AQ4" s="162"/>
      <c r="AR4" s="162"/>
      <c r="AS4" s="7"/>
      <c r="AT4" s="7"/>
      <c r="AU4" s="166"/>
      <c r="AV4" s="7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10"/>
      <c r="CK4" s="7"/>
      <c r="CL4" s="7"/>
      <c r="CM4" s="7"/>
      <c r="CN4" s="10"/>
      <c r="CO4" s="18"/>
      <c r="CP4" s="18"/>
    </row>
    <row r="5" spans="1:94">
      <c r="A5" s="157"/>
      <c r="B5" s="62"/>
      <c r="C5" s="5"/>
      <c r="D5" s="99" t="s">
        <v>442</v>
      </c>
      <c r="E5" s="6"/>
      <c r="F5" s="6"/>
      <c r="G5" s="6"/>
      <c r="H5" s="6"/>
      <c r="I5" s="6"/>
      <c r="J5" s="6"/>
      <c r="K5" s="6"/>
      <c r="L5" s="1"/>
      <c r="M5" s="1"/>
      <c r="N5" s="1"/>
      <c r="O5" s="140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6"/>
      <c r="AE5" s="9"/>
      <c r="AF5" s="6"/>
      <c r="AG5" s="6"/>
      <c r="AH5" s="6"/>
      <c r="AI5" s="6"/>
      <c r="AJ5" s="164"/>
      <c r="AK5" s="164"/>
      <c r="AL5" s="164"/>
      <c r="AM5" s="164"/>
      <c r="AN5" s="164"/>
      <c r="AO5" s="164"/>
      <c r="AP5" s="164"/>
      <c r="AQ5" s="165"/>
      <c r="AR5" s="165"/>
      <c r="AS5" s="162"/>
      <c r="AT5" s="162"/>
      <c r="AU5" s="167"/>
      <c r="AV5" s="162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 t="s">
        <v>1</v>
      </c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18"/>
      <c r="CP5" s="18"/>
    </row>
    <row r="6" spans="1:94" ht="33" customHeight="1" thickBot="1">
      <c r="A6" s="159"/>
      <c r="B6" s="62"/>
      <c r="C6" s="5"/>
      <c r="D6" s="99"/>
      <c r="E6" s="6"/>
      <c r="F6" s="6"/>
      <c r="G6" s="6"/>
      <c r="H6" s="6"/>
      <c r="I6" s="6"/>
      <c r="J6" s="6"/>
      <c r="K6" s="7"/>
      <c r="L6" s="1"/>
      <c r="M6" s="1"/>
      <c r="N6" s="1"/>
      <c r="O6" s="1"/>
      <c r="P6" s="6"/>
      <c r="Q6" s="6"/>
      <c r="R6" s="6"/>
      <c r="S6" s="6"/>
      <c r="T6" s="6"/>
      <c r="U6" s="7"/>
      <c r="V6" s="6"/>
      <c r="W6" s="6"/>
      <c r="X6" s="6"/>
      <c r="Y6" s="6"/>
      <c r="Z6" s="9"/>
      <c r="AA6" s="7"/>
      <c r="AB6" s="6"/>
      <c r="AC6" s="6"/>
      <c r="AD6" s="6"/>
      <c r="AE6" s="7"/>
      <c r="AF6" s="6"/>
      <c r="AG6" s="9"/>
      <c r="AH6" s="7"/>
      <c r="AI6" s="7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6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9"/>
      <c r="BQ6" s="9"/>
      <c r="BR6" s="6"/>
      <c r="BS6" s="6"/>
      <c r="BT6" s="6"/>
      <c r="BU6" s="6"/>
      <c r="BV6" s="6"/>
      <c r="BW6" s="7"/>
      <c r="BX6" s="6"/>
      <c r="BY6" s="7"/>
      <c r="BZ6" s="6"/>
      <c r="CA6" s="6"/>
      <c r="CB6" s="7" t="s">
        <v>1</v>
      </c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18"/>
      <c r="CP6" s="18"/>
    </row>
    <row r="7" spans="1:94" s="19" customFormat="1" ht="33" hidden="1" customHeight="1" thickBot="1">
      <c r="A7" s="159"/>
      <c r="B7" s="100">
        <f t="shared" ref="B7:AF7" si="0">+A7+1</f>
        <v>1</v>
      </c>
      <c r="C7" s="12">
        <f t="shared" si="0"/>
        <v>2</v>
      </c>
      <c r="D7" s="100">
        <f t="shared" si="0"/>
        <v>3</v>
      </c>
      <c r="E7" s="12">
        <f t="shared" si="0"/>
        <v>4</v>
      </c>
      <c r="F7" s="12">
        <f t="shared" si="0"/>
        <v>5</v>
      </c>
      <c r="G7" s="12">
        <f t="shared" si="0"/>
        <v>6</v>
      </c>
      <c r="H7" s="12">
        <f t="shared" si="0"/>
        <v>7</v>
      </c>
      <c r="I7" s="12">
        <f t="shared" si="0"/>
        <v>8</v>
      </c>
      <c r="J7" s="12">
        <f t="shared" si="0"/>
        <v>9</v>
      </c>
      <c r="K7" s="12">
        <f t="shared" si="0"/>
        <v>10</v>
      </c>
      <c r="L7" s="12">
        <f t="shared" si="0"/>
        <v>11</v>
      </c>
      <c r="M7" s="12">
        <f t="shared" si="0"/>
        <v>12</v>
      </c>
      <c r="N7" s="12">
        <f t="shared" si="0"/>
        <v>13</v>
      </c>
      <c r="O7" s="12">
        <f t="shared" si="0"/>
        <v>14</v>
      </c>
      <c r="P7" s="12">
        <f t="shared" si="0"/>
        <v>15</v>
      </c>
      <c r="Q7" s="12">
        <f t="shared" si="0"/>
        <v>16</v>
      </c>
      <c r="R7" s="12">
        <f t="shared" si="0"/>
        <v>17</v>
      </c>
      <c r="S7" s="12">
        <f t="shared" si="0"/>
        <v>18</v>
      </c>
      <c r="T7" s="12">
        <f t="shared" si="0"/>
        <v>19</v>
      </c>
      <c r="U7" s="12">
        <f t="shared" si="0"/>
        <v>20</v>
      </c>
      <c r="V7" s="12">
        <f t="shared" si="0"/>
        <v>21</v>
      </c>
      <c r="W7" s="12">
        <f t="shared" si="0"/>
        <v>22</v>
      </c>
      <c r="X7" s="12">
        <f t="shared" si="0"/>
        <v>23</v>
      </c>
      <c r="Y7" s="12">
        <f t="shared" si="0"/>
        <v>24</v>
      </c>
      <c r="Z7" s="12">
        <f t="shared" si="0"/>
        <v>25</v>
      </c>
      <c r="AA7" s="12">
        <f t="shared" si="0"/>
        <v>26</v>
      </c>
      <c r="AB7" s="12">
        <f t="shared" si="0"/>
        <v>27</v>
      </c>
      <c r="AC7" s="12">
        <f t="shared" si="0"/>
        <v>28</v>
      </c>
      <c r="AD7" s="12">
        <f t="shared" si="0"/>
        <v>29</v>
      </c>
      <c r="AE7" s="12">
        <f t="shared" si="0"/>
        <v>30</v>
      </c>
      <c r="AF7" s="12">
        <f t="shared" si="0"/>
        <v>31</v>
      </c>
      <c r="AG7" s="12">
        <f t="shared" ref="AG7" si="1">+AF7+1</f>
        <v>32</v>
      </c>
      <c r="AH7" s="12">
        <f t="shared" ref="AH7" si="2">+AG7+1</f>
        <v>33</v>
      </c>
      <c r="AI7" s="12">
        <f t="shared" ref="AI7" si="3">+AH7+1</f>
        <v>34</v>
      </c>
      <c r="AJ7" s="12">
        <f t="shared" ref="AJ7" si="4">+AI7+1</f>
        <v>35</v>
      </c>
      <c r="AK7" s="12">
        <f t="shared" ref="AK7" si="5">+AJ7+1</f>
        <v>36</v>
      </c>
      <c r="AL7" s="12">
        <f t="shared" ref="AL7" si="6">+AK7+1</f>
        <v>37</v>
      </c>
      <c r="AM7" s="12">
        <f t="shared" ref="AM7" si="7">+AL7+1</f>
        <v>38</v>
      </c>
      <c r="AN7" s="12">
        <f t="shared" ref="AN7" si="8">+AM7+1</f>
        <v>39</v>
      </c>
      <c r="AO7" s="12">
        <f t="shared" ref="AO7" si="9">+AN7+1</f>
        <v>40</v>
      </c>
      <c r="AP7" s="12">
        <f t="shared" ref="AP7" si="10">+AO7+1</f>
        <v>41</v>
      </c>
      <c r="AQ7" s="12">
        <f t="shared" ref="AQ7" si="11">+AP7+1</f>
        <v>42</v>
      </c>
      <c r="AR7" s="12">
        <f t="shared" ref="AR7" si="12">+AQ7+1</f>
        <v>43</v>
      </c>
      <c r="AS7" s="12">
        <f t="shared" ref="AS7" si="13">+AR7+1</f>
        <v>44</v>
      </c>
      <c r="AT7" s="12">
        <f t="shared" ref="AT7" si="14">+AS7+1</f>
        <v>45</v>
      </c>
      <c r="AU7" s="12">
        <f t="shared" ref="AU7" si="15">+AT7+1</f>
        <v>46</v>
      </c>
      <c r="AV7" s="12">
        <f t="shared" ref="AV7" si="16">+AU7+1</f>
        <v>47</v>
      </c>
      <c r="AW7" s="12">
        <f t="shared" ref="AW7" si="17">+AV7+1</f>
        <v>48</v>
      </c>
      <c r="AX7" s="12">
        <f t="shared" ref="AX7:AY7" si="18">+AW7+1</f>
        <v>49</v>
      </c>
      <c r="AY7" s="12">
        <f t="shared" si="18"/>
        <v>50</v>
      </c>
      <c r="AZ7" s="12">
        <f t="shared" ref="AZ7:BQ7" si="19">+AY7+1</f>
        <v>51</v>
      </c>
      <c r="BA7" s="12">
        <f t="shared" si="19"/>
        <v>52</v>
      </c>
      <c r="BB7" s="12">
        <f t="shared" si="19"/>
        <v>53</v>
      </c>
      <c r="BC7" s="12">
        <f t="shared" si="19"/>
        <v>54</v>
      </c>
      <c r="BD7" s="12">
        <f t="shared" si="19"/>
        <v>55</v>
      </c>
      <c r="BE7" s="12">
        <f t="shared" si="19"/>
        <v>56</v>
      </c>
      <c r="BF7" s="12">
        <f t="shared" si="19"/>
        <v>57</v>
      </c>
      <c r="BG7" s="12">
        <f t="shared" si="19"/>
        <v>58</v>
      </c>
      <c r="BH7" s="12">
        <f t="shared" si="19"/>
        <v>59</v>
      </c>
      <c r="BI7" s="12">
        <f t="shared" si="19"/>
        <v>60</v>
      </c>
      <c r="BJ7" s="12">
        <f t="shared" si="19"/>
        <v>61</v>
      </c>
      <c r="BK7" s="12">
        <f t="shared" si="19"/>
        <v>62</v>
      </c>
      <c r="BL7" s="12">
        <f t="shared" si="19"/>
        <v>63</v>
      </c>
      <c r="BM7" s="12">
        <f t="shared" si="19"/>
        <v>64</v>
      </c>
      <c r="BN7" s="12">
        <f t="shared" si="19"/>
        <v>65</v>
      </c>
      <c r="BO7" s="12">
        <f t="shared" si="19"/>
        <v>66</v>
      </c>
      <c r="BP7" s="12">
        <f t="shared" si="19"/>
        <v>67</v>
      </c>
      <c r="BQ7" s="12">
        <f t="shared" si="19"/>
        <v>68</v>
      </c>
      <c r="BR7" s="12">
        <f t="shared" ref="BR7:CN7" si="20">+BQ7+1</f>
        <v>69</v>
      </c>
      <c r="BS7" s="12">
        <f t="shared" si="20"/>
        <v>70</v>
      </c>
      <c r="BT7" s="12">
        <f t="shared" si="20"/>
        <v>71</v>
      </c>
      <c r="BU7" s="12">
        <f t="shared" si="20"/>
        <v>72</v>
      </c>
      <c r="BV7" s="13">
        <f t="shared" si="20"/>
        <v>73</v>
      </c>
      <c r="BW7" s="12">
        <f t="shared" si="20"/>
        <v>74</v>
      </c>
      <c r="BX7" s="12">
        <f t="shared" si="20"/>
        <v>75</v>
      </c>
      <c r="BY7" s="12">
        <f t="shared" si="20"/>
        <v>76</v>
      </c>
      <c r="BZ7" s="12">
        <f t="shared" si="20"/>
        <v>77</v>
      </c>
      <c r="CA7" s="12">
        <f t="shared" si="20"/>
        <v>78</v>
      </c>
      <c r="CB7" s="12">
        <f t="shared" si="20"/>
        <v>79</v>
      </c>
      <c r="CC7" s="12">
        <f t="shared" si="20"/>
        <v>80</v>
      </c>
      <c r="CD7" s="12">
        <f t="shared" si="20"/>
        <v>81</v>
      </c>
      <c r="CE7" s="12">
        <f t="shared" si="20"/>
        <v>82</v>
      </c>
      <c r="CF7" s="12">
        <f t="shared" si="20"/>
        <v>83</v>
      </c>
      <c r="CG7" s="12">
        <f t="shared" si="20"/>
        <v>84</v>
      </c>
      <c r="CH7" s="12">
        <f t="shared" si="20"/>
        <v>85</v>
      </c>
      <c r="CI7" s="12">
        <f t="shared" si="20"/>
        <v>86</v>
      </c>
      <c r="CJ7" s="12">
        <f t="shared" si="20"/>
        <v>87</v>
      </c>
      <c r="CK7" s="12">
        <f t="shared" si="20"/>
        <v>88</v>
      </c>
      <c r="CL7" s="12">
        <f t="shared" si="20"/>
        <v>89</v>
      </c>
      <c r="CM7" s="12">
        <f t="shared" si="20"/>
        <v>90</v>
      </c>
      <c r="CN7" s="12">
        <f t="shared" si="20"/>
        <v>91</v>
      </c>
      <c r="CO7" s="14"/>
      <c r="CP7" s="14"/>
    </row>
    <row r="8" spans="1:94" s="19" customFormat="1" ht="33" customHeight="1" thickBot="1">
      <c r="A8" s="160"/>
      <c r="B8" s="528" t="s">
        <v>1</v>
      </c>
      <c r="C8" s="22"/>
      <c r="D8" s="101"/>
      <c r="E8" s="721" t="s">
        <v>247</v>
      </c>
      <c r="F8" s="723" t="s">
        <v>31</v>
      </c>
      <c r="G8" s="723"/>
      <c r="H8" s="723"/>
      <c r="I8" s="723"/>
      <c r="J8" s="723"/>
      <c r="K8" s="723"/>
      <c r="L8" s="723"/>
      <c r="M8" s="723"/>
      <c r="N8" s="723"/>
      <c r="O8" s="723"/>
      <c r="P8" s="723"/>
      <c r="Q8" s="723"/>
      <c r="R8" s="723"/>
      <c r="S8" s="723"/>
      <c r="T8" s="723"/>
      <c r="U8" s="723"/>
      <c r="V8" s="724"/>
      <c r="W8" s="724"/>
      <c r="X8" s="723"/>
      <c r="Y8" s="723"/>
      <c r="Z8" s="723"/>
      <c r="AA8" s="723"/>
      <c r="AB8" s="723"/>
      <c r="AC8" s="725"/>
      <c r="AD8" s="726" t="s">
        <v>28</v>
      </c>
      <c r="AE8" s="727"/>
      <c r="AF8" s="730" t="s">
        <v>441</v>
      </c>
      <c r="AG8" s="721" t="s">
        <v>210</v>
      </c>
      <c r="AH8" s="740" t="s">
        <v>121</v>
      </c>
      <c r="AI8" s="740" t="s">
        <v>122</v>
      </c>
      <c r="AJ8" s="737" t="s">
        <v>268</v>
      </c>
      <c r="AK8" s="744" t="s">
        <v>32</v>
      </c>
      <c r="AL8" s="745"/>
      <c r="AM8" s="745"/>
      <c r="AN8" s="745"/>
      <c r="AO8" s="745"/>
      <c r="AP8" s="745"/>
      <c r="AQ8" s="745"/>
      <c r="AR8" s="745"/>
      <c r="AS8" s="745"/>
      <c r="AT8" s="746"/>
      <c r="AU8" s="746"/>
      <c r="AV8" s="745"/>
      <c r="AW8" s="737" t="s">
        <v>209</v>
      </c>
      <c r="AX8" s="750" t="s">
        <v>4</v>
      </c>
      <c r="AY8" s="751"/>
      <c r="AZ8" s="751"/>
      <c r="BA8" s="751"/>
      <c r="BB8" s="751"/>
      <c r="BC8" s="751"/>
      <c r="BD8" s="751"/>
      <c r="BE8" s="751"/>
      <c r="BF8" s="751"/>
      <c r="BG8" s="751"/>
      <c r="BH8" s="751"/>
      <c r="BI8" s="752"/>
      <c r="BJ8" s="737" t="s">
        <v>211</v>
      </c>
      <c r="BK8" s="726" t="s">
        <v>0</v>
      </c>
      <c r="BL8" s="724"/>
      <c r="BM8" s="724"/>
      <c r="BN8" s="724"/>
      <c r="BO8" s="724"/>
      <c r="BP8" s="724"/>
      <c r="BQ8" s="724"/>
      <c r="BR8" s="724"/>
      <c r="BS8" s="724"/>
      <c r="BT8" s="724"/>
      <c r="BU8" s="724"/>
      <c r="BV8" s="727"/>
      <c r="BW8" s="737" t="s">
        <v>212</v>
      </c>
      <c r="BX8" s="726" t="s">
        <v>29</v>
      </c>
      <c r="BY8" s="724"/>
      <c r="BZ8" s="724"/>
      <c r="CA8" s="724"/>
      <c r="CB8" s="724"/>
      <c r="CC8" s="724"/>
      <c r="CD8" s="724"/>
      <c r="CE8" s="724"/>
      <c r="CF8" s="724"/>
      <c r="CG8" s="724"/>
      <c r="CH8" s="724"/>
      <c r="CI8" s="727"/>
      <c r="CJ8" s="737" t="s">
        <v>213</v>
      </c>
      <c r="CK8" s="733" t="s">
        <v>214</v>
      </c>
      <c r="CL8" s="735" t="s">
        <v>215</v>
      </c>
      <c r="CM8" s="735" t="s">
        <v>216</v>
      </c>
      <c r="CN8" s="735" t="s">
        <v>217</v>
      </c>
      <c r="CO8" s="270" t="s">
        <v>120</v>
      </c>
      <c r="CP8" s="268" t="s">
        <v>119</v>
      </c>
    </row>
    <row r="9" spans="1:94" s="19" customFormat="1" ht="33.75" customHeight="1" thickBot="1">
      <c r="A9" s="160"/>
      <c r="B9" s="529" t="s">
        <v>2</v>
      </c>
      <c r="C9" s="23" t="s">
        <v>9</v>
      </c>
      <c r="D9" s="102" t="s">
        <v>3</v>
      </c>
      <c r="E9" s="722"/>
      <c r="F9" s="732" t="s">
        <v>11</v>
      </c>
      <c r="G9" s="725"/>
      <c r="H9" s="732" t="s">
        <v>12</v>
      </c>
      <c r="I9" s="725"/>
      <c r="J9" s="732" t="s">
        <v>13</v>
      </c>
      <c r="K9" s="725"/>
      <c r="L9" s="732" t="s">
        <v>14</v>
      </c>
      <c r="M9" s="725"/>
      <c r="N9" s="732" t="s">
        <v>15</v>
      </c>
      <c r="O9" s="725"/>
      <c r="P9" s="732" t="s">
        <v>16</v>
      </c>
      <c r="Q9" s="725"/>
      <c r="R9" s="732" t="s">
        <v>17</v>
      </c>
      <c r="S9" s="725"/>
      <c r="T9" s="732" t="s">
        <v>18</v>
      </c>
      <c r="U9" s="725"/>
      <c r="V9" s="732" t="s">
        <v>19</v>
      </c>
      <c r="W9" s="725"/>
      <c r="X9" s="732" t="s">
        <v>20</v>
      </c>
      <c r="Y9" s="725"/>
      <c r="Z9" s="732" t="s">
        <v>21</v>
      </c>
      <c r="AA9" s="725"/>
      <c r="AB9" s="732" t="s">
        <v>22</v>
      </c>
      <c r="AC9" s="725"/>
      <c r="AD9" s="728"/>
      <c r="AE9" s="729"/>
      <c r="AF9" s="731"/>
      <c r="AG9" s="739"/>
      <c r="AH9" s="741"/>
      <c r="AI9" s="741"/>
      <c r="AJ9" s="743"/>
      <c r="AK9" s="747"/>
      <c r="AL9" s="748"/>
      <c r="AM9" s="748"/>
      <c r="AN9" s="748"/>
      <c r="AO9" s="748"/>
      <c r="AP9" s="748"/>
      <c r="AQ9" s="748"/>
      <c r="AR9" s="748"/>
      <c r="AS9" s="748"/>
      <c r="AT9" s="749"/>
      <c r="AU9" s="749"/>
      <c r="AV9" s="748"/>
      <c r="AW9" s="738"/>
      <c r="AX9" s="753"/>
      <c r="AY9" s="754"/>
      <c r="AZ9" s="754"/>
      <c r="BA9" s="754"/>
      <c r="BB9" s="754"/>
      <c r="BC9" s="754"/>
      <c r="BD9" s="754"/>
      <c r="BE9" s="754"/>
      <c r="BF9" s="754"/>
      <c r="BG9" s="754"/>
      <c r="BH9" s="754"/>
      <c r="BI9" s="755"/>
      <c r="BJ9" s="738"/>
      <c r="BK9" s="728"/>
      <c r="BL9" s="756"/>
      <c r="BM9" s="756"/>
      <c r="BN9" s="756"/>
      <c r="BO9" s="756"/>
      <c r="BP9" s="756"/>
      <c r="BQ9" s="756"/>
      <c r="BR9" s="756"/>
      <c r="BS9" s="756"/>
      <c r="BT9" s="756"/>
      <c r="BU9" s="756"/>
      <c r="BV9" s="729"/>
      <c r="BW9" s="738"/>
      <c r="BX9" s="728"/>
      <c r="BY9" s="756"/>
      <c r="BZ9" s="756"/>
      <c r="CA9" s="756"/>
      <c r="CB9" s="756"/>
      <c r="CC9" s="756"/>
      <c r="CD9" s="756"/>
      <c r="CE9" s="756"/>
      <c r="CF9" s="756"/>
      <c r="CG9" s="756"/>
      <c r="CH9" s="756"/>
      <c r="CI9" s="729"/>
      <c r="CJ9" s="738"/>
      <c r="CK9" s="734"/>
      <c r="CL9" s="736"/>
      <c r="CM9" s="736"/>
      <c r="CN9" s="736"/>
      <c r="CO9" s="271">
        <v>2017</v>
      </c>
      <c r="CP9" s="269">
        <v>2017</v>
      </c>
    </row>
    <row r="10" spans="1:94" s="19" customFormat="1" ht="36.75" customHeight="1" thickBot="1">
      <c r="A10" s="160"/>
      <c r="B10" s="530" t="s">
        <v>10</v>
      </c>
      <c r="C10" s="24"/>
      <c r="D10" s="103" t="s">
        <v>1</v>
      </c>
      <c r="E10" s="46">
        <v>1</v>
      </c>
      <c r="F10" s="475" t="s">
        <v>7</v>
      </c>
      <c r="G10" s="15" t="s">
        <v>6</v>
      </c>
      <c r="H10" s="475" t="s">
        <v>7</v>
      </c>
      <c r="I10" s="15" t="s">
        <v>6</v>
      </c>
      <c r="J10" s="475" t="s">
        <v>7</v>
      </c>
      <c r="K10" s="15" t="s">
        <v>6</v>
      </c>
      <c r="L10" s="475" t="s">
        <v>7</v>
      </c>
      <c r="M10" s="15" t="s">
        <v>6</v>
      </c>
      <c r="N10" s="475" t="s">
        <v>7</v>
      </c>
      <c r="O10" s="15" t="s">
        <v>6</v>
      </c>
      <c r="P10" s="475" t="s">
        <v>7</v>
      </c>
      <c r="Q10" s="15" t="s">
        <v>6</v>
      </c>
      <c r="R10" s="475" t="s">
        <v>7</v>
      </c>
      <c r="S10" s="15" t="s">
        <v>6</v>
      </c>
      <c r="T10" s="475" t="s">
        <v>7</v>
      </c>
      <c r="U10" s="15" t="s">
        <v>6</v>
      </c>
      <c r="V10" s="475" t="s">
        <v>7</v>
      </c>
      <c r="W10" s="15" t="s">
        <v>6</v>
      </c>
      <c r="X10" s="475" t="s">
        <v>7</v>
      </c>
      <c r="Y10" s="15" t="s">
        <v>6</v>
      </c>
      <c r="Z10" s="475" t="s">
        <v>7</v>
      </c>
      <c r="AA10" s="15" t="s">
        <v>6</v>
      </c>
      <c r="AB10" s="475" t="s">
        <v>7</v>
      </c>
      <c r="AC10" s="15" t="s">
        <v>6</v>
      </c>
      <c r="AD10" s="475" t="s">
        <v>7</v>
      </c>
      <c r="AE10" s="15" t="s">
        <v>6</v>
      </c>
      <c r="AF10" s="474"/>
      <c r="AG10" s="15">
        <v>1</v>
      </c>
      <c r="AH10" s="742"/>
      <c r="AI10" s="742"/>
      <c r="AJ10" s="15" t="s">
        <v>431</v>
      </c>
      <c r="AK10" s="15" t="s">
        <v>11</v>
      </c>
      <c r="AL10" s="15" t="s">
        <v>12</v>
      </c>
      <c r="AM10" s="15" t="s">
        <v>13</v>
      </c>
      <c r="AN10" s="15" t="s">
        <v>14</v>
      </c>
      <c r="AO10" s="15" t="s">
        <v>15</v>
      </c>
      <c r="AP10" s="15" t="s">
        <v>16</v>
      </c>
      <c r="AQ10" s="15" t="s">
        <v>17</v>
      </c>
      <c r="AR10" s="15" t="s">
        <v>18</v>
      </c>
      <c r="AS10" s="15" t="s">
        <v>19</v>
      </c>
      <c r="AT10" s="16" t="s">
        <v>20</v>
      </c>
      <c r="AU10" s="168" t="s">
        <v>21</v>
      </c>
      <c r="AV10" s="168" t="s">
        <v>22</v>
      </c>
      <c r="AW10" s="46">
        <v>2</v>
      </c>
      <c r="AX10" s="132" t="s">
        <v>11</v>
      </c>
      <c r="AY10" s="132" t="s">
        <v>12</v>
      </c>
      <c r="AZ10" s="132" t="s">
        <v>13</v>
      </c>
      <c r="BA10" s="133" t="s">
        <v>14</v>
      </c>
      <c r="BB10" s="132" t="s">
        <v>15</v>
      </c>
      <c r="BC10" s="132" t="s">
        <v>16</v>
      </c>
      <c r="BD10" s="132" t="s">
        <v>17</v>
      </c>
      <c r="BE10" s="132" t="s">
        <v>18</v>
      </c>
      <c r="BF10" s="132" t="s">
        <v>19</v>
      </c>
      <c r="BG10" s="134" t="s">
        <v>20</v>
      </c>
      <c r="BH10" s="134" t="s">
        <v>21</v>
      </c>
      <c r="BI10" s="134" t="s">
        <v>22</v>
      </c>
      <c r="BJ10" s="46">
        <v>3</v>
      </c>
      <c r="BK10" s="475" t="s">
        <v>11</v>
      </c>
      <c r="BL10" s="15" t="s">
        <v>12</v>
      </c>
      <c r="BM10" s="15" t="s">
        <v>13</v>
      </c>
      <c r="BN10" s="15" t="s">
        <v>14</v>
      </c>
      <c r="BO10" s="15" t="s">
        <v>15</v>
      </c>
      <c r="BP10" s="15" t="s">
        <v>16</v>
      </c>
      <c r="BQ10" s="15" t="s">
        <v>17</v>
      </c>
      <c r="BR10" s="15" t="s">
        <v>18</v>
      </c>
      <c r="BS10" s="15" t="s">
        <v>19</v>
      </c>
      <c r="BT10" s="15" t="s">
        <v>20</v>
      </c>
      <c r="BU10" s="15" t="s">
        <v>21</v>
      </c>
      <c r="BV10" s="15" t="s">
        <v>22</v>
      </c>
      <c r="BW10" s="46">
        <v>4</v>
      </c>
      <c r="BX10" s="475" t="s">
        <v>11</v>
      </c>
      <c r="BY10" s="15" t="s">
        <v>12</v>
      </c>
      <c r="BZ10" s="15" t="s">
        <v>13</v>
      </c>
      <c r="CA10" s="15" t="s">
        <v>14</v>
      </c>
      <c r="CB10" s="15" t="s">
        <v>15</v>
      </c>
      <c r="CC10" s="15" t="s">
        <v>16</v>
      </c>
      <c r="CD10" s="15" t="s">
        <v>17</v>
      </c>
      <c r="CE10" s="15" t="s">
        <v>18</v>
      </c>
      <c r="CF10" s="15" t="s">
        <v>19</v>
      </c>
      <c r="CG10" s="16" t="s">
        <v>20</v>
      </c>
      <c r="CH10" s="16" t="s">
        <v>21</v>
      </c>
      <c r="CI10" s="16" t="s">
        <v>22</v>
      </c>
      <c r="CJ10" s="46">
        <v>5</v>
      </c>
      <c r="CK10" s="693">
        <v>12</v>
      </c>
      <c r="CL10" s="694">
        <v>23</v>
      </c>
      <c r="CM10" s="694">
        <v>34</v>
      </c>
      <c r="CN10" s="694">
        <v>45</v>
      </c>
      <c r="CO10" s="272"/>
      <c r="CP10" s="21"/>
    </row>
    <row r="11" spans="1:94" s="64" customFormat="1" ht="30" customHeight="1" thickBot="1">
      <c r="A11" s="161"/>
      <c r="B11" s="273" t="s">
        <v>33</v>
      </c>
      <c r="C11" s="533">
        <v>10</v>
      </c>
      <c r="D11" s="104" t="s">
        <v>24</v>
      </c>
      <c r="E11" s="274">
        <f t="shared" ref="E11:AJ11" si="21">+E12+E50+E140</f>
        <v>431903616667</v>
      </c>
      <c r="F11" s="274">
        <f t="shared" si="21"/>
        <v>329500000</v>
      </c>
      <c r="G11" s="274">
        <f t="shared" si="21"/>
        <v>329500000</v>
      </c>
      <c r="H11" s="274">
        <f t="shared" si="21"/>
        <v>317600000</v>
      </c>
      <c r="I11" s="274">
        <f t="shared" si="21"/>
        <v>317600000</v>
      </c>
      <c r="J11" s="274">
        <f t="shared" si="21"/>
        <v>43223589</v>
      </c>
      <c r="K11" s="274">
        <f t="shared" si="21"/>
        <v>43223589</v>
      </c>
      <c r="L11" s="274">
        <f t="shared" si="21"/>
        <v>324496256</v>
      </c>
      <c r="M11" s="274">
        <f t="shared" si="21"/>
        <v>324496256</v>
      </c>
      <c r="N11" s="274">
        <f t="shared" si="21"/>
        <v>200000000</v>
      </c>
      <c r="O11" s="274">
        <f t="shared" si="21"/>
        <v>200000000</v>
      </c>
      <c r="P11" s="274">
        <f t="shared" si="21"/>
        <v>1002919338</v>
      </c>
      <c r="Q11" s="274">
        <f t="shared" si="21"/>
        <v>1002919338</v>
      </c>
      <c r="R11" s="274">
        <f t="shared" si="21"/>
        <v>148000000</v>
      </c>
      <c r="S11" s="274">
        <f t="shared" si="21"/>
        <v>37412000000</v>
      </c>
      <c r="T11" s="274">
        <f t="shared" si="21"/>
        <v>0</v>
      </c>
      <c r="U11" s="274">
        <f t="shared" si="21"/>
        <v>0</v>
      </c>
      <c r="V11" s="274">
        <f t="shared" si="21"/>
        <v>0</v>
      </c>
      <c r="W11" s="274">
        <f t="shared" si="21"/>
        <v>0</v>
      </c>
      <c r="X11" s="274">
        <f t="shared" si="21"/>
        <v>0</v>
      </c>
      <c r="Y11" s="274">
        <f t="shared" si="21"/>
        <v>0</v>
      </c>
      <c r="Z11" s="274">
        <f t="shared" si="21"/>
        <v>0</v>
      </c>
      <c r="AA11" s="274">
        <f t="shared" si="21"/>
        <v>0</v>
      </c>
      <c r="AB11" s="274">
        <f t="shared" si="21"/>
        <v>0</v>
      </c>
      <c r="AC11" s="274">
        <f t="shared" si="21"/>
        <v>0</v>
      </c>
      <c r="AD11" s="274">
        <f t="shared" si="21"/>
        <v>2365739183</v>
      </c>
      <c r="AE11" s="274">
        <f t="shared" si="21"/>
        <v>39629739183</v>
      </c>
      <c r="AF11" s="275">
        <f t="shared" si="21"/>
        <v>0</v>
      </c>
      <c r="AG11" s="274">
        <f t="shared" si="21"/>
        <v>459785616667</v>
      </c>
      <c r="AH11" s="276">
        <f t="shared" si="21"/>
        <v>9382000000</v>
      </c>
      <c r="AI11" s="274">
        <f t="shared" si="21"/>
        <v>399979601730.06</v>
      </c>
      <c r="AJ11" s="274">
        <f t="shared" si="21"/>
        <v>450403616667</v>
      </c>
      <c r="AK11" s="274">
        <f t="shared" ref="AK11:BP11" si="22">+AK12+AK50+AK140</f>
        <v>366769652540.27002</v>
      </c>
      <c r="AL11" s="274">
        <f t="shared" si="22"/>
        <v>5328543016</v>
      </c>
      <c r="AM11" s="274">
        <f t="shared" si="22"/>
        <v>3698316345.29</v>
      </c>
      <c r="AN11" s="274">
        <f t="shared" si="22"/>
        <v>216508734</v>
      </c>
      <c r="AO11" s="274">
        <f t="shared" si="22"/>
        <v>1564287194</v>
      </c>
      <c r="AP11" s="274">
        <f t="shared" si="22"/>
        <v>1964338693</v>
      </c>
      <c r="AQ11" s="274">
        <f t="shared" si="22"/>
        <v>1673955207.5</v>
      </c>
      <c r="AR11" s="274">
        <f t="shared" si="22"/>
        <v>0</v>
      </c>
      <c r="AS11" s="274">
        <f t="shared" si="22"/>
        <v>0</v>
      </c>
      <c r="AT11" s="274">
        <f t="shared" si="22"/>
        <v>0</v>
      </c>
      <c r="AU11" s="274">
        <f t="shared" si="22"/>
        <v>0</v>
      </c>
      <c r="AV11" s="274">
        <f t="shared" si="22"/>
        <v>0</v>
      </c>
      <c r="AW11" s="274">
        <f t="shared" si="22"/>
        <v>381215601730.06</v>
      </c>
      <c r="AX11" s="274">
        <f t="shared" si="22"/>
        <v>68900533113.119995</v>
      </c>
      <c r="AY11" s="274">
        <f t="shared" si="22"/>
        <v>14723253404.92</v>
      </c>
      <c r="AZ11" s="274">
        <f t="shared" si="22"/>
        <v>107111141475.29001</v>
      </c>
      <c r="BA11" s="274">
        <f t="shared" si="22"/>
        <v>52633934476.199997</v>
      </c>
      <c r="BB11" s="274">
        <f t="shared" si="22"/>
        <v>20170807823</v>
      </c>
      <c r="BC11" s="274">
        <f t="shared" si="22"/>
        <v>21054321477.77</v>
      </c>
      <c r="BD11" s="274">
        <f t="shared" si="22"/>
        <v>20075136760</v>
      </c>
      <c r="BE11" s="274">
        <f t="shared" si="22"/>
        <v>0</v>
      </c>
      <c r="BF11" s="274">
        <f t="shared" si="22"/>
        <v>0</v>
      </c>
      <c r="BG11" s="274">
        <f t="shared" si="22"/>
        <v>0</v>
      </c>
      <c r="BH11" s="274">
        <f t="shared" si="22"/>
        <v>0</v>
      </c>
      <c r="BI11" s="274">
        <f t="shared" si="22"/>
        <v>0</v>
      </c>
      <c r="BJ11" s="274">
        <f t="shared" si="22"/>
        <v>309556064583.29999</v>
      </c>
      <c r="BK11" s="274">
        <f t="shared" si="22"/>
        <v>10691383146</v>
      </c>
      <c r="BL11" s="274">
        <f t="shared" si="22"/>
        <v>27622968146</v>
      </c>
      <c r="BM11" s="274">
        <f t="shared" si="22"/>
        <v>29970643505.799999</v>
      </c>
      <c r="BN11" s="274">
        <f t="shared" si="22"/>
        <v>25643142339</v>
      </c>
      <c r="BO11" s="274">
        <f t="shared" si="22"/>
        <v>31757243036</v>
      </c>
      <c r="BP11" s="274">
        <f t="shared" si="22"/>
        <v>31768578865.43</v>
      </c>
      <c r="BQ11" s="274">
        <f t="shared" ref="BQ11:CN11" si="23">+BQ12+BQ50+BQ140</f>
        <v>35406107425.610001</v>
      </c>
      <c r="BR11" s="274">
        <f t="shared" si="23"/>
        <v>8146194</v>
      </c>
      <c r="BS11" s="274">
        <f t="shared" si="23"/>
        <v>0</v>
      </c>
      <c r="BT11" s="274">
        <f t="shared" si="23"/>
        <v>0</v>
      </c>
      <c r="BU11" s="274">
        <f t="shared" si="23"/>
        <v>0</v>
      </c>
      <c r="BV11" s="274">
        <f t="shared" si="23"/>
        <v>0</v>
      </c>
      <c r="BW11" s="274">
        <f t="shared" si="23"/>
        <v>199626650548.84</v>
      </c>
      <c r="BX11" s="274">
        <f t="shared" si="23"/>
        <v>10983188043</v>
      </c>
      <c r="BY11" s="274">
        <f t="shared" si="23"/>
        <v>28157289361</v>
      </c>
      <c r="BZ11" s="274">
        <f t="shared" si="23"/>
        <v>30451040653.799999</v>
      </c>
      <c r="CA11" s="274">
        <f t="shared" si="23"/>
        <v>25862385984</v>
      </c>
      <c r="CB11" s="274">
        <f t="shared" si="23"/>
        <v>32070196681</v>
      </c>
      <c r="CC11" s="274">
        <f t="shared" si="23"/>
        <v>31883170750.43</v>
      </c>
      <c r="CD11" s="274">
        <f t="shared" si="23"/>
        <v>34720766663.610001</v>
      </c>
      <c r="CE11" s="274">
        <f t="shared" si="23"/>
        <v>0</v>
      </c>
      <c r="CF11" s="274">
        <f t="shared" si="23"/>
        <v>0</v>
      </c>
      <c r="CG11" s="274">
        <f t="shared" si="23"/>
        <v>0</v>
      </c>
      <c r="CH11" s="274">
        <f t="shared" si="23"/>
        <v>0</v>
      </c>
      <c r="CI11" s="274">
        <f t="shared" si="23"/>
        <v>0</v>
      </c>
      <c r="CJ11" s="274">
        <f t="shared" si="23"/>
        <v>198855432101.84</v>
      </c>
      <c r="CK11" s="275">
        <f t="shared" si="23"/>
        <v>69188014936.940002</v>
      </c>
      <c r="CL11" s="275">
        <f t="shared" si="23"/>
        <v>71659537146.76001</v>
      </c>
      <c r="CM11" s="275">
        <f t="shared" si="23"/>
        <v>109929414034.46001</v>
      </c>
      <c r="CN11" s="275">
        <f t="shared" si="23"/>
        <v>771218447</v>
      </c>
      <c r="CO11" s="277">
        <f t="shared" ref="CO11:CO48" si="24">IFERROR(AW11/AJ11,0)</f>
        <v>0.84638663550498694</v>
      </c>
      <c r="CP11" s="278">
        <f>IFERROR(BJ11/AJ11,0)</f>
        <v>0.68728592117892828</v>
      </c>
    </row>
    <row r="12" spans="1:94" s="64" customFormat="1" ht="30" customHeight="1" thickBot="1">
      <c r="A12" s="161"/>
      <c r="B12" s="279" t="s">
        <v>430</v>
      </c>
      <c r="C12" s="534">
        <v>10</v>
      </c>
      <c r="D12" s="105" t="s">
        <v>23</v>
      </c>
      <c r="E12" s="280">
        <f>+E13+E31+E33+E30</f>
        <v>151005016667</v>
      </c>
      <c r="F12" s="280">
        <f t="shared" ref="F12:BP12" si="25">+F13+F31+F33+F30</f>
        <v>0</v>
      </c>
      <c r="G12" s="280">
        <f t="shared" si="25"/>
        <v>0</v>
      </c>
      <c r="H12" s="280">
        <f t="shared" si="25"/>
        <v>0</v>
      </c>
      <c r="I12" s="280">
        <f t="shared" si="25"/>
        <v>0</v>
      </c>
      <c r="J12" s="280">
        <f t="shared" si="25"/>
        <v>0</v>
      </c>
      <c r="K12" s="280">
        <f t="shared" si="25"/>
        <v>0</v>
      </c>
      <c r="L12" s="280">
        <f t="shared" si="25"/>
        <v>0</v>
      </c>
      <c r="M12" s="280">
        <f t="shared" si="25"/>
        <v>0</v>
      </c>
      <c r="N12" s="280">
        <f t="shared" si="25"/>
        <v>0</v>
      </c>
      <c r="O12" s="280">
        <f t="shared" si="25"/>
        <v>0</v>
      </c>
      <c r="P12" s="280">
        <f t="shared" si="25"/>
        <v>500000000</v>
      </c>
      <c r="Q12" s="280">
        <f t="shared" si="25"/>
        <v>500000000</v>
      </c>
      <c r="R12" s="280">
        <f t="shared" si="25"/>
        <v>0</v>
      </c>
      <c r="S12" s="280">
        <f t="shared" si="25"/>
        <v>20764000000</v>
      </c>
      <c r="T12" s="280">
        <f t="shared" si="25"/>
        <v>0</v>
      </c>
      <c r="U12" s="280">
        <f t="shared" si="25"/>
        <v>0</v>
      </c>
      <c r="V12" s="280">
        <f t="shared" si="25"/>
        <v>0</v>
      </c>
      <c r="W12" s="280">
        <f t="shared" si="25"/>
        <v>0</v>
      </c>
      <c r="X12" s="280">
        <f t="shared" si="25"/>
        <v>0</v>
      </c>
      <c r="Y12" s="280">
        <f t="shared" si="25"/>
        <v>0</v>
      </c>
      <c r="Z12" s="280">
        <f t="shared" si="25"/>
        <v>0</v>
      </c>
      <c r="AA12" s="280">
        <f t="shared" si="25"/>
        <v>0</v>
      </c>
      <c r="AB12" s="280">
        <f t="shared" si="25"/>
        <v>0</v>
      </c>
      <c r="AC12" s="280">
        <f t="shared" si="25"/>
        <v>0</v>
      </c>
      <c r="AD12" s="280">
        <f t="shared" si="25"/>
        <v>500000000</v>
      </c>
      <c r="AE12" s="280">
        <f t="shared" si="25"/>
        <v>21264000000</v>
      </c>
      <c r="AF12" s="280">
        <f t="shared" si="25"/>
        <v>0</v>
      </c>
      <c r="AG12" s="280">
        <f>+AG13+AG31+AG33</f>
        <v>162387016667</v>
      </c>
      <c r="AH12" s="280">
        <f>+AH13+AH31+AH33</f>
        <v>9382000000</v>
      </c>
      <c r="AI12" s="280">
        <f t="shared" si="25"/>
        <v>169768919096</v>
      </c>
      <c r="AJ12" s="280">
        <f>+AJ13+AJ31+AJ33</f>
        <v>153005016667</v>
      </c>
      <c r="AK12" s="280">
        <f t="shared" si="25"/>
        <v>150274094440</v>
      </c>
      <c r="AL12" s="280">
        <f t="shared" si="25"/>
        <v>586068501</v>
      </c>
      <c r="AM12" s="280">
        <f t="shared" si="25"/>
        <v>58000000</v>
      </c>
      <c r="AN12" s="280">
        <f t="shared" si="25"/>
        <v>0</v>
      </c>
      <c r="AO12" s="280">
        <f t="shared" si="25"/>
        <v>15856155</v>
      </c>
      <c r="AP12" s="280">
        <f t="shared" si="25"/>
        <v>0</v>
      </c>
      <c r="AQ12" s="280">
        <f t="shared" si="25"/>
        <v>70900000</v>
      </c>
      <c r="AR12" s="280">
        <f t="shared" si="25"/>
        <v>0</v>
      </c>
      <c r="AS12" s="280">
        <f t="shared" si="25"/>
        <v>0</v>
      </c>
      <c r="AT12" s="280">
        <f t="shared" si="25"/>
        <v>0</v>
      </c>
      <c r="AU12" s="280">
        <f t="shared" si="25"/>
        <v>0</v>
      </c>
      <c r="AV12" s="280">
        <f t="shared" si="25"/>
        <v>0</v>
      </c>
      <c r="AW12" s="280">
        <f t="shared" si="25"/>
        <v>151004919096</v>
      </c>
      <c r="AX12" s="280">
        <f t="shared" si="25"/>
        <v>12178220521</v>
      </c>
      <c r="AY12" s="280">
        <f t="shared" si="25"/>
        <v>11226076836</v>
      </c>
      <c r="AZ12" s="280">
        <f t="shared" si="25"/>
        <v>11978261615</v>
      </c>
      <c r="BA12" s="280">
        <f t="shared" si="25"/>
        <v>11266333636</v>
      </c>
      <c r="BB12" s="280">
        <f t="shared" si="25"/>
        <v>11719883726</v>
      </c>
      <c r="BC12" s="280">
        <f t="shared" si="25"/>
        <v>15117492125</v>
      </c>
      <c r="BD12" s="280">
        <f t="shared" si="25"/>
        <v>16948512286</v>
      </c>
      <c r="BE12" s="280">
        <f t="shared" si="25"/>
        <v>0</v>
      </c>
      <c r="BF12" s="280">
        <f t="shared" si="25"/>
        <v>0</v>
      </c>
      <c r="BG12" s="280">
        <f t="shared" si="25"/>
        <v>0</v>
      </c>
      <c r="BH12" s="280">
        <f t="shared" si="25"/>
        <v>0</v>
      </c>
      <c r="BI12" s="280">
        <f t="shared" si="25"/>
        <v>0</v>
      </c>
      <c r="BJ12" s="280">
        <f t="shared" si="25"/>
        <v>95319446798</v>
      </c>
      <c r="BK12" s="280">
        <f t="shared" si="25"/>
        <v>10324557146</v>
      </c>
      <c r="BL12" s="280">
        <f t="shared" si="25"/>
        <v>10545534366</v>
      </c>
      <c r="BM12" s="280">
        <f t="shared" si="25"/>
        <v>11096250274</v>
      </c>
      <c r="BN12" s="280">
        <f t="shared" si="25"/>
        <v>10872794123</v>
      </c>
      <c r="BO12" s="280">
        <f t="shared" si="25"/>
        <v>11750311991</v>
      </c>
      <c r="BP12" s="280">
        <f t="shared" si="25"/>
        <v>15313287378</v>
      </c>
      <c r="BQ12" s="280">
        <f>+BQ13+BQ31+BQ33</f>
        <v>17128622012</v>
      </c>
      <c r="BR12" s="280">
        <f t="shared" ref="BR12:CN12" si="26">+BR13+BR31+BR33+BR30</f>
        <v>0</v>
      </c>
      <c r="BS12" s="280">
        <f t="shared" si="26"/>
        <v>0</v>
      </c>
      <c r="BT12" s="280">
        <f t="shared" si="26"/>
        <v>0</v>
      </c>
      <c r="BU12" s="280">
        <f t="shared" si="26"/>
        <v>0</v>
      </c>
      <c r="BV12" s="280">
        <f t="shared" si="26"/>
        <v>0</v>
      </c>
      <c r="BW12" s="280">
        <f t="shared" si="26"/>
        <v>93799286837</v>
      </c>
      <c r="BX12" s="280">
        <f t="shared" si="26"/>
        <v>10707732957</v>
      </c>
      <c r="BY12" s="280">
        <f t="shared" si="26"/>
        <v>11023562198</v>
      </c>
      <c r="BZ12" s="280">
        <f t="shared" si="26"/>
        <v>11552256026</v>
      </c>
      <c r="CA12" s="280">
        <f t="shared" si="26"/>
        <v>11390019245</v>
      </c>
      <c r="CB12" s="280">
        <f t="shared" si="26"/>
        <v>11927299490</v>
      </c>
      <c r="CC12" s="280">
        <f t="shared" si="26"/>
        <v>15329465184</v>
      </c>
      <c r="CD12" s="280">
        <f t="shared" si="26"/>
        <v>17141557772</v>
      </c>
      <c r="CE12" s="280">
        <f t="shared" si="26"/>
        <v>0</v>
      </c>
      <c r="CF12" s="280">
        <f t="shared" si="26"/>
        <v>0</v>
      </c>
      <c r="CG12" s="280">
        <f t="shared" si="26"/>
        <v>0</v>
      </c>
      <c r="CH12" s="280">
        <f t="shared" si="26"/>
        <v>0</v>
      </c>
      <c r="CI12" s="280">
        <f t="shared" si="26"/>
        <v>0</v>
      </c>
      <c r="CJ12" s="280">
        <f t="shared" si="26"/>
        <v>93799286837</v>
      </c>
      <c r="CK12" s="280">
        <f t="shared" si="26"/>
        <v>2000097571</v>
      </c>
      <c r="CL12" s="280">
        <f t="shared" si="26"/>
        <v>55685472298</v>
      </c>
      <c r="CM12" s="280">
        <f t="shared" si="26"/>
        <v>1520159961</v>
      </c>
      <c r="CN12" s="280">
        <f t="shared" si="26"/>
        <v>0</v>
      </c>
      <c r="CO12" s="283">
        <f t="shared" si="24"/>
        <v>0.9869278954731725</v>
      </c>
      <c r="CP12" s="284">
        <f>IFERROR(BJ12/AJ12,0)</f>
        <v>0.62298249347897638</v>
      </c>
    </row>
    <row r="13" spans="1:94" s="64" customFormat="1" ht="46.5" customHeight="1" outlineLevel="1">
      <c r="A13" s="285"/>
      <c r="B13" s="286" t="s">
        <v>697</v>
      </c>
      <c r="C13" s="535">
        <v>10</v>
      </c>
      <c r="D13" s="287" t="s">
        <v>267</v>
      </c>
      <c r="E13" s="288">
        <f>+E14+E18+E20+E27+E30</f>
        <v>113327000000</v>
      </c>
      <c r="F13" s="288">
        <f t="shared" ref="F13:BP13" si="27">+F14+F18+F20+F27+F30</f>
        <v>0</v>
      </c>
      <c r="G13" s="288">
        <f t="shared" si="27"/>
        <v>0</v>
      </c>
      <c r="H13" s="288">
        <f t="shared" si="27"/>
        <v>0</v>
      </c>
      <c r="I13" s="288">
        <f t="shared" si="27"/>
        <v>0</v>
      </c>
      <c r="J13" s="288">
        <f t="shared" si="27"/>
        <v>0</v>
      </c>
      <c r="K13" s="288">
        <f t="shared" si="27"/>
        <v>0</v>
      </c>
      <c r="L13" s="288">
        <f t="shared" si="27"/>
        <v>0</v>
      </c>
      <c r="M13" s="288">
        <f t="shared" si="27"/>
        <v>0</v>
      </c>
      <c r="N13" s="288">
        <f t="shared" si="27"/>
        <v>0</v>
      </c>
      <c r="O13" s="288">
        <f t="shared" si="27"/>
        <v>0</v>
      </c>
      <c r="P13" s="288">
        <f t="shared" si="27"/>
        <v>500000000</v>
      </c>
      <c r="Q13" s="288">
        <f t="shared" si="27"/>
        <v>500000000</v>
      </c>
      <c r="R13" s="288">
        <f t="shared" si="27"/>
        <v>0</v>
      </c>
      <c r="S13" s="288">
        <f t="shared" si="27"/>
        <v>11382000000</v>
      </c>
      <c r="T13" s="288">
        <f t="shared" si="27"/>
        <v>0</v>
      </c>
      <c r="U13" s="288">
        <f t="shared" si="27"/>
        <v>0</v>
      </c>
      <c r="V13" s="288">
        <f t="shared" si="27"/>
        <v>0</v>
      </c>
      <c r="W13" s="288">
        <f t="shared" si="27"/>
        <v>0</v>
      </c>
      <c r="X13" s="288">
        <f t="shared" si="27"/>
        <v>0</v>
      </c>
      <c r="Y13" s="288">
        <f t="shared" si="27"/>
        <v>0</v>
      </c>
      <c r="Z13" s="288">
        <f t="shared" si="27"/>
        <v>0</v>
      </c>
      <c r="AA13" s="288">
        <f t="shared" si="27"/>
        <v>0</v>
      </c>
      <c r="AB13" s="288">
        <f t="shared" si="27"/>
        <v>0</v>
      </c>
      <c r="AC13" s="288">
        <f t="shared" si="27"/>
        <v>0</v>
      </c>
      <c r="AD13" s="288">
        <f t="shared" si="27"/>
        <v>500000000</v>
      </c>
      <c r="AE13" s="288">
        <f t="shared" si="27"/>
        <v>11882000000</v>
      </c>
      <c r="AF13" s="288">
        <f t="shared" si="27"/>
        <v>0</v>
      </c>
      <c r="AG13" s="288">
        <f>+AG14+AG18+AG20+AG27+AG30</f>
        <v>124709000000</v>
      </c>
      <c r="AH13" s="288">
        <f t="shared" si="27"/>
        <v>9382000000</v>
      </c>
      <c r="AI13" s="288">
        <f t="shared" si="27"/>
        <v>122709000000</v>
      </c>
      <c r="AJ13" s="288">
        <f t="shared" si="27"/>
        <v>115327000000</v>
      </c>
      <c r="AK13" s="288">
        <f t="shared" si="27"/>
        <v>113327000000</v>
      </c>
      <c r="AL13" s="288">
        <f t="shared" si="27"/>
        <v>0</v>
      </c>
      <c r="AM13" s="288">
        <f t="shared" si="27"/>
        <v>0</v>
      </c>
      <c r="AN13" s="288">
        <f t="shared" si="27"/>
        <v>0</v>
      </c>
      <c r="AO13" s="288">
        <f t="shared" si="27"/>
        <v>0</v>
      </c>
      <c r="AP13" s="288">
        <f t="shared" si="27"/>
        <v>0</v>
      </c>
      <c r="AQ13" s="288">
        <f t="shared" si="27"/>
        <v>0</v>
      </c>
      <c r="AR13" s="288">
        <f t="shared" si="27"/>
        <v>0</v>
      </c>
      <c r="AS13" s="288">
        <f t="shared" si="27"/>
        <v>0</v>
      </c>
      <c r="AT13" s="288">
        <f t="shared" si="27"/>
        <v>0</v>
      </c>
      <c r="AU13" s="288">
        <f t="shared" si="27"/>
        <v>0</v>
      </c>
      <c r="AV13" s="288">
        <f t="shared" si="27"/>
        <v>0</v>
      </c>
      <c r="AW13" s="288">
        <f t="shared" si="27"/>
        <v>113327000000</v>
      </c>
      <c r="AX13" s="288">
        <f t="shared" si="27"/>
        <v>7572509658</v>
      </c>
      <c r="AY13" s="288">
        <f t="shared" si="27"/>
        <v>7893089658</v>
      </c>
      <c r="AZ13" s="288">
        <f t="shared" si="27"/>
        <v>8397589544</v>
      </c>
      <c r="BA13" s="288">
        <f t="shared" si="27"/>
        <v>8187510145</v>
      </c>
      <c r="BB13" s="288">
        <f t="shared" si="27"/>
        <v>8588633215</v>
      </c>
      <c r="BC13" s="288">
        <f t="shared" si="27"/>
        <v>11801171588</v>
      </c>
      <c r="BD13" s="288">
        <f t="shared" si="27"/>
        <v>13210043731</v>
      </c>
      <c r="BE13" s="288">
        <f t="shared" si="27"/>
        <v>0</v>
      </c>
      <c r="BF13" s="288">
        <f t="shared" si="27"/>
        <v>0</v>
      </c>
      <c r="BG13" s="288">
        <f t="shared" si="27"/>
        <v>0</v>
      </c>
      <c r="BH13" s="288">
        <f t="shared" si="27"/>
        <v>0</v>
      </c>
      <c r="BI13" s="288">
        <f t="shared" si="27"/>
        <v>0</v>
      </c>
      <c r="BJ13" s="288">
        <f t="shared" si="27"/>
        <v>70535213592</v>
      </c>
      <c r="BK13" s="288">
        <f t="shared" si="27"/>
        <v>8372387914</v>
      </c>
      <c r="BL13" s="288">
        <f t="shared" si="27"/>
        <v>8530250417</v>
      </c>
      <c r="BM13" s="288">
        <f t="shared" si="27"/>
        <v>9029220810</v>
      </c>
      <c r="BN13" s="288">
        <f t="shared" si="27"/>
        <v>8803648824</v>
      </c>
      <c r="BO13" s="288">
        <f t="shared" si="27"/>
        <v>9470514914</v>
      </c>
      <c r="BP13" s="288">
        <f t="shared" si="27"/>
        <v>12987581822</v>
      </c>
      <c r="BQ13" s="288">
        <f>+BQ14+BQ18+BQ20+BQ27+BQ30</f>
        <v>13210043731</v>
      </c>
      <c r="BR13" s="288">
        <f t="shared" ref="BR13:CN13" si="28">+BR14+BR18+BR20+BR27+BR30</f>
        <v>0</v>
      </c>
      <c r="BS13" s="288">
        <f t="shared" si="28"/>
        <v>0</v>
      </c>
      <c r="BT13" s="288">
        <f t="shared" si="28"/>
        <v>0</v>
      </c>
      <c r="BU13" s="288">
        <f t="shared" si="28"/>
        <v>0</v>
      </c>
      <c r="BV13" s="288">
        <f t="shared" si="28"/>
        <v>0</v>
      </c>
      <c r="BW13" s="288">
        <f t="shared" si="28"/>
        <v>70535138331</v>
      </c>
      <c r="BX13" s="288">
        <f t="shared" si="28"/>
        <v>7631699199</v>
      </c>
      <c r="BY13" s="288">
        <f t="shared" si="28"/>
        <v>7940807343</v>
      </c>
      <c r="BZ13" s="288">
        <f t="shared" si="28"/>
        <v>8409330443</v>
      </c>
      <c r="CA13" s="288">
        <f t="shared" si="28"/>
        <v>8212450918</v>
      </c>
      <c r="CB13" s="288">
        <f t="shared" si="28"/>
        <v>8593055689</v>
      </c>
      <c r="CC13" s="288">
        <f t="shared" si="28"/>
        <v>11810357043</v>
      </c>
      <c r="CD13" s="288">
        <f>+CD14+CD18+CD20+CD27+CD30</f>
        <v>13210043731</v>
      </c>
      <c r="CE13" s="288">
        <f t="shared" si="28"/>
        <v>0</v>
      </c>
      <c r="CF13" s="288">
        <f t="shared" si="28"/>
        <v>0</v>
      </c>
      <c r="CG13" s="288">
        <f t="shared" si="28"/>
        <v>0</v>
      </c>
      <c r="CH13" s="288">
        <f t="shared" si="28"/>
        <v>0</v>
      </c>
      <c r="CI13" s="288">
        <f t="shared" si="28"/>
        <v>0</v>
      </c>
      <c r="CJ13" s="288">
        <f t="shared" si="28"/>
        <v>70535138331</v>
      </c>
      <c r="CK13" s="288">
        <f t="shared" si="28"/>
        <v>2000000000</v>
      </c>
      <c r="CL13" s="288">
        <f t="shared" si="28"/>
        <v>42791786408</v>
      </c>
      <c r="CM13" s="288">
        <f t="shared" si="28"/>
        <v>75261</v>
      </c>
      <c r="CN13" s="288">
        <f t="shared" si="28"/>
        <v>0</v>
      </c>
      <c r="CO13" s="289">
        <f t="shared" si="24"/>
        <v>0.98265800723161101</v>
      </c>
      <c r="CP13" s="290">
        <f>IFERROR(BJ13/AJ13,0)</f>
        <v>0.61161058201461926</v>
      </c>
    </row>
    <row r="14" spans="1:94" s="64" customFormat="1" ht="20.25" customHeight="1" outlineLevel="2">
      <c r="A14" s="291"/>
      <c r="B14" s="146" t="s">
        <v>218</v>
      </c>
      <c r="C14" s="536">
        <v>10</v>
      </c>
      <c r="D14" s="123" t="s">
        <v>219</v>
      </c>
      <c r="E14" s="149">
        <f t="shared" ref="E14:AJ14" si="29">+SUM(E15:E17)</f>
        <v>87215000000</v>
      </c>
      <c r="F14" s="148">
        <f t="shared" si="29"/>
        <v>0</v>
      </c>
      <c r="G14" s="148">
        <f t="shared" si="29"/>
        <v>0</v>
      </c>
      <c r="H14" s="148">
        <f t="shared" si="29"/>
        <v>0</v>
      </c>
      <c r="I14" s="148">
        <f t="shared" si="29"/>
        <v>0</v>
      </c>
      <c r="J14" s="148">
        <f t="shared" si="29"/>
        <v>0</v>
      </c>
      <c r="K14" s="148">
        <f t="shared" si="29"/>
        <v>0</v>
      </c>
      <c r="L14" s="148">
        <f t="shared" si="29"/>
        <v>0</v>
      </c>
      <c r="M14" s="148">
        <f t="shared" si="29"/>
        <v>0</v>
      </c>
      <c r="N14" s="148">
        <f t="shared" si="29"/>
        <v>0</v>
      </c>
      <c r="O14" s="148">
        <f t="shared" si="29"/>
        <v>0</v>
      </c>
      <c r="P14" s="148">
        <f t="shared" si="29"/>
        <v>0</v>
      </c>
      <c r="Q14" s="148">
        <f t="shared" si="29"/>
        <v>0</v>
      </c>
      <c r="R14" s="148">
        <f t="shared" si="29"/>
        <v>0</v>
      </c>
      <c r="S14" s="148">
        <f t="shared" si="29"/>
        <v>2000000000</v>
      </c>
      <c r="T14" s="148">
        <f t="shared" si="29"/>
        <v>0</v>
      </c>
      <c r="U14" s="148">
        <f t="shared" si="29"/>
        <v>0</v>
      </c>
      <c r="V14" s="148">
        <f t="shared" si="29"/>
        <v>0</v>
      </c>
      <c r="W14" s="148">
        <f t="shared" si="29"/>
        <v>0</v>
      </c>
      <c r="X14" s="148">
        <f t="shared" si="29"/>
        <v>0</v>
      </c>
      <c r="Y14" s="148">
        <f t="shared" si="29"/>
        <v>0</v>
      </c>
      <c r="Z14" s="148">
        <f t="shared" si="29"/>
        <v>0</v>
      </c>
      <c r="AA14" s="148">
        <f t="shared" si="29"/>
        <v>0</v>
      </c>
      <c r="AB14" s="148">
        <f t="shared" si="29"/>
        <v>0</v>
      </c>
      <c r="AC14" s="148">
        <f t="shared" si="29"/>
        <v>0</v>
      </c>
      <c r="AD14" s="148">
        <f t="shared" si="29"/>
        <v>0</v>
      </c>
      <c r="AE14" s="149">
        <f t="shared" si="29"/>
        <v>2000000000</v>
      </c>
      <c r="AF14" s="148">
        <f t="shared" si="29"/>
        <v>0</v>
      </c>
      <c r="AG14" s="149">
        <f t="shared" si="29"/>
        <v>89215000000</v>
      </c>
      <c r="AH14" s="147">
        <f t="shared" si="29"/>
        <v>0</v>
      </c>
      <c r="AI14" s="149">
        <f t="shared" si="29"/>
        <v>87215000000</v>
      </c>
      <c r="AJ14" s="149">
        <f t="shared" si="29"/>
        <v>89215000000</v>
      </c>
      <c r="AK14" s="149">
        <f t="shared" ref="AK14:BP14" si="30">+SUM(AK15:AK17)</f>
        <v>87215000000</v>
      </c>
      <c r="AL14" s="149">
        <f t="shared" si="30"/>
        <v>0</v>
      </c>
      <c r="AM14" s="149">
        <f t="shared" si="30"/>
        <v>0</v>
      </c>
      <c r="AN14" s="149">
        <f t="shared" si="30"/>
        <v>0</v>
      </c>
      <c r="AO14" s="148">
        <f t="shared" si="30"/>
        <v>0</v>
      </c>
      <c r="AP14" s="149">
        <f t="shared" si="30"/>
        <v>0</v>
      </c>
      <c r="AQ14" s="194">
        <f t="shared" si="30"/>
        <v>0</v>
      </c>
      <c r="AR14" s="152">
        <f t="shared" si="30"/>
        <v>0</v>
      </c>
      <c r="AS14" s="152">
        <f t="shared" si="30"/>
        <v>0</v>
      </c>
      <c r="AT14" s="152">
        <f t="shared" si="30"/>
        <v>0</v>
      </c>
      <c r="AU14" s="211">
        <f t="shared" si="30"/>
        <v>0</v>
      </c>
      <c r="AV14" s="197">
        <f t="shared" si="30"/>
        <v>0</v>
      </c>
      <c r="AW14" s="149">
        <f t="shared" si="30"/>
        <v>87215000000</v>
      </c>
      <c r="AX14" s="149">
        <f t="shared" si="30"/>
        <v>7184828981</v>
      </c>
      <c r="AY14" s="149">
        <f t="shared" si="30"/>
        <v>7462034473</v>
      </c>
      <c r="AZ14" s="149">
        <f>+SUM(AZ15:AZ17)</f>
        <v>7972647650</v>
      </c>
      <c r="BA14" s="194">
        <f t="shared" si="30"/>
        <v>7749348679</v>
      </c>
      <c r="BB14" s="152">
        <f t="shared" si="30"/>
        <v>8155001897</v>
      </c>
      <c r="BC14" s="152">
        <f t="shared" si="30"/>
        <v>11203268198</v>
      </c>
      <c r="BD14" s="152">
        <f t="shared" si="30"/>
        <v>7894906531</v>
      </c>
      <c r="BE14" s="152">
        <f t="shared" si="30"/>
        <v>0</v>
      </c>
      <c r="BF14" s="152">
        <f t="shared" si="30"/>
        <v>0</v>
      </c>
      <c r="BG14" s="152">
        <f t="shared" si="30"/>
        <v>0</v>
      </c>
      <c r="BH14" s="152">
        <f t="shared" si="30"/>
        <v>0</v>
      </c>
      <c r="BI14" s="197">
        <f t="shared" si="30"/>
        <v>0</v>
      </c>
      <c r="BJ14" s="149">
        <f t="shared" si="30"/>
        <v>57622036409</v>
      </c>
      <c r="BK14" s="292">
        <f t="shared" si="30"/>
        <v>7184828981</v>
      </c>
      <c r="BL14" s="152">
        <f t="shared" si="30"/>
        <v>7462034473</v>
      </c>
      <c r="BM14" s="152">
        <f t="shared" si="30"/>
        <v>7972647650</v>
      </c>
      <c r="BN14" s="152">
        <f t="shared" si="30"/>
        <v>7749348679</v>
      </c>
      <c r="BO14" s="152">
        <f t="shared" si="30"/>
        <v>8155001897</v>
      </c>
      <c r="BP14" s="152">
        <f t="shared" si="30"/>
        <v>11203204742</v>
      </c>
      <c r="BQ14" s="152">
        <f t="shared" ref="BQ14:CN14" si="31">+SUM(BQ15:BQ17)</f>
        <v>7894906531</v>
      </c>
      <c r="BR14" s="152">
        <f t="shared" si="31"/>
        <v>0</v>
      </c>
      <c r="BS14" s="152">
        <f t="shared" si="31"/>
        <v>0</v>
      </c>
      <c r="BT14" s="152">
        <f t="shared" si="31"/>
        <v>0</v>
      </c>
      <c r="BU14" s="152">
        <f t="shared" si="31"/>
        <v>0</v>
      </c>
      <c r="BV14" s="197">
        <f t="shared" si="31"/>
        <v>0</v>
      </c>
      <c r="BW14" s="149">
        <f t="shared" si="31"/>
        <v>57621972953</v>
      </c>
      <c r="BX14" s="292">
        <f t="shared" si="31"/>
        <v>7184828981</v>
      </c>
      <c r="BY14" s="152">
        <f t="shared" si="31"/>
        <v>7460160269</v>
      </c>
      <c r="BZ14" s="152">
        <f t="shared" si="31"/>
        <v>7972253616</v>
      </c>
      <c r="CA14" s="152">
        <f t="shared" si="31"/>
        <v>7751616917</v>
      </c>
      <c r="CB14" s="152">
        <f t="shared" si="31"/>
        <v>8155001897</v>
      </c>
      <c r="CC14" s="152">
        <f t="shared" si="31"/>
        <v>11203204742</v>
      </c>
      <c r="CD14" s="152">
        <f t="shared" si="31"/>
        <v>7894906531</v>
      </c>
      <c r="CE14" s="152">
        <f t="shared" si="31"/>
        <v>0</v>
      </c>
      <c r="CF14" s="152">
        <f t="shared" si="31"/>
        <v>0</v>
      </c>
      <c r="CG14" s="152">
        <f t="shared" si="31"/>
        <v>0</v>
      </c>
      <c r="CH14" s="152">
        <f t="shared" ref="CH14" si="32">+SUM(CH15:CH17)</f>
        <v>0</v>
      </c>
      <c r="CI14" s="197">
        <f t="shared" si="31"/>
        <v>0</v>
      </c>
      <c r="CJ14" s="149">
        <f t="shared" si="31"/>
        <v>57621972953</v>
      </c>
      <c r="CK14" s="150">
        <f t="shared" si="31"/>
        <v>2000000000</v>
      </c>
      <c r="CL14" s="148">
        <f t="shared" si="31"/>
        <v>29592963591</v>
      </c>
      <c r="CM14" s="148">
        <f t="shared" si="31"/>
        <v>63456</v>
      </c>
      <c r="CN14" s="148">
        <f t="shared" si="31"/>
        <v>0</v>
      </c>
      <c r="CO14" s="293">
        <f t="shared" si="24"/>
        <v>0.9775822451381494</v>
      </c>
      <c r="CP14" s="294">
        <f>IFERROR(BJ14/AJ14,0)</f>
        <v>0.64587834342879558</v>
      </c>
    </row>
    <row r="15" spans="1:94" s="26" customFormat="1" ht="18" customHeight="1" outlineLevel="3">
      <c r="A15" s="460" t="s">
        <v>720</v>
      </c>
      <c r="B15" s="180" t="s">
        <v>123</v>
      </c>
      <c r="C15" s="537" t="s">
        <v>84</v>
      </c>
      <c r="D15" s="181" t="s">
        <v>34</v>
      </c>
      <c r="E15" s="30">
        <v>81215000000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>
        <v>1800000000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>
        <f t="shared" ref="AD15:AE17" si="33">+F15+H15+J15+L15+N15+P15+R15+T15+V15+X15+Z15+AB15</f>
        <v>0</v>
      </c>
      <c r="AE15" s="30">
        <f t="shared" si="33"/>
        <v>1800000000</v>
      </c>
      <c r="AF15" s="195"/>
      <c r="AG15" s="30">
        <f>+E15-AD15+AE15+AF15</f>
        <v>83015000000</v>
      </c>
      <c r="AH15" s="33"/>
      <c r="AI15" s="30">
        <f>+AH15+AW15</f>
        <v>81215000000</v>
      </c>
      <c r="AJ15" s="30">
        <f>+AG15-AH15</f>
        <v>83015000000</v>
      </c>
      <c r="AK15" s="30">
        <v>81215000000</v>
      </c>
      <c r="AL15" s="30">
        <v>0</v>
      </c>
      <c r="AM15" s="30">
        <v>0</v>
      </c>
      <c r="AN15" s="30">
        <v>0</v>
      </c>
      <c r="AO15" s="31">
        <v>0</v>
      </c>
      <c r="AP15" s="30">
        <v>0</v>
      </c>
      <c r="AQ15" s="42"/>
      <c r="AR15" s="38"/>
      <c r="AS15" s="38"/>
      <c r="AT15" s="38"/>
      <c r="AU15" s="178"/>
      <c r="AV15" s="35"/>
      <c r="AW15" s="30">
        <f>+SUM(AK15:AV15)</f>
        <v>81215000000</v>
      </c>
      <c r="AX15" s="30">
        <v>6740674804</v>
      </c>
      <c r="AY15" s="30">
        <v>7231974570</v>
      </c>
      <c r="AZ15" s="30">
        <v>7505832310</v>
      </c>
      <c r="BA15" s="30">
        <v>7439272362</v>
      </c>
      <c r="BB15" s="31">
        <v>7375639529</v>
      </c>
      <c r="BC15" s="38">
        <v>10122537822</v>
      </c>
      <c r="BD15" s="38">
        <v>7381992106</v>
      </c>
      <c r="BE15" s="38"/>
      <c r="BF15" s="38"/>
      <c r="BG15" s="38"/>
      <c r="BH15" s="38"/>
      <c r="BI15" s="35"/>
      <c r="BJ15" s="30">
        <f>+SUM(AX15:BI15)</f>
        <v>53797923503</v>
      </c>
      <c r="BK15" s="34">
        <v>6740674804</v>
      </c>
      <c r="BL15" s="38">
        <v>7231974570</v>
      </c>
      <c r="BM15" s="38">
        <v>7505832310</v>
      </c>
      <c r="BN15" s="38">
        <v>7439272362</v>
      </c>
      <c r="BO15" s="38">
        <v>7375639529</v>
      </c>
      <c r="BP15" s="38">
        <v>10122525131</v>
      </c>
      <c r="BQ15" s="38">
        <v>7381992106</v>
      </c>
      <c r="BR15" s="38"/>
      <c r="BS15" s="38"/>
      <c r="BT15" s="38"/>
      <c r="BU15" s="38"/>
      <c r="BV15" s="35"/>
      <c r="BW15" s="30">
        <f>+SUM(BK15:BV15)</f>
        <v>53797910812</v>
      </c>
      <c r="BX15" s="38">
        <v>6740674804</v>
      </c>
      <c r="BY15" s="38">
        <v>7230100366</v>
      </c>
      <c r="BZ15" s="38">
        <v>7505438276</v>
      </c>
      <c r="CA15" s="38">
        <v>7441540600</v>
      </c>
      <c r="CB15" s="38">
        <v>7375639529</v>
      </c>
      <c r="CC15" s="38">
        <v>10122525131</v>
      </c>
      <c r="CD15" s="38">
        <v>7381992106</v>
      </c>
      <c r="CE15" s="38"/>
      <c r="CF15" s="38"/>
      <c r="CG15" s="38"/>
      <c r="CH15" s="38"/>
      <c r="CI15" s="35"/>
      <c r="CJ15" s="30">
        <f>+SUM(BX15:CI15)</f>
        <v>53797910812</v>
      </c>
      <c r="CK15" s="32">
        <f>+AJ15-AW15</f>
        <v>1800000000</v>
      </c>
      <c r="CL15" s="31">
        <f>+AW15-BJ15</f>
        <v>27417076497</v>
      </c>
      <c r="CM15" s="31">
        <f>+BJ15-BW15</f>
        <v>12691</v>
      </c>
      <c r="CN15" s="31">
        <f>+BW15-CJ15</f>
        <v>0</v>
      </c>
      <c r="CO15" s="295">
        <f>IFERROR(AW15/AJ15,0)</f>
        <v>0.97831717159549481</v>
      </c>
      <c r="CP15" s="86">
        <f>IFERROR(BJ15/AJ15,0)</f>
        <v>0.64805063546347041</v>
      </c>
    </row>
    <row r="16" spans="1:94" s="26" customFormat="1" ht="15.75" customHeight="1" outlineLevel="3">
      <c r="A16" s="460" t="s">
        <v>721</v>
      </c>
      <c r="B16" s="180" t="s">
        <v>124</v>
      </c>
      <c r="C16" s="537" t="s">
        <v>84</v>
      </c>
      <c r="D16" s="65" t="s">
        <v>35</v>
      </c>
      <c r="E16" s="30">
        <v>5000000000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>
        <v>180000000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>
        <f t="shared" si="33"/>
        <v>0</v>
      </c>
      <c r="AE16" s="30">
        <f t="shared" si="33"/>
        <v>180000000</v>
      </c>
      <c r="AF16" s="195"/>
      <c r="AG16" s="30">
        <f>+E16-AD16+AE16+AF16</f>
        <v>5180000000</v>
      </c>
      <c r="AH16" s="33"/>
      <c r="AI16" s="30">
        <f>+AH16+AW16</f>
        <v>5000000000</v>
      </c>
      <c r="AJ16" s="30">
        <f>+AG16-AH16</f>
        <v>5180000000</v>
      </c>
      <c r="AK16" s="30">
        <v>5000000000</v>
      </c>
      <c r="AL16" s="30">
        <v>0</v>
      </c>
      <c r="AM16" s="30">
        <v>0</v>
      </c>
      <c r="AN16" s="30">
        <v>0</v>
      </c>
      <c r="AO16" s="31">
        <v>0</v>
      </c>
      <c r="AP16" s="30">
        <v>0</v>
      </c>
      <c r="AQ16" s="42"/>
      <c r="AR16" s="38"/>
      <c r="AS16" s="38"/>
      <c r="AT16" s="38"/>
      <c r="AU16" s="178"/>
      <c r="AV16" s="35"/>
      <c r="AW16" s="30">
        <f>+SUM(AK16:AV16)</f>
        <v>5000000000</v>
      </c>
      <c r="AX16" s="30">
        <v>403474615</v>
      </c>
      <c r="AY16" s="30">
        <v>182003660</v>
      </c>
      <c r="AZ16" s="30">
        <v>408333149</v>
      </c>
      <c r="BA16" s="30">
        <v>246878756</v>
      </c>
      <c r="BB16" s="31">
        <v>706564406</v>
      </c>
      <c r="BC16" s="38">
        <v>964310392</v>
      </c>
      <c r="BD16" s="38">
        <v>402414802</v>
      </c>
      <c r="BE16" s="38"/>
      <c r="BF16" s="38"/>
      <c r="BG16" s="38"/>
      <c r="BH16" s="38"/>
      <c r="BI16" s="35"/>
      <c r="BJ16" s="30">
        <f>+SUM(AX16:BI16)</f>
        <v>3313979780</v>
      </c>
      <c r="BK16" s="34">
        <v>403474615</v>
      </c>
      <c r="BL16" s="38">
        <v>182003660</v>
      </c>
      <c r="BM16" s="38">
        <v>408333149</v>
      </c>
      <c r="BN16" s="38">
        <v>246878756</v>
      </c>
      <c r="BO16" s="38">
        <v>706564406</v>
      </c>
      <c r="BP16" s="38">
        <v>964310392</v>
      </c>
      <c r="BQ16" s="38">
        <v>402414802</v>
      </c>
      <c r="BR16" s="38"/>
      <c r="BS16" s="38"/>
      <c r="BT16" s="38"/>
      <c r="BU16" s="38"/>
      <c r="BV16" s="35"/>
      <c r="BW16" s="30">
        <f>+SUM(BK16:BV16)</f>
        <v>3313979780</v>
      </c>
      <c r="BX16" s="38">
        <v>403474615</v>
      </c>
      <c r="BY16" s="38">
        <v>182003660</v>
      </c>
      <c r="BZ16" s="38">
        <v>408333149</v>
      </c>
      <c r="CA16" s="38">
        <v>246878756</v>
      </c>
      <c r="CB16" s="38">
        <v>706564406</v>
      </c>
      <c r="CC16" s="38">
        <v>964310392</v>
      </c>
      <c r="CD16" s="38">
        <v>402414802</v>
      </c>
      <c r="CE16" s="38"/>
      <c r="CF16" s="38"/>
      <c r="CG16" s="38"/>
      <c r="CH16" s="38"/>
      <c r="CI16" s="35"/>
      <c r="CJ16" s="30">
        <f>+SUM(BX16:CI16)</f>
        <v>3313979780</v>
      </c>
      <c r="CK16" s="32">
        <f>+AJ16-AW16</f>
        <v>180000000</v>
      </c>
      <c r="CL16" s="31">
        <f>+AW16-BJ16</f>
        <v>1686020220</v>
      </c>
      <c r="CM16" s="31">
        <f>+BJ16-BW16</f>
        <v>0</v>
      </c>
      <c r="CN16" s="31">
        <f>+BW16-CJ16</f>
        <v>0</v>
      </c>
      <c r="CO16" s="295">
        <f t="shared" si="24"/>
        <v>0.96525096525096521</v>
      </c>
      <c r="CP16" s="86">
        <f>IFERROR(BJ16/AJ16,0)</f>
        <v>0.63976443629343627</v>
      </c>
    </row>
    <row r="17" spans="1:94" s="26" customFormat="1" ht="20.25" customHeight="1" outlineLevel="3">
      <c r="A17" s="460" t="s">
        <v>722</v>
      </c>
      <c r="B17" s="43" t="s">
        <v>125</v>
      </c>
      <c r="C17" s="537" t="s">
        <v>84</v>
      </c>
      <c r="D17" s="65" t="s">
        <v>36</v>
      </c>
      <c r="E17" s="30">
        <v>1000000000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>
        <v>20000000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>
        <f t="shared" si="33"/>
        <v>0</v>
      </c>
      <c r="AE17" s="30">
        <f t="shared" si="33"/>
        <v>20000000</v>
      </c>
      <c r="AF17" s="195"/>
      <c r="AG17" s="30">
        <f>+E17-AD17+AE17+AF17</f>
        <v>1020000000</v>
      </c>
      <c r="AH17" s="33"/>
      <c r="AI17" s="30">
        <f>+AH17+AW17</f>
        <v>1000000000</v>
      </c>
      <c r="AJ17" s="30">
        <f>+AG17-AH17</f>
        <v>1020000000</v>
      </c>
      <c r="AK17" s="30">
        <v>1000000000</v>
      </c>
      <c r="AL17" s="30">
        <v>0</v>
      </c>
      <c r="AM17" s="30">
        <v>0</v>
      </c>
      <c r="AN17" s="30">
        <v>0</v>
      </c>
      <c r="AO17" s="31">
        <v>0</v>
      </c>
      <c r="AP17" s="30">
        <v>0</v>
      </c>
      <c r="AQ17" s="42"/>
      <c r="AR17" s="38"/>
      <c r="AS17" s="38"/>
      <c r="AT17" s="38"/>
      <c r="AU17" s="178"/>
      <c r="AV17" s="35"/>
      <c r="AW17" s="30">
        <f>+SUM(AK17:AV17)</f>
        <v>1000000000</v>
      </c>
      <c r="AX17" s="30">
        <v>40679562</v>
      </c>
      <c r="AY17" s="30">
        <v>48056243</v>
      </c>
      <c r="AZ17" s="30">
        <v>58482191</v>
      </c>
      <c r="BA17" s="30">
        <v>63197561</v>
      </c>
      <c r="BB17" s="31">
        <v>72797962</v>
      </c>
      <c r="BC17" s="38">
        <v>116419984</v>
      </c>
      <c r="BD17" s="38">
        <v>110499623</v>
      </c>
      <c r="BE17" s="38"/>
      <c r="BF17" s="38"/>
      <c r="BG17" s="38"/>
      <c r="BH17" s="38"/>
      <c r="BI17" s="35"/>
      <c r="BJ17" s="30">
        <f>+SUM(AX17:BI17)</f>
        <v>510133126</v>
      </c>
      <c r="BK17" s="34">
        <v>40679562</v>
      </c>
      <c r="BL17" s="38">
        <v>48056243</v>
      </c>
      <c r="BM17" s="38">
        <v>58482191</v>
      </c>
      <c r="BN17" s="38">
        <v>63197561</v>
      </c>
      <c r="BO17" s="38">
        <v>72797962</v>
      </c>
      <c r="BP17" s="38">
        <v>116369219</v>
      </c>
      <c r="BQ17" s="38">
        <v>110499623</v>
      </c>
      <c r="BR17" s="38"/>
      <c r="BS17" s="38"/>
      <c r="BT17" s="38"/>
      <c r="BU17" s="38"/>
      <c r="BV17" s="35"/>
      <c r="BW17" s="30">
        <f>+SUM(BK17:BV17)</f>
        <v>510082361</v>
      </c>
      <c r="BX17" s="38">
        <v>40679562</v>
      </c>
      <c r="BY17" s="38">
        <v>48056243</v>
      </c>
      <c r="BZ17" s="38">
        <v>58482191</v>
      </c>
      <c r="CA17" s="38">
        <v>63197561</v>
      </c>
      <c r="CB17" s="38">
        <v>72797962</v>
      </c>
      <c r="CC17" s="38">
        <v>116369219</v>
      </c>
      <c r="CD17" s="38">
        <v>110499623</v>
      </c>
      <c r="CE17" s="38"/>
      <c r="CF17" s="38"/>
      <c r="CG17" s="38"/>
      <c r="CH17" s="38"/>
      <c r="CI17" s="35"/>
      <c r="CJ17" s="30">
        <f>+SUM(BX17:CI17)</f>
        <v>510082361</v>
      </c>
      <c r="CK17" s="32">
        <f>+AJ17-AW17</f>
        <v>20000000</v>
      </c>
      <c r="CL17" s="31">
        <f>+AW17-BJ17</f>
        <v>489866874</v>
      </c>
      <c r="CM17" s="31">
        <f>+BJ17-BW17</f>
        <v>50765</v>
      </c>
      <c r="CN17" s="31">
        <f>+BW17-CJ17</f>
        <v>0</v>
      </c>
      <c r="CO17" s="295">
        <f t="shared" si="24"/>
        <v>0.98039215686274506</v>
      </c>
      <c r="CP17" s="86">
        <f>IFERROR(BJ17/AJ17,0)</f>
        <v>0.50013051568627453</v>
      </c>
    </row>
    <row r="18" spans="1:94" s="64" customFormat="1" ht="20.25" customHeight="1" outlineLevel="2">
      <c r="A18" s="291"/>
      <c r="B18" s="146" t="s">
        <v>221</v>
      </c>
      <c r="C18" s="536">
        <v>10</v>
      </c>
      <c r="D18" s="123" t="s">
        <v>220</v>
      </c>
      <c r="E18" s="149">
        <f t="shared" ref="E18:AJ18" si="34">+E19</f>
        <v>1525000000</v>
      </c>
      <c r="F18" s="148">
        <f t="shared" si="34"/>
        <v>0</v>
      </c>
      <c r="G18" s="148">
        <f t="shared" si="34"/>
        <v>0</v>
      </c>
      <c r="H18" s="148">
        <f t="shared" si="34"/>
        <v>0</v>
      </c>
      <c r="I18" s="148">
        <f t="shared" si="34"/>
        <v>0</v>
      </c>
      <c r="J18" s="148">
        <f t="shared" si="34"/>
        <v>0</v>
      </c>
      <c r="K18" s="148">
        <f t="shared" si="34"/>
        <v>0</v>
      </c>
      <c r="L18" s="148">
        <f t="shared" si="34"/>
        <v>0</v>
      </c>
      <c r="M18" s="148">
        <f t="shared" si="34"/>
        <v>0</v>
      </c>
      <c r="N18" s="148">
        <f t="shared" si="34"/>
        <v>0</v>
      </c>
      <c r="O18" s="148">
        <f t="shared" si="34"/>
        <v>0</v>
      </c>
      <c r="P18" s="148">
        <f t="shared" si="34"/>
        <v>0</v>
      </c>
      <c r="Q18" s="148">
        <f t="shared" si="34"/>
        <v>0</v>
      </c>
      <c r="R18" s="148">
        <f t="shared" si="34"/>
        <v>0</v>
      </c>
      <c r="S18" s="148">
        <f t="shared" si="34"/>
        <v>0</v>
      </c>
      <c r="T18" s="148">
        <f t="shared" si="34"/>
        <v>0</v>
      </c>
      <c r="U18" s="148">
        <f t="shared" si="34"/>
        <v>0</v>
      </c>
      <c r="V18" s="148">
        <f t="shared" si="34"/>
        <v>0</v>
      </c>
      <c r="W18" s="148">
        <f t="shared" si="34"/>
        <v>0</v>
      </c>
      <c r="X18" s="148">
        <f t="shared" si="34"/>
        <v>0</v>
      </c>
      <c r="Y18" s="148">
        <f t="shared" si="34"/>
        <v>0</v>
      </c>
      <c r="Z18" s="148">
        <f t="shared" si="34"/>
        <v>0</v>
      </c>
      <c r="AA18" s="148">
        <f t="shared" si="34"/>
        <v>0</v>
      </c>
      <c r="AB18" s="148">
        <f t="shared" si="34"/>
        <v>0</v>
      </c>
      <c r="AC18" s="148">
        <f t="shared" si="34"/>
        <v>0</v>
      </c>
      <c r="AD18" s="148">
        <f t="shared" si="34"/>
        <v>0</v>
      </c>
      <c r="AE18" s="149">
        <f t="shared" si="34"/>
        <v>0</v>
      </c>
      <c r="AF18" s="148">
        <f t="shared" si="34"/>
        <v>0</v>
      </c>
      <c r="AG18" s="149">
        <f t="shared" si="34"/>
        <v>1525000000</v>
      </c>
      <c r="AH18" s="147">
        <f t="shared" si="34"/>
        <v>0</v>
      </c>
      <c r="AI18" s="149">
        <f t="shared" si="34"/>
        <v>1525000000</v>
      </c>
      <c r="AJ18" s="149">
        <f t="shared" si="34"/>
        <v>1525000000</v>
      </c>
      <c r="AK18" s="149">
        <f t="shared" ref="AK18:BP18" si="35">+AK19</f>
        <v>1525000000</v>
      </c>
      <c r="AL18" s="149">
        <f t="shared" si="35"/>
        <v>0</v>
      </c>
      <c r="AM18" s="149">
        <f t="shared" si="35"/>
        <v>0</v>
      </c>
      <c r="AN18" s="149">
        <f t="shared" si="35"/>
        <v>0</v>
      </c>
      <c r="AO18" s="148">
        <f t="shared" si="35"/>
        <v>0</v>
      </c>
      <c r="AP18" s="149">
        <f t="shared" si="35"/>
        <v>0</v>
      </c>
      <c r="AQ18" s="194">
        <f t="shared" si="35"/>
        <v>0</v>
      </c>
      <c r="AR18" s="152">
        <f t="shared" si="35"/>
        <v>0</v>
      </c>
      <c r="AS18" s="152">
        <f t="shared" si="35"/>
        <v>0</v>
      </c>
      <c r="AT18" s="152">
        <f t="shared" si="35"/>
        <v>0</v>
      </c>
      <c r="AU18" s="211">
        <f t="shared" si="35"/>
        <v>0</v>
      </c>
      <c r="AV18" s="197">
        <f t="shared" si="35"/>
        <v>0</v>
      </c>
      <c r="AW18" s="149">
        <f t="shared" si="35"/>
        <v>1525000000</v>
      </c>
      <c r="AX18" s="149">
        <v>134785242</v>
      </c>
      <c r="AY18" s="149">
        <v>136780332</v>
      </c>
      <c r="AZ18" s="149">
        <v>131153680</v>
      </c>
      <c r="BA18" s="194">
        <f t="shared" si="35"/>
        <v>135320874</v>
      </c>
      <c r="BB18" s="152">
        <f t="shared" si="35"/>
        <v>133476289</v>
      </c>
      <c r="BC18" s="152">
        <f t="shared" si="35"/>
        <v>187674746</v>
      </c>
      <c r="BD18" s="152">
        <f t="shared" si="35"/>
        <v>144455025</v>
      </c>
      <c r="BE18" s="152">
        <f t="shared" si="35"/>
        <v>0</v>
      </c>
      <c r="BF18" s="152">
        <f t="shared" si="35"/>
        <v>0</v>
      </c>
      <c r="BG18" s="152">
        <f t="shared" si="35"/>
        <v>0</v>
      </c>
      <c r="BH18" s="152">
        <f t="shared" si="35"/>
        <v>0</v>
      </c>
      <c r="BI18" s="197">
        <f t="shared" si="35"/>
        <v>0</v>
      </c>
      <c r="BJ18" s="149">
        <f t="shared" si="35"/>
        <v>1003646188</v>
      </c>
      <c r="BK18" s="292">
        <v>100087281</v>
      </c>
      <c r="BL18" s="152">
        <v>136599150</v>
      </c>
      <c r="BM18" s="152">
        <f>+BM19</f>
        <v>131153680</v>
      </c>
      <c r="BN18" s="152">
        <f t="shared" si="35"/>
        <v>135320874</v>
      </c>
      <c r="BO18" s="152">
        <f t="shared" si="35"/>
        <v>133476289</v>
      </c>
      <c r="BP18" s="152">
        <f t="shared" si="35"/>
        <v>187674746</v>
      </c>
      <c r="BQ18" s="152">
        <f t="shared" ref="BQ18:CN18" si="36">+BQ19</f>
        <v>144455025</v>
      </c>
      <c r="BR18" s="152">
        <f t="shared" si="36"/>
        <v>0</v>
      </c>
      <c r="BS18" s="152">
        <f t="shared" si="36"/>
        <v>0</v>
      </c>
      <c r="BT18" s="152">
        <f t="shared" si="36"/>
        <v>0</v>
      </c>
      <c r="BU18" s="152">
        <f t="shared" si="36"/>
        <v>0</v>
      </c>
      <c r="BV18" s="197">
        <f t="shared" si="36"/>
        <v>0</v>
      </c>
      <c r="BW18" s="149">
        <f t="shared" si="36"/>
        <v>1003646188</v>
      </c>
      <c r="BX18" s="292">
        <f t="shared" si="36"/>
        <v>134785242</v>
      </c>
      <c r="BY18" s="152">
        <f t="shared" si="36"/>
        <v>136780332</v>
      </c>
      <c r="BZ18" s="152">
        <f t="shared" si="36"/>
        <v>131153680</v>
      </c>
      <c r="CA18" s="152">
        <f t="shared" si="36"/>
        <v>135320874</v>
      </c>
      <c r="CB18" s="152">
        <f t="shared" si="36"/>
        <v>133476289</v>
      </c>
      <c r="CC18" s="152">
        <f t="shared" si="36"/>
        <v>187674746</v>
      </c>
      <c r="CD18" s="152">
        <v>144455025</v>
      </c>
      <c r="CE18" s="152">
        <f t="shared" si="36"/>
        <v>0</v>
      </c>
      <c r="CF18" s="152">
        <f t="shared" si="36"/>
        <v>0</v>
      </c>
      <c r="CG18" s="152">
        <f t="shared" si="36"/>
        <v>0</v>
      </c>
      <c r="CH18" s="152">
        <f t="shared" si="36"/>
        <v>0</v>
      </c>
      <c r="CI18" s="197">
        <f t="shared" si="36"/>
        <v>0</v>
      </c>
      <c r="CJ18" s="149">
        <f t="shared" si="36"/>
        <v>1003646188</v>
      </c>
      <c r="CK18" s="150">
        <f t="shared" si="36"/>
        <v>0</v>
      </c>
      <c r="CL18" s="148">
        <f t="shared" si="36"/>
        <v>521353812</v>
      </c>
      <c r="CM18" s="148">
        <f t="shared" si="36"/>
        <v>0</v>
      </c>
      <c r="CN18" s="148">
        <f t="shared" si="36"/>
        <v>0</v>
      </c>
      <c r="CO18" s="293">
        <f t="shared" si="24"/>
        <v>1</v>
      </c>
      <c r="CP18" s="294">
        <f>IFERROR(BJ18/AJ18,0)</f>
        <v>0.6581286478688525</v>
      </c>
    </row>
    <row r="19" spans="1:94" s="26" customFormat="1" ht="18" customHeight="1" outlineLevel="3">
      <c r="A19" s="460" t="s">
        <v>723</v>
      </c>
      <c r="B19" s="125" t="s">
        <v>126</v>
      </c>
      <c r="C19" s="25" t="s">
        <v>84</v>
      </c>
      <c r="D19" s="124" t="s">
        <v>37</v>
      </c>
      <c r="E19" s="30">
        <v>1525000000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6">
        <f>+F19+H19+J19+L19+N19+P19+R19+T19+V19+X19+Z19+AB19</f>
        <v>0</v>
      </c>
      <c r="AE19" s="37">
        <f>+G19+I19+K19+M19+O19+Q19+S19+U19+W19+Y19+AA19+AC19</f>
        <v>0</v>
      </c>
      <c r="AF19" s="196"/>
      <c r="AG19" s="30">
        <f>+E19-AD19+AE19+AF19</f>
        <v>1525000000</v>
      </c>
      <c r="AH19" s="135"/>
      <c r="AI19" s="30">
        <f>+AH19+AW19</f>
        <v>1525000000</v>
      </c>
      <c r="AJ19" s="30">
        <f>+AG19-AH19</f>
        <v>1525000000</v>
      </c>
      <c r="AK19" s="30">
        <v>1525000000</v>
      </c>
      <c r="AL19" s="30">
        <v>0</v>
      </c>
      <c r="AM19" s="37">
        <v>0</v>
      </c>
      <c r="AN19" s="37">
        <v>0</v>
      </c>
      <c r="AO19" s="126">
        <v>0</v>
      </c>
      <c r="AP19" s="30">
        <v>0</v>
      </c>
      <c r="AQ19" s="45">
        <v>0</v>
      </c>
      <c r="AR19" s="40">
        <v>0</v>
      </c>
      <c r="AS19" s="40">
        <v>0</v>
      </c>
      <c r="AT19" s="40">
        <v>0</v>
      </c>
      <c r="AU19" s="174">
        <v>0</v>
      </c>
      <c r="AV19" s="128"/>
      <c r="AW19" s="37">
        <f>+SUM(AK19:AV19)</f>
        <v>1525000000</v>
      </c>
      <c r="AX19" s="30">
        <v>134785242</v>
      </c>
      <c r="AY19" s="30">
        <v>136780332</v>
      </c>
      <c r="AZ19" s="30">
        <v>131153680</v>
      </c>
      <c r="BA19" s="30">
        <v>135320874</v>
      </c>
      <c r="BB19" s="31">
        <v>133476289</v>
      </c>
      <c r="BC19" s="40">
        <v>187674746</v>
      </c>
      <c r="BD19" s="40">
        <v>144455025</v>
      </c>
      <c r="BE19" s="40"/>
      <c r="BF19" s="40"/>
      <c r="BG19" s="40"/>
      <c r="BH19" s="40"/>
      <c r="BI19" s="128"/>
      <c r="BJ19" s="30">
        <f>+SUM(AX19:BI19)</f>
        <v>1003646188</v>
      </c>
      <c r="BK19" s="34">
        <v>134785242</v>
      </c>
      <c r="BL19" s="38">
        <v>136780332</v>
      </c>
      <c r="BM19" s="38">
        <v>131153680</v>
      </c>
      <c r="BN19" s="38">
        <v>135320874</v>
      </c>
      <c r="BO19" s="38">
        <v>133476289</v>
      </c>
      <c r="BP19" s="40">
        <v>187674746</v>
      </c>
      <c r="BQ19" s="40">
        <v>144455025</v>
      </c>
      <c r="BR19" s="40"/>
      <c r="BS19" s="40"/>
      <c r="BT19" s="40"/>
      <c r="BU19" s="40"/>
      <c r="BV19" s="128"/>
      <c r="BW19" s="30">
        <f>+SUM(BK19:BV19)</f>
        <v>1003646188</v>
      </c>
      <c r="BX19" s="38">
        <v>134785242</v>
      </c>
      <c r="BY19" s="38">
        <v>136780332</v>
      </c>
      <c r="BZ19" s="38">
        <v>131153680</v>
      </c>
      <c r="CA19" s="38">
        <v>135320874</v>
      </c>
      <c r="CB19" s="38">
        <v>133476289</v>
      </c>
      <c r="CC19" s="40">
        <v>187674746</v>
      </c>
      <c r="CD19" s="40">
        <v>144455025</v>
      </c>
      <c r="CE19" s="40"/>
      <c r="CF19" s="40"/>
      <c r="CG19" s="120"/>
      <c r="CH19" s="120"/>
      <c r="CI19" s="128"/>
      <c r="CJ19" s="30">
        <f>+SUM(BX19:CI19)</f>
        <v>1003646188</v>
      </c>
      <c r="CK19" s="32">
        <f>+AJ19-AW19</f>
        <v>0</v>
      </c>
      <c r="CL19" s="31">
        <f>+AW19-BJ19</f>
        <v>521353812</v>
      </c>
      <c r="CM19" s="31">
        <f>+BJ19-BW19</f>
        <v>0</v>
      </c>
      <c r="CN19" s="31">
        <f>+BW19-CJ19</f>
        <v>0</v>
      </c>
      <c r="CO19" s="295">
        <f t="shared" si="24"/>
        <v>1</v>
      </c>
      <c r="CP19" s="86">
        <f>IFERROR(BJ19/AJ19,0)</f>
        <v>0.6581286478688525</v>
      </c>
    </row>
    <row r="20" spans="1:94" s="64" customFormat="1" ht="20.25" customHeight="1" outlineLevel="2">
      <c r="A20" s="291"/>
      <c r="B20" s="146" t="s">
        <v>682</v>
      </c>
      <c r="C20" s="536">
        <v>10</v>
      </c>
      <c r="D20" s="123" t="s">
        <v>222</v>
      </c>
      <c r="E20" s="149">
        <f t="shared" ref="E20:AW20" si="37">+SUM(E21:E26)</f>
        <v>24015000000</v>
      </c>
      <c r="F20" s="148">
        <f t="shared" si="37"/>
        <v>0</v>
      </c>
      <c r="G20" s="148">
        <f t="shared" si="37"/>
        <v>0</v>
      </c>
      <c r="H20" s="148">
        <f t="shared" si="37"/>
        <v>0</v>
      </c>
      <c r="I20" s="148">
        <f t="shared" si="37"/>
        <v>0</v>
      </c>
      <c r="J20" s="148">
        <f t="shared" si="37"/>
        <v>0</v>
      </c>
      <c r="K20" s="148">
        <f t="shared" si="37"/>
        <v>0</v>
      </c>
      <c r="L20" s="148">
        <f t="shared" si="37"/>
        <v>0</v>
      </c>
      <c r="M20" s="148">
        <f t="shared" si="37"/>
        <v>0</v>
      </c>
      <c r="N20" s="148">
        <f t="shared" si="37"/>
        <v>0</v>
      </c>
      <c r="O20" s="148">
        <f t="shared" si="37"/>
        <v>0</v>
      </c>
      <c r="P20" s="148">
        <f t="shared" si="37"/>
        <v>500000000</v>
      </c>
      <c r="Q20" s="148">
        <f t="shared" si="37"/>
        <v>500000000</v>
      </c>
      <c r="R20" s="148">
        <f t="shared" si="37"/>
        <v>0</v>
      </c>
      <c r="S20" s="148">
        <f t="shared" si="37"/>
        <v>0</v>
      </c>
      <c r="T20" s="148">
        <f t="shared" si="37"/>
        <v>0</v>
      </c>
      <c r="U20" s="148">
        <f t="shared" si="37"/>
        <v>0</v>
      </c>
      <c r="V20" s="148">
        <f t="shared" si="37"/>
        <v>0</v>
      </c>
      <c r="W20" s="148">
        <f t="shared" si="37"/>
        <v>0</v>
      </c>
      <c r="X20" s="148">
        <f t="shared" si="37"/>
        <v>0</v>
      </c>
      <c r="Y20" s="148">
        <f t="shared" si="37"/>
        <v>0</v>
      </c>
      <c r="Z20" s="148">
        <f t="shared" si="37"/>
        <v>0</v>
      </c>
      <c r="AA20" s="148">
        <f t="shared" si="37"/>
        <v>0</v>
      </c>
      <c r="AB20" s="148">
        <f t="shared" si="37"/>
        <v>0</v>
      </c>
      <c r="AC20" s="148">
        <f t="shared" si="37"/>
        <v>0</v>
      </c>
      <c r="AD20" s="148">
        <f t="shared" si="37"/>
        <v>500000000</v>
      </c>
      <c r="AE20" s="149">
        <f t="shared" si="37"/>
        <v>500000000</v>
      </c>
      <c r="AF20" s="148">
        <f t="shared" si="37"/>
        <v>0</v>
      </c>
      <c r="AG20" s="149">
        <f t="shared" si="37"/>
        <v>24015000000</v>
      </c>
      <c r="AH20" s="147">
        <f t="shared" si="37"/>
        <v>0</v>
      </c>
      <c r="AI20" s="149">
        <f t="shared" si="37"/>
        <v>24015000000</v>
      </c>
      <c r="AJ20" s="149">
        <f t="shared" si="37"/>
        <v>24015000000</v>
      </c>
      <c r="AK20" s="149">
        <f t="shared" si="37"/>
        <v>24015000000</v>
      </c>
      <c r="AL20" s="149">
        <f t="shared" si="37"/>
        <v>0</v>
      </c>
      <c r="AM20" s="149">
        <f t="shared" si="37"/>
        <v>0</v>
      </c>
      <c r="AN20" s="149">
        <f t="shared" si="37"/>
        <v>0</v>
      </c>
      <c r="AO20" s="148">
        <f t="shared" si="37"/>
        <v>0</v>
      </c>
      <c r="AP20" s="149">
        <f t="shared" si="37"/>
        <v>0</v>
      </c>
      <c r="AQ20" s="194">
        <f t="shared" si="37"/>
        <v>0</v>
      </c>
      <c r="AR20" s="152">
        <f t="shared" si="37"/>
        <v>0</v>
      </c>
      <c r="AS20" s="152">
        <f>+SUM(AS21:AS26)</f>
        <v>0</v>
      </c>
      <c r="AT20" s="152">
        <f>+SUM(AT21:AT26)</f>
        <v>0</v>
      </c>
      <c r="AU20" s="211">
        <f>+SUM(AU21:AU26)</f>
        <v>0</v>
      </c>
      <c r="AV20" s="197">
        <f t="shared" si="37"/>
        <v>0</v>
      </c>
      <c r="AW20" s="149">
        <f t="shared" si="37"/>
        <v>24015000000</v>
      </c>
      <c r="AX20" s="149">
        <v>252895435</v>
      </c>
      <c r="AY20" s="149">
        <v>270037498</v>
      </c>
      <c r="AZ20" s="149">
        <v>269280893</v>
      </c>
      <c r="BA20" s="194">
        <v>276000120</v>
      </c>
      <c r="BB20" s="194">
        <v>275382489</v>
      </c>
      <c r="BC20" s="149">
        <v>374469666</v>
      </c>
      <c r="BD20" s="152">
        <f>+SUM(BD21:BD26)</f>
        <v>5122296588</v>
      </c>
      <c r="BE20" s="152"/>
      <c r="BF20" s="152"/>
      <c r="BG20" s="152"/>
      <c r="BH20" s="152"/>
      <c r="BI20" s="197"/>
      <c r="BJ20" s="149">
        <f>+SUM(BJ21:BJ26)</f>
        <v>11567761479</v>
      </c>
      <c r="BK20" s="292">
        <f>+BK21+BK22+BK23+BK24+BK25+BK26</f>
        <v>1087471652</v>
      </c>
      <c r="BL20" s="292">
        <f t="shared" ref="BL20:BN20" si="38">+BL21+BL22+BL23+BL24+BL25+BL26</f>
        <v>895208765</v>
      </c>
      <c r="BM20" s="292">
        <f t="shared" si="38"/>
        <v>888777226</v>
      </c>
      <c r="BN20" s="292">
        <f t="shared" si="38"/>
        <v>869466264</v>
      </c>
      <c r="BO20" s="152">
        <f t="shared" ref="BO20:CN20" si="39">+SUM(BO21:BO26)</f>
        <v>1152841714</v>
      </c>
      <c r="BP20" s="152">
        <f t="shared" si="39"/>
        <v>1551694445</v>
      </c>
      <c r="BQ20" s="152">
        <f>+SUM(BQ21:BQ26)</f>
        <v>5122296588</v>
      </c>
      <c r="BR20" s="152">
        <f t="shared" si="39"/>
        <v>0</v>
      </c>
      <c r="BS20" s="152">
        <f t="shared" si="39"/>
        <v>0</v>
      </c>
      <c r="BT20" s="152">
        <f t="shared" si="39"/>
        <v>0</v>
      </c>
      <c r="BU20" s="152">
        <f t="shared" si="39"/>
        <v>0</v>
      </c>
      <c r="BV20" s="197">
        <f t="shared" si="39"/>
        <v>0</v>
      </c>
      <c r="BW20" s="149">
        <f t="shared" si="39"/>
        <v>11567756654</v>
      </c>
      <c r="BX20" s="292">
        <v>252895435</v>
      </c>
      <c r="BY20" s="292">
        <v>270037498</v>
      </c>
      <c r="BZ20" s="292">
        <v>269280893</v>
      </c>
      <c r="CA20" s="292">
        <v>276000120</v>
      </c>
      <c r="CB20" s="152">
        <v>275382489</v>
      </c>
      <c r="CC20" s="152">
        <v>374469666</v>
      </c>
      <c r="CD20" s="152">
        <f>+SUM(CD21:CD26)</f>
        <v>5122296588</v>
      </c>
      <c r="CE20" s="152">
        <f t="shared" si="39"/>
        <v>0</v>
      </c>
      <c r="CF20" s="152">
        <f t="shared" si="39"/>
        <v>0</v>
      </c>
      <c r="CG20" s="152">
        <f t="shared" si="39"/>
        <v>0</v>
      </c>
      <c r="CH20" s="152">
        <f t="shared" ref="CH20" si="40">+SUM(CH21:CH26)</f>
        <v>0</v>
      </c>
      <c r="CI20" s="197">
        <f t="shared" si="39"/>
        <v>0</v>
      </c>
      <c r="CJ20" s="149">
        <f t="shared" si="39"/>
        <v>11567756654</v>
      </c>
      <c r="CK20" s="150">
        <f t="shared" si="39"/>
        <v>0</v>
      </c>
      <c r="CL20" s="148">
        <f t="shared" si="39"/>
        <v>12447238521</v>
      </c>
      <c r="CM20" s="148">
        <f t="shared" si="39"/>
        <v>4825</v>
      </c>
      <c r="CN20" s="148">
        <f t="shared" si="39"/>
        <v>0</v>
      </c>
      <c r="CO20" s="293">
        <f t="shared" si="24"/>
        <v>1</v>
      </c>
      <c r="CP20" s="294">
        <f>IFERROR(BJ20/AJ20,0)</f>
        <v>0.48168900599625236</v>
      </c>
    </row>
    <row r="21" spans="1:94" s="26" customFormat="1" ht="18" customHeight="1" outlineLevel="3">
      <c r="A21" s="460" t="s">
        <v>724</v>
      </c>
      <c r="B21" s="43" t="s">
        <v>127</v>
      </c>
      <c r="C21" s="537" t="s">
        <v>84</v>
      </c>
      <c r="D21" s="65" t="s">
        <v>38</v>
      </c>
      <c r="E21" s="30">
        <v>3150962889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126">
        <f t="shared" ref="AD21:AE26" si="41">+F21+H21+J21+L21+N21+P21+R21+T21+V21+X21+Z21+AB21</f>
        <v>0</v>
      </c>
      <c r="AE21" s="37">
        <f t="shared" si="41"/>
        <v>0</v>
      </c>
      <c r="AF21" s="196"/>
      <c r="AG21" s="30">
        <f t="shared" ref="AG21:AG26" si="42">+E21-AD21+AE21+AF21</f>
        <v>3150962889</v>
      </c>
      <c r="AH21" s="135"/>
      <c r="AI21" s="37">
        <f t="shared" ref="AI21:AI26" si="43">+AH21+AW21</f>
        <v>3150962889</v>
      </c>
      <c r="AJ21" s="37">
        <f t="shared" ref="AJ21:AJ26" si="44">+AG21-AH21</f>
        <v>3150962889</v>
      </c>
      <c r="AK21" s="30">
        <v>3150962889</v>
      </c>
      <c r="AL21" s="30">
        <v>0</v>
      </c>
      <c r="AM21" s="37">
        <v>0</v>
      </c>
      <c r="AN21" s="37">
        <v>0</v>
      </c>
      <c r="AO21" s="126">
        <v>0</v>
      </c>
      <c r="AP21" s="30">
        <v>0</v>
      </c>
      <c r="AQ21" s="45"/>
      <c r="AR21" s="40"/>
      <c r="AS21" s="40"/>
      <c r="AT21" s="40"/>
      <c r="AU21" s="169"/>
      <c r="AV21" s="128"/>
      <c r="AW21" s="37">
        <f t="shared" ref="AW21:AW26" si="45">+SUM(AK21:AV21)</f>
        <v>3150962889</v>
      </c>
      <c r="AX21" s="30">
        <v>252895435</v>
      </c>
      <c r="AY21" s="30">
        <v>270037498</v>
      </c>
      <c r="AZ21" s="30">
        <v>269280893</v>
      </c>
      <c r="BA21" s="30">
        <v>276000120</v>
      </c>
      <c r="BB21" s="31">
        <v>275382489</v>
      </c>
      <c r="BC21" s="40">
        <v>374469666</v>
      </c>
      <c r="BD21" s="40">
        <v>295060203</v>
      </c>
      <c r="BE21" s="40"/>
      <c r="BF21" s="40"/>
      <c r="BG21" s="129"/>
      <c r="BH21" s="40"/>
      <c r="BI21" s="128"/>
      <c r="BJ21" s="30">
        <f t="shared" ref="BJ21:BJ26" si="46">+SUM(AX21:BI21)</f>
        <v>2013126304</v>
      </c>
      <c r="BK21" s="34">
        <v>252895435</v>
      </c>
      <c r="BL21" s="38">
        <v>270037498</v>
      </c>
      <c r="BM21" s="38">
        <v>269280893</v>
      </c>
      <c r="BN21" s="38">
        <v>276000120</v>
      </c>
      <c r="BO21" s="38">
        <v>275382489</v>
      </c>
      <c r="BP21" s="40">
        <v>374469666</v>
      </c>
      <c r="BQ21" s="40">
        <v>295060203</v>
      </c>
      <c r="BR21" s="40"/>
      <c r="BS21" s="40"/>
      <c r="BT21" s="129"/>
      <c r="BU21" s="40"/>
      <c r="BV21" s="128"/>
      <c r="BW21" s="30">
        <f t="shared" ref="BW21:BW26" si="47">+SUM(BK21:BV21)</f>
        <v>2013126304</v>
      </c>
      <c r="BX21" s="38">
        <v>252895435</v>
      </c>
      <c r="BY21" s="38">
        <v>270037498</v>
      </c>
      <c r="BZ21" s="38">
        <v>269280893</v>
      </c>
      <c r="CA21" s="38">
        <v>276000120</v>
      </c>
      <c r="CB21" s="38">
        <v>275382489</v>
      </c>
      <c r="CC21" s="40">
        <v>374469666</v>
      </c>
      <c r="CD21" s="40">
        <v>295060203</v>
      </c>
      <c r="CE21" s="40"/>
      <c r="CF21" s="40"/>
      <c r="CG21" s="41"/>
      <c r="CH21" s="41"/>
      <c r="CI21" s="128"/>
      <c r="CJ21" s="30">
        <f t="shared" ref="CJ21:CJ26" si="48">+SUM(BX21:CI21)</f>
        <v>2013126304</v>
      </c>
      <c r="CK21" s="32">
        <f t="shared" ref="CK21:CK26" si="49">+AJ21-AW21</f>
        <v>0</v>
      </c>
      <c r="CL21" s="31">
        <f t="shared" ref="CL21:CL26" si="50">+AW21-BJ21</f>
        <v>1137836585</v>
      </c>
      <c r="CM21" s="31">
        <f t="shared" ref="CM21:CM26" si="51">+BJ21-BW21</f>
        <v>0</v>
      </c>
      <c r="CN21" s="31">
        <f t="shared" ref="CN21:CN26" si="52">+BW21-CJ21</f>
        <v>0</v>
      </c>
      <c r="CO21" s="295">
        <f>IFERROR(AW21/AJ21,0)</f>
        <v>1</v>
      </c>
      <c r="CP21" s="86">
        <f>IFERROR(BJ21/AJ21,0)</f>
        <v>0.63889241952922282</v>
      </c>
    </row>
    <row r="22" spans="1:94" s="26" customFormat="1" ht="18" customHeight="1" outlineLevel="3">
      <c r="A22" s="460" t="s">
        <v>725</v>
      </c>
      <c r="B22" s="125" t="s">
        <v>128</v>
      </c>
      <c r="C22" s="25" t="s">
        <v>84</v>
      </c>
      <c r="D22" s="124" t="s">
        <v>40</v>
      </c>
      <c r="E22" s="30">
        <v>3753886505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>
        <v>500000000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126">
        <f t="shared" si="41"/>
        <v>0</v>
      </c>
      <c r="AE22" s="37">
        <f t="shared" si="41"/>
        <v>500000000</v>
      </c>
      <c r="AF22" s="196"/>
      <c r="AG22" s="30">
        <f t="shared" si="42"/>
        <v>4253886505</v>
      </c>
      <c r="AH22" s="135"/>
      <c r="AI22" s="37">
        <f t="shared" si="43"/>
        <v>4253886505</v>
      </c>
      <c r="AJ22" s="37">
        <f t="shared" si="44"/>
        <v>4253886505</v>
      </c>
      <c r="AK22" s="30">
        <v>4253886505</v>
      </c>
      <c r="AL22" s="30">
        <v>0</v>
      </c>
      <c r="AM22" s="37">
        <v>0</v>
      </c>
      <c r="AN22" s="37">
        <v>0</v>
      </c>
      <c r="AO22" s="126">
        <v>0</v>
      </c>
      <c r="AP22" s="30">
        <v>0</v>
      </c>
      <c r="AQ22" s="45"/>
      <c r="AR22" s="40"/>
      <c r="AS22" s="40"/>
      <c r="AT22" s="40"/>
      <c r="AU22" s="169"/>
      <c r="AV22" s="128"/>
      <c r="AW22" s="37">
        <f t="shared" si="45"/>
        <v>4253886505</v>
      </c>
      <c r="AX22" s="30">
        <v>15514993</v>
      </c>
      <c r="AY22" s="30">
        <v>11655646</v>
      </c>
      <c r="AZ22" s="30">
        <v>1668835</v>
      </c>
      <c r="BA22" s="30">
        <v>9413639</v>
      </c>
      <c r="BB22" s="31">
        <v>7098210</v>
      </c>
      <c r="BC22" s="40">
        <v>5694910</v>
      </c>
      <c r="BD22" s="40">
        <v>4097223893</v>
      </c>
      <c r="BE22" s="40"/>
      <c r="BF22" s="40"/>
      <c r="BG22" s="129"/>
      <c r="BH22" s="40"/>
      <c r="BI22" s="128"/>
      <c r="BJ22" s="30">
        <f t="shared" si="46"/>
        <v>4148270126</v>
      </c>
      <c r="BK22" s="34">
        <v>15514993</v>
      </c>
      <c r="BL22" s="38">
        <v>11655646</v>
      </c>
      <c r="BM22" s="38">
        <v>1668835</v>
      </c>
      <c r="BN22" s="38">
        <v>9413639</v>
      </c>
      <c r="BO22" s="38">
        <v>7098210</v>
      </c>
      <c r="BP22" s="40">
        <v>5694910</v>
      </c>
      <c r="BQ22" s="40">
        <v>4097223893</v>
      </c>
      <c r="BR22" s="40"/>
      <c r="BS22" s="40"/>
      <c r="BT22" s="129"/>
      <c r="BU22" s="40"/>
      <c r="BV22" s="128"/>
      <c r="BW22" s="30">
        <f t="shared" si="47"/>
        <v>4148270126</v>
      </c>
      <c r="BX22" s="38">
        <v>15514993</v>
      </c>
      <c r="BY22" s="38">
        <v>11655646</v>
      </c>
      <c r="BZ22" s="38">
        <v>1668835</v>
      </c>
      <c r="CA22" s="38">
        <v>9413639</v>
      </c>
      <c r="CB22" s="38">
        <v>7098210</v>
      </c>
      <c r="CC22" s="40">
        <v>5694910</v>
      </c>
      <c r="CD22" s="40">
        <v>4097223893</v>
      </c>
      <c r="CE22" s="40"/>
      <c r="CF22" s="40"/>
      <c r="CG22" s="41"/>
      <c r="CH22" s="41"/>
      <c r="CI22" s="128"/>
      <c r="CJ22" s="30">
        <f t="shared" si="48"/>
        <v>4148270126</v>
      </c>
      <c r="CK22" s="32">
        <f t="shared" si="49"/>
        <v>0</v>
      </c>
      <c r="CL22" s="31">
        <f t="shared" si="50"/>
        <v>105616379</v>
      </c>
      <c r="CM22" s="31">
        <f t="shared" si="51"/>
        <v>0</v>
      </c>
      <c r="CN22" s="31">
        <f t="shared" si="52"/>
        <v>0</v>
      </c>
      <c r="CO22" s="295">
        <f t="shared" si="24"/>
        <v>1</v>
      </c>
      <c r="CP22" s="86">
        <f>IFERROR(BJ22/AJ22,0)</f>
        <v>0.9751717919893117</v>
      </c>
    </row>
    <row r="23" spans="1:94" s="26" customFormat="1" ht="18" customHeight="1" outlineLevel="3">
      <c r="A23" s="460" t="s">
        <v>726</v>
      </c>
      <c r="B23" s="125" t="s">
        <v>129</v>
      </c>
      <c r="C23" s="25" t="s">
        <v>84</v>
      </c>
      <c r="D23" s="124" t="s">
        <v>41</v>
      </c>
      <c r="E23" s="30">
        <v>4008125026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126">
        <f t="shared" si="41"/>
        <v>0</v>
      </c>
      <c r="AE23" s="37">
        <f t="shared" si="41"/>
        <v>0</v>
      </c>
      <c r="AF23" s="196"/>
      <c r="AG23" s="30">
        <f t="shared" si="42"/>
        <v>4008125026</v>
      </c>
      <c r="AH23" s="135"/>
      <c r="AI23" s="37">
        <f t="shared" si="43"/>
        <v>4008125026</v>
      </c>
      <c r="AJ23" s="37">
        <f t="shared" si="44"/>
        <v>4008125026</v>
      </c>
      <c r="AK23" s="30">
        <v>4008125026</v>
      </c>
      <c r="AL23" s="30">
        <v>0</v>
      </c>
      <c r="AM23" s="37">
        <v>0</v>
      </c>
      <c r="AN23" s="37">
        <v>0</v>
      </c>
      <c r="AO23" s="126">
        <v>0</v>
      </c>
      <c r="AP23" s="30">
        <v>0</v>
      </c>
      <c r="AQ23" s="45"/>
      <c r="AR23" s="40"/>
      <c r="AS23" s="40"/>
      <c r="AT23" s="40"/>
      <c r="AU23" s="169"/>
      <c r="AV23" s="128"/>
      <c r="AW23" s="37">
        <f t="shared" si="45"/>
        <v>4008125026</v>
      </c>
      <c r="AX23" s="30">
        <v>315263827</v>
      </c>
      <c r="AY23" s="30">
        <v>159299453</v>
      </c>
      <c r="AZ23" s="30">
        <v>286910411</v>
      </c>
      <c r="BA23" s="30">
        <v>184023744</v>
      </c>
      <c r="BB23" s="31">
        <v>484763823</v>
      </c>
      <c r="BC23" s="40">
        <v>663858625</v>
      </c>
      <c r="BD23" s="40">
        <v>286310237</v>
      </c>
      <c r="BE23" s="40"/>
      <c r="BF23" s="40"/>
      <c r="BG23" s="129"/>
      <c r="BH23" s="40"/>
      <c r="BI23" s="128"/>
      <c r="BJ23" s="30">
        <f t="shared" si="46"/>
        <v>2380430120</v>
      </c>
      <c r="BK23" s="34">
        <v>315263827</v>
      </c>
      <c r="BL23" s="38">
        <v>159299453</v>
      </c>
      <c r="BM23" s="38">
        <v>286910411</v>
      </c>
      <c r="BN23" s="38">
        <v>184023744</v>
      </c>
      <c r="BO23" s="38">
        <v>484763823</v>
      </c>
      <c r="BP23" s="40">
        <v>663853866</v>
      </c>
      <c r="BQ23" s="40">
        <v>286310237</v>
      </c>
      <c r="BR23" s="40"/>
      <c r="BS23" s="40"/>
      <c r="BT23" s="129"/>
      <c r="BU23" s="40"/>
      <c r="BV23" s="128"/>
      <c r="BW23" s="30">
        <f t="shared" si="47"/>
        <v>2380425361</v>
      </c>
      <c r="BX23" s="38">
        <v>315263827</v>
      </c>
      <c r="BY23" s="38">
        <v>159299453</v>
      </c>
      <c r="BZ23" s="38">
        <v>286910411</v>
      </c>
      <c r="CA23" s="38">
        <v>184023744</v>
      </c>
      <c r="CB23" s="38">
        <v>484763823</v>
      </c>
      <c r="CC23" s="40">
        <v>663853866</v>
      </c>
      <c r="CD23" s="40">
        <v>286310237</v>
      </c>
      <c r="CE23" s="40"/>
      <c r="CF23" s="40"/>
      <c r="CG23" s="41"/>
      <c r="CH23" s="41"/>
      <c r="CI23" s="128"/>
      <c r="CJ23" s="30">
        <f t="shared" si="48"/>
        <v>2380425361</v>
      </c>
      <c r="CK23" s="32">
        <f t="shared" si="49"/>
        <v>0</v>
      </c>
      <c r="CL23" s="31">
        <f t="shared" si="50"/>
        <v>1627694906</v>
      </c>
      <c r="CM23" s="31">
        <f t="shared" si="51"/>
        <v>4759</v>
      </c>
      <c r="CN23" s="31">
        <f t="shared" si="52"/>
        <v>0</v>
      </c>
      <c r="CO23" s="295">
        <f t="shared" si="24"/>
        <v>1</v>
      </c>
      <c r="CP23" s="86">
        <f>IFERROR(BJ23/AJ23,0)</f>
        <v>0.59390116439945606</v>
      </c>
    </row>
    <row r="24" spans="1:94" s="26" customFormat="1" ht="18" customHeight="1" outlineLevel="3">
      <c r="A24" s="460" t="s">
        <v>727</v>
      </c>
      <c r="B24" s="125" t="s">
        <v>130</v>
      </c>
      <c r="C24" s="25" t="s">
        <v>84</v>
      </c>
      <c r="D24" s="124" t="s">
        <v>43</v>
      </c>
      <c r="E24" s="30">
        <v>8490939236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>
        <v>500000000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6">
        <f t="shared" si="41"/>
        <v>500000000</v>
      </c>
      <c r="AE24" s="37">
        <f t="shared" si="41"/>
        <v>0</v>
      </c>
      <c r="AF24" s="196"/>
      <c r="AG24" s="30">
        <f t="shared" si="42"/>
        <v>7990939236</v>
      </c>
      <c r="AH24" s="135"/>
      <c r="AI24" s="37">
        <f t="shared" si="43"/>
        <v>7990939236</v>
      </c>
      <c r="AJ24" s="37">
        <f t="shared" si="44"/>
        <v>7990939236</v>
      </c>
      <c r="AK24" s="30">
        <v>7990939236</v>
      </c>
      <c r="AL24" s="30">
        <v>0</v>
      </c>
      <c r="AM24" s="37">
        <v>0</v>
      </c>
      <c r="AN24" s="37">
        <v>0</v>
      </c>
      <c r="AO24" s="126">
        <v>0</v>
      </c>
      <c r="AP24" s="30">
        <v>0</v>
      </c>
      <c r="AQ24" s="45"/>
      <c r="AR24" s="40"/>
      <c r="AS24" s="40"/>
      <c r="AT24" s="40"/>
      <c r="AU24" s="169"/>
      <c r="AV24" s="128"/>
      <c r="AW24" s="37">
        <f t="shared" si="45"/>
        <v>7990939236</v>
      </c>
      <c r="AX24" s="30">
        <v>953935</v>
      </c>
      <c r="AY24" s="30">
        <v>5822120</v>
      </c>
      <c r="AZ24" s="30">
        <v>2699254</v>
      </c>
      <c r="BA24" s="30">
        <v>4879071</v>
      </c>
      <c r="BB24" s="31">
        <v>8174282</v>
      </c>
      <c r="BC24" s="40">
        <v>4141962</v>
      </c>
      <c r="BD24" s="40">
        <v>16979341</v>
      </c>
      <c r="BE24" s="40"/>
      <c r="BF24" s="40"/>
      <c r="BG24" s="40"/>
      <c r="BH24" s="40"/>
      <c r="BI24" s="128"/>
      <c r="BJ24" s="30">
        <f t="shared" si="46"/>
        <v>43649965</v>
      </c>
      <c r="BK24" s="34">
        <v>953935</v>
      </c>
      <c r="BL24" s="38">
        <v>5822120</v>
      </c>
      <c r="BM24" s="38">
        <v>2699254</v>
      </c>
      <c r="BN24" s="38">
        <v>4879071</v>
      </c>
      <c r="BO24" s="38">
        <v>8174282</v>
      </c>
      <c r="BP24" s="40">
        <v>4141896</v>
      </c>
      <c r="BQ24" s="40">
        <v>16979341</v>
      </c>
      <c r="BR24" s="40"/>
      <c r="BS24" s="40"/>
      <c r="BT24" s="40"/>
      <c r="BU24" s="40"/>
      <c r="BV24" s="128"/>
      <c r="BW24" s="30">
        <f t="shared" si="47"/>
        <v>43649899</v>
      </c>
      <c r="BX24" s="38">
        <v>953935</v>
      </c>
      <c r="BY24" s="38">
        <v>5822120</v>
      </c>
      <c r="BZ24" s="38">
        <v>2699254</v>
      </c>
      <c r="CA24" s="38">
        <v>4879071</v>
      </c>
      <c r="CB24" s="38">
        <v>8174282</v>
      </c>
      <c r="CC24" s="40">
        <v>4141896</v>
      </c>
      <c r="CD24" s="40">
        <v>16979341</v>
      </c>
      <c r="CE24" s="40"/>
      <c r="CF24" s="40"/>
      <c r="CG24" s="38"/>
      <c r="CH24" s="38"/>
      <c r="CI24" s="128"/>
      <c r="CJ24" s="30">
        <f t="shared" si="48"/>
        <v>43649899</v>
      </c>
      <c r="CK24" s="32">
        <f t="shared" si="49"/>
        <v>0</v>
      </c>
      <c r="CL24" s="31">
        <f t="shared" si="50"/>
        <v>7947289271</v>
      </c>
      <c r="CM24" s="31">
        <f t="shared" si="51"/>
        <v>66</v>
      </c>
      <c r="CN24" s="31">
        <f t="shared" si="52"/>
        <v>0</v>
      </c>
      <c r="CO24" s="295">
        <f t="shared" si="24"/>
        <v>1</v>
      </c>
      <c r="CP24" s="86">
        <f>IFERROR(BJ24/AJ24,0)</f>
        <v>5.4624323513001371E-3</v>
      </c>
    </row>
    <row r="25" spans="1:94" s="26" customFormat="1" ht="36" outlineLevel="3">
      <c r="A25" s="460" t="s">
        <v>728</v>
      </c>
      <c r="B25" s="125" t="s">
        <v>131</v>
      </c>
      <c r="C25" s="25" t="s">
        <v>84</v>
      </c>
      <c r="D25" s="124" t="s">
        <v>39</v>
      </c>
      <c r="E25" s="37">
        <v>2597340556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>
        <f t="shared" si="41"/>
        <v>0</v>
      </c>
      <c r="AE25" s="37">
        <f t="shared" si="41"/>
        <v>0</v>
      </c>
      <c r="AF25" s="196"/>
      <c r="AG25" s="37">
        <f t="shared" si="42"/>
        <v>2597340556</v>
      </c>
      <c r="AH25" s="135"/>
      <c r="AI25" s="37">
        <f t="shared" si="43"/>
        <v>2597340556</v>
      </c>
      <c r="AJ25" s="37">
        <f t="shared" si="44"/>
        <v>2597340556</v>
      </c>
      <c r="AK25" s="37">
        <v>2597340556</v>
      </c>
      <c r="AL25" s="30">
        <v>0</v>
      </c>
      <c r="AM25" s="37">
        <v>0</v>
      </c>
      <c r="AN25" s="37">
        <v>0</v>
      </c>
      <c r="AO25" s="126">
        <v>0</v>
      </c>
      <c r="AP25" s="30">
        <v>0</v>
      </c>
      <c r="AQ25" s="45"/>
      <c r="AR25" s="40"/>
      <c r="AS25" s="40"/>
      <c r="AT25" s="40"/>
      <c r="AU25" s="169"/>
      <c r="AV25" s="128"/>
      <c r="AW25" s="37">
        <f t="shared" si="45"/>
        <v>2597340556</v>
      </c>
      <c r="AX25" s="30">
        <v>334360793</v>
      </c>
      <c r="AY25" s="30">
        <v>275989043</v>
      </c>
      <c r="AZ25" s="30">
        <v>158887921</v>
      </c>
      <c r="BA25" s="30">
        <v>220269499</v>
      </c>
      <c r="BB25" s="31">
        <v>202555066</v>
      </c>
      <c r="BC25" s="40">
        <v>267904639</v>
      </c>
      <c r="BD25" s="40">
        <v>240582422</v>
      </c>
      <c r="BE25" s="40"/>
      <c r="BF25" s="40"/>
      <c r="BG25" s="129"/>
      <c r="BH25" s="40"/>
      <c r="BI25" s="128"/>
      <c r="BJ25" s="37">
        <f t="shared" si="46"/>
        <v>1700549383</v>
      </c>
      <c r="BK25" s="34">
        <v>334360793</v>
      </c>
      <c r="BL25" s="38">
        <v>275989043</v>
      </c>
      <c r="BM25" s="38">
        <v>158887921</v>
      </c>
      <c r="BN25" s="38">
        <v>220269499</v>
      </c>
      <c r="BO25" s="38">
        <v>202555066</v>
      </c>
      <c r="BP25" s="40">
        <v>267904639</v>
      </c>
      <c r="BQ25" s="40">
        <v>240582422</v>
      </c>
      <c r="BR25" s="40"/>
      <c r="BS25" s="40"/>
      <c r="BT25" s="129"/>
      <c r="BU25" s="40"/>
      <c r="BV25" s="128"/>
      <c r="BW25" s="30">
        <f t="shared" si="47"/>
        <v>1700549383</v>
      </c>
      <c r="BX25" s="38">
        <v>334360793</v>
      </c>
      <c r="BY25" s="38">
        <v>275989043</v>
      </c>
      <c r="BZ25" s="38">
        <v>158887921</v>
      </c>
      <c r="CA25" s="38">
        <v>220269499</v>
      </c>
      <c r="CB25" s="38">
        <v>202555066</v>
      </c>
      <c r="CC25" s="40">
        <v>267904639</v>
      </c>
      <c r="CD25" s="40">
        <v>240582422</v>
      </c>
      <c r="CE25" s="40"/>
      <c r="CF25" s="40"/>
      <c r="CG25" s="129"/>
      <c r="CH25" s="129"/>
      <c r="CI25" s="128"/>
      <c r="CJ25" s="30">
        <f t="shared" si="48"/>
        <v>1700549383</v>
      </c>
      <c r="CK25" s="32">
        <f t="shared" si="49"/>
        <v>0</v>
      </c>
      <c r="CL25" s="31">
        <f t="shared" si="50"/>
        <v>896791173</v>
      </c>
      <c r="CM25" s="31">
        <f t="shared" si="51"/>
        <v>0</v>
      </c>
      <c r="CN25" s="31">
        <f t="shared" si="52"/>
        <v>0</v>
      </c>
      <c r="CO25" s="295">
        <f t="shared" si="24"/>
        <v>1</v>
      </c>
      <c r="CP25" s="86">
        <f>IFERROR(BJ25/AJ25,0)</f>
        <v>0.6547271512284506</v>
      </c>
    </row>
    <row r="26" spans="1:94" s="26" customFormat="1" ht="18" customHeight="1" outlineLevel="3">
      <c r="A26" s="460" t="s">
        <v>729</v>
      </c>
      <c r="B26" s="125" t="s">
        <v>132</v>
      </c>
      <c r="C26" s="25" t="s">
        <v>84</v>
      </c>
      <c r="D26" s="124" t="s">
        <v>44</v>
      </c>
      <c r="E26" s="30">
        <v>2013745788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6">
        <f t="shared" si="41"/>
        <v>0</v>
      </c>
      <c r="AE26" s="37">
        <f t="shared" si="41"/>
        <v>0</v>
      </c>
      <c r="AF26" s="196"/>
      <c r="AG26" s="30">
        <f t="shared" si="42"/>
        <v>2013745788</v>
      </c>
      <c r="AH26" s="135"/>
      <c r="AI26" s="37">
        <f t="shared" si="43"/>
        <v>2013745788</v>
      </c>
      <c r="AJ26" s="37">
        <f t="shared" si="44"/>
        <v>2013745788</v>
      </c>
      <c r="AK26" s="30">
        <v>2013745788</v>
      </c>
      <c r="AL26" s="30">
        <v>0</v>
      </c>
      <c r="AM26" s="37">
        <v>0</v>
      </c>
      <c r="AN26" s="37">
        <v>0</v>
      </c>
      <c r="AO26" s="126">
        <v>0</v>
      </c>
      <c r="AP26" s="30">
        <v>0</v>
      </c>
      <c r="AQ26" s="45"/>
      <c r="AR26" s="40"/>
      <c r="AS26" s="40"/>
      <c r="AT26" s="40"/>
      <c r="AU26" s="169"/>
      <c r="AV26" s="128"/>
      <c r="AW26" s="37">
        <f t="shared" si="45"/>
        <v>2013745788</v>
      </c>
      <c r="AX26" s="30">
        <v>168482669</v>
      </c>
      <c r="AY26" s="30">
        <v>172405005</v>
      </c>
      <c r="AZ26" s="30">
        <v>169329912</v>
      </c>
      <c r="BA26" s="30">
        <v>174880191</v>
      </c>
      <c r="BB26" s="31">
        <v>174867844</v>
      </c>
      <c r="BC26" s="40">
        <v>235629468</v>
      </c>
      <c r="BD26" s="40">
        <v>186140492</v>
      </c>
      <c r="BE26" s="40"/>
      <c r="BF26" s="40"/>
      <c r="BG26" s="40"/>
      <c r="BH26" s="40"/>
      <c r="BI26" s="128"/>
      <c r="BJ26" s="30">
        <f t="shared" si="46"/>
        <v>1281735581</v>
      </c>
      <c r="BK26" s="34">
        <v>168482669</v>
      </c>
      <c r="BL26" s="38">
        <v>172405005</v>
      </c>
      <c r="BM26" s="38">
        <v>169329912</v>
      </c>
      <c r="BN26" s="38">
        <v>174880191</v>
      </c>
      <c r="BO26" s="38">
        <v>174867844</v>
      </c>
      <c r="BP26" s="40">
        <v>235629468</v>
      </c>
      <c r="BQ26" s="40">
        <v>186140492</v>
      </c>
      <c r="BR26" s="40"/>
      <c r="BS26" s="40"/>
      <c r="BT26" s="40"/>
      <c r="BU26" s="40"/>
      <c r="BV26" s="128"/>
      <c r="BW26" s="30">
        <f t="shared" si="47"/>
        <v>1281735581</v>
      </c>
      <c r="BX26" s="38">
        <v>168482669</v>
      </c>
      <c r="BY26" s="38">
        <v>172405005</v>
      </c>
      <c r="BZ26" s="38">
        <v>169329912</v>
      </c>
      <c r="CA26" s="38">
        <v>174880191</v>
      </c>
      <c r="CB26" s="38">
        <v>174867844</v>
      </c>
      <c r="CC26" s="40">
        <v>235629468</v>
      </c>
      <c r="CD26" s="40">
        <v>186140492</v>
      </c>
      <c r="CE26" s="40"/>
      <c r="CF26" s="40"/>
      <c r="CG26" s="38"/>
      <c r="CH26" s="38"/>
      <c r="CI26" s="128"/>
      <c r="CJ26" s="30">
        <f t="shared" si="48"/>
        <v>1281735581</v>
      </c>
      <c r="CK26" s="32">
        <f t="shared" si="49"/>
        <v>0</v>
      </c>
      <c r="CL26" s="31">
        <f t="shared" si="50"/>
        <v>732010207</v>
      </c>
      <c r="CM26" s="31">
        <f t="shared" si="51"/>
        <v>0</v>
      </c>
      <c r="CN26" s="31">
        <f t="shared" si="52"/>
        <v>0</v>
      </c>
      <c r="CO26" s="295">
        <f t="shared" si="24"/>
        <v>1</v>
      </c>
      <c r="CP26" s="86">
        <f>IFERROR(BJ26/AJ26,0)</f>
        <v>0.63649323993024287</v>
      </c>
    </row>
    <row r="27" spans="1:94" s="64" customFormat="1" ht="36" customHeight="1" outlineLevel="2">
      <c r="A27" s="291"/>
      <c r="B27" s="146" t="s">
        <v>224</v>
      </c>
      <c r="C27" s="536">
        <v>10</v>
      </c>
      <c r="D27" s="296" t="s">
        <v>223</v>
      </c>
      <c r="E27" s="149">
        <f t="shared" ref="E27:AM27" si="53">+SUM(E28:E29)</f>
        <v>572000000</v>
      </c>
      <c r="F27" s="148">
        <f t="shared" si="53"/>
        <v>0</v>
      </c>
      <c r="G27" s="148">
        <f t="shared" si="53"/>
        <v>0</v>
      </c>
      <c r="H27" s="148">
        <f t="shared" si="53"/>
        <v>0</v>
      </c>
      <c r="I27" s="148">
        <f t="shared" si="53"/>
        <v>0</v>
      </c>
      <c r="J27" s="148">
        <f t="shared" si="53"/>
        <v>0</v>
      </c>
      <c r="K27" s="148">
        <f t="shared" si="53"/>
        <v>0</v>
      </c>
      <c r="L27" s="148">
        <f t="shared" si="53"/>
        <v>0</v>
      </c>
      <c r="M27" s="148">
        <f t="shared" si="53"/>
        <v>0</v>
      </c>
      <c r="N27" s="148">
        <f t="shared" si="53"/>
        <v>0</v>
      </c>
      <c r="O27" s="148">
        <f t="shared" si="53"/>
        <v>0</v>
      </c>
      <c r="P27" s="148">
        <f t="shared" si="53"/>
        <v>0</v>
      </c>
      <c r="Q27" s="148">
        <f t="shared" si="53"/>
        <v>0</v>
      </c>
      <c r="R27" s="148">
        <f t="shared" si="53"/>
        <v>0</v>
      </c>
      <c r="S27" s="148">
        <f t="shared" si="53"/>
        <v>0</v>
      </c>
      <c r="T27" s="148">
        <f t="shared" si="53"/>
        <v>0</v>
      </c>
      <c r="U27" s="148">
        <f t="shared" si="53"/>
        <v>0</v>
      </c>
      <c r="V27" s="148">
        <f t="shared" si="53"/>
        <v>0</v>
      </c>
      <c r="W27" s="148">
        <f t="shared" si="53"/>
        <v>0</v>
      </c>
      <c r="X27" s="148">
        <f t="shared" si="53"/>
        <v>0</v>
      </c>
      <c r="Y27" s="148">
        <f t="shared" si="53"/>
        <v>0</v>
      </c>
      <c r="Z27" s="148">
        <f t="shared" si="53"/>
        <v>0</v>
      </c>
      <c r="AA27" s="148">
        <f t="shared" si="53"/>
        <v>0</v>
      </c>
      <c r="AB27" s="148">
        <f t="shared" si="53"/>
        <v>0</v>
      </c>
      <c r="AC27" s="148">
        <f t="shared" si="53"/>
        <v>0</v>
      </c>
      <c r="AD27" s="148">
        <f t="shared" si="53"/>
        <v>0</v>
      </c>
      <c r="AE27" s="149">
        <f t="shared" si="53"/>
        <v>0</v>
      </c>
      <c r="AF27" s="148">
        <f t="shared" si="53"/>
        <v>0</v>
      </c>
      <c r="AG27" s="149">
        <f t="shared" si="53"/>
        <v>572000000</v>
      </c>
      <c r="AH27" s="147">
        <f t="shared" si="53"/>
        <v>0</v>
      </c>
      <c r="AI27" s="149">
        <f t="shared" si="53"/>
        <v>572000000</v>
      </c>
      <c r="AJ27" s="149">
        <f t="shared" si="53"/>
        <v>572000000</v>
      </c>
      <c r="AK27" s="149">
        <f t="shared" si="53"/>
        <v>572000000</v>
      </c>
      <c r="AL27" s="149">
        <f t="shared" si="53"/>
        <v>0</v>
      </c>
      <c r="AM27" s="149">
        <f t="shared" si="53"/>
        <v>0</v>
      </c>
      <c r="AN27" s="149">
        <f>+SUM(AN28:AN29)</f>
        <v>0</v>
      </c>
      <c r="AO27" s="148">
        <f t="shared" ref="AO27:BT27" si="54">+SUM(AO28:AO29)</f>
        <v>0</v>
      </c>
      <c r="AP27" s="149">
        <f t="shared" si="54"/>
        <v>0</v>
      </c>
      <c r="AQ27" s="194">
        <f t="shared" si="54"/>
        <v>0</v>
      </c>
      <c r="AR27" s="152">
        <f t="shared" si="54"/>
        <v>0</v>
      </c>
      <c r="AS27" s="152">
        <f t="shared" si="54"/>
        <v>0</v>
      </c>
      <c r="AT27" s="152">
        <f t="shared" si="54"/>
        <v>0</v>
      </c>
      <c r="AU27" s="211">
        <f t="shared" si="54"/>
        <v>0</v>
      </c>
      <c r="AV27" s="197">
        <f t="shared" si="54"/>
        <v>0</v>
      </c>
      <c r="AW27" s="149">
        <f t="shared" si="54"/>
        <v>572000000</v>
      </c>
      <c r="AX27" s="149"/>
      <c r="AY27" s="149">
        <v>24237355</v>
      </c>
      <c r="AZ27" s="149">
        <v>24507321</v>
      </c>
      <c r="BA27" s="194">
        <v>26840472</v>
      </c>
      <c r="BB27" s="152">
        <v>24772540</v>
      </c>
      <c r="BC27" s="152">
        <v>35758978</v>
      </c>
      <c r="BD27" s="152">
        <f>+BD28+BD29</f>
        <v>48385587</v>
      </c>
      <c r="BE27" s="152">
        <f t="shared" si="54"/>
        <v>0</v>
      </c>
      <c r="BF27" s="152">
        <f t="shared" si="54"/>
        <v>0</v>
      </c>
      <c r="BG27" s="152">
        <f t="shared" si="54"/>
        <v>0</v>
      </c>
      <c r="BH27" s="152">
        <f t="shared" si="54"/>
        <v>0</v>
      </c>
      <c r="BI27" s="197">
        <f t="shared" si="54"/>
        <v>0</v>
      </c>
      <c r="BJ27" s="149">
        <f t="shared" si="54"/>
        <v>341769516</v>
      </c>
      <c r="BK27" s="292"/>
      <c r="BL27" s="152">
        <v>36408029</v>
      </c>
      <c r="BM27" s="152">
        <f>+SUM(BM28:BM29)</f>
        <v>36642254</v>
      </c>
      <c r="BN27" s="152">
        <f t="shared" si="54"/>
        <v>49513007</v>
      </c>
      <c r="BO27" s="152">
        <f t="shared" si="54"/>
        <v>29195014</v>
      </c>
      <c r="BP27" s="152">
        <f t="shared" si="54"/>
        <v>45007889</v>
      </c>
      <c r="BQ27" s="152">
        <f>+BQ28+BQ29</f>
        <v>48385587</v>
      </c>
      <c r="BR27" s="152">
        <f t="shared" si="54"/>
        <v>0</v>
      </c>
      <c r="BS27" s="152">
        <f t="shared" si="54"/>
        <v>0</v>
      </c>
      <c r="BT27" s="152">
        <f t="shared" si="54"/>
        <v>0</v>
      </c>
      <c r="BU27" s="152">
        <f t="shared" ref="BU27:CM27" si="55">+SUM(BU28:BU29)</f>
        <v>0</v>
      </c>
      <c r="BV27" s="197">
        <f t="shared" si="55"/>
        <v>0</v>
      </c>
      <c r="BW27" s="149">
        <f t="shared" si="55"/>
        <v>341762536</v>
      </c>
      <c r="BX27" s="152">
        <f>+SUM(BX28:BX29)</f>
        <v>59189541</v>
      </c>
      <c r="BY27" s="152">
        <f t="shared" ref="BY27:CB27" si="56">+SUM(BY28:BY29)</f>
        <v>73829244</v>
      </c>
      <c r="BZ27" s="152">
        <f t="shared" si="56"/>
        <v>36642254</v>
      </c>
      <c r="CA27" s="152">
        <f t="shared" si="56"/>
        <v>49513007</v>
      </c>
      <c r="CB27" s="152">
        <f t="shared" si="56"/>
        <v>29195014</v>
      </c>
      <c r="CC27" s="152">
        <f t="shared" si="55"/>
        <v>45007889</v>
      </c>
      <c r="CD27" s="152">
        <f>+CD28+CD29</f>
        <v>48385587</v>
      </c>
      <c r="CE27" s="152">
        <f t="shared" si="55"/>
        <v>0</v>
      </c>
      <c r="CF27" s="152">
        <f t="shared" si="55"/>
        <v>0</v>
      </c>
      <c r="CG27" s="152">
        <f t="shared" si="55"/>
        <v>0</v>
      </c>
      <c r="CH27" s="152">
        <f t="shared" ref="CH27" si="57">+SUM(CH28:CH29)</f>
        <v>0</v>
      </c>
      <c r="CI27" s="197">
        <f t="shared" si="55"/>
        <v>0</v>
      </c>
      <c r="CJ27" s="149">
        <f t="shared" si="55"/>
        <v>341762536</v>
      </c>
      <c r="CK27" s="150">
        <f t="shared" si="55"/>
        <v>0</v>
      </c>
      <c r="CL27" s="148">
        <f t="shared" si="55"/>
        <v>230230484</v>
      </c>
      <c r="CM27" s="148">
        <f t="shared" si="55"/>
        <v>6980</v>
      </c>
      <c r="CN27" s="148">
        <f>+SUM(CN28:CN29)</f>
        <v>0</v>
      </c>
      <c r="CO27" s="293">
        <f t="shared" si="24"/>
        <v>1</v>
      </c>
      <c r="CP27" s="294">
        <f>IFERROR(BJ27/AJ27,0)</f>
        <v>0.59749915384615382</v>
      </c>
    </row>
    <row r="28" spans="1:94" s="26" customFormat="1" ht="18" customHeight="1" outlineLevel="3">
      <c r="A28" s="460" t="s">
        <v>730</v>
      </c>
      <c r="B28" s="125" t="s">
        <v>133</v>
      </c>
      <c r="C28" s="25" t="s">
        <v>84</v>
      </c>
      <c r="D28" s="124" t="s">
        <v>45</v>
      </c>
      <c r="E28" s="30">
        <v>300000000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6">
        <f t="shared" ref="AD28:AE30" si="58">+F28+H28+J28+L28+N28+P28+R28+T28+V28+X28+Z28+AB28</f>
        <v>0</v>
      </c>
      <c r="AE28" s="37">
        <f t="shared" si="58"/>
        <v>0</v>
      </c>
      <c r="AF28" s="196"/>
      <c r="AG28" s="30">
        <f>+E28-AD28+AE28+AF28</f>
        <v>300000000</v>
      </c>
      <c r="AH28" s="135"/>
      <c r="AI28" s="37">
        <f>+AH28+AW28</f>
        <v>300000000</v>
      </c>
      <c r="AJ28" s="37">
        <f>+AG28-AH28</f>
        <v>300000000</v>
      </c>
      <c r="AK28" s="30">
        <v>300000000</v>
      </c>
      <c r="AL28" s="30">
        <v>0</v>
      </c>
      <c r="AM28" s="37">
        <v>0</v>
      </c>
      <c r="AN28" s="37">
        <v>0</v>
      </c>
      <c r="AO28" s="126">
        <v>0</v>
      </c>
      <c r="AP28" s="30">
        <v>0</v>
      </c>
      <c r="AQ28" s="45"/>
      <c r="AR28" s="40"/>
      <c r="AS28" s="40"/>
      <c r="AT28" s="40"/>
      <c r="AU28" s="169"/>
      <c r="AV28" s="128"/>
      <c r="AW28" s="37">
        <f>+SUM(AK28:AV28)</f>
        <v>300000000</v>
      </c>
      <c r="AX28" s="30"/>
      <c r="AY28" s="30">
        <v>24237355</v>
      </c>
      <c r="AZ28" s="30">
        <v>24507321</v>
      </c>
      <c r="BA28" s="30">
        <v>26840472</v>
      </c>
      <c r="BB28" s="31">
        <v>24772540</v>
      </c>
      <c r="BC28" s="40">
        <v>35758978</v>
      </c>
      <c r="BD28" s="40">
        <v>30878738</v>
      </c>
      <c r="BE28" s="40"/>
      <c r="BF28" s="40"/>
      <c r="BG28" s="129"/>
      <c r="BH28" s="40"/>
      <c r="BI28" s="128"/>
      <c r="BJ28" s="30">
        <f>+SUM(AX28:BI28)</f>
        <v>166995404</v>
      </c>
      <c r="BK28" s="34"/>
      <c r="BL28" s="38">
        <v>24237355</v>
      </c>
      <c r="BM28" s="38">
        <v>24507321</v>
      </c>
      <c r="BN28" s="38">
        <v>26840472</v>
      </c>
      <c r="BO28" s="38">
        <v>24772540</v>
      </c>
      <c r="BP28" s="40">
        <v>35758978</v>
      </c>
      <c r="BQ28" s="40">
        <v>30878738</v>
      </c>
      <c r="BR28" s="40"/>
      <c r="BS28" s="40"/>
      <c r="BT28" s="129"/>
      <c r="BU28" s="40"/>
      <c r="BV28" s="128"/>
      <c r="BW28" s="30">
        <f>+SUM(BK28:BV28)</f>
        <v>166995404</v>
      </c>
      <c r="BX28" s="38"/>
      <c r="BY28" s="38">
        <v>24237355</v>
      </c>
      <c r="BZ28" s="38">
        <v>24507321</v>
      </c>
      <c r="CA28" s="38">
        <v>26840472</v>
      </c>
      <c r="CB28" s="38">
        <v>24772540</v>
      </c>
      <c r="CC28" s="40">
        <v>35758978</v>
      </c>
      <c r="CD28" s="40">
        <v>30878738</v>
      </c>
      <c r="CE28" s="40"/>
      <c r="CF28" s="40"/>
      <c r="CG28" s="122"/>
      <c r="CH28" s="122"/>
      <c r="CI28" s="128"/>
      <c r="CJ28" s="30">
        <f>+SUM(BX28:CI28)</f>
        <v>166995404</v>
      </c>
      <c r="CK28" s="32">
        <f>+AJ28-AW28</f>
        <v>0</v>
      </c>
      <c r="CL28" s="31">
        <f>+AW28-BJ28</f>
        <v>133004596</v>
      </c>
      <c r="CM28" s="31">
        <f>+BJ28-BW28</f>
        <v>0</v>
      </c>
      <c r="CN28" s="31">
        <f>+BW28-CJ28</f>
        <v>0</v>
      </c>
      <c r="CO28" s="295">
        <f t="shared" si="24"/>
        <v>1</v>
      </c>
      <c r="CP28" s="86">
        <f>IFERROR(BJ28/AJ28,0)</f>
        <v>0.55665134666666671</v>
      </c>
    </row>
    <row r="29" spans="1:94" s="26" customFormat="1" ht="18" customHeight="1" outlineLevel="3">
      <c r="A29" s="460" t="s">
        <v>731</v>
      </c>
      <c r="B29" s="125" t="s">
        <v>134</v>
      </c>
      <c r="C29" s="25" t="s">
        <v>84</v>
      </c>
      <c r="D29" s="124" t="s">
        <v>46</v>
      </c>
      <c r="E29" s="30">
        <v>272000000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6">
        <f t="shared" si="58"/>
        <v>0</v>
      </c>
      <c r="AE29" s="37">
        <f t="shared" si="58"/>
        <v>0</v>
      </c>
      <c r="AF29" s="196"/>
      <c r="AG29" s="30">
        <f>+E29-AD29+AE29+AF29</f>
        <v>272000000</v>
      </c>
      <c r="AH29" s="135"/>
      <c r="AI29" s="37">
        <f>+AH29+AW29</f>
        <v>272000000</v>
      </c>
      <c r="AJ29" s="37">
        <f>+AG29-AH29</f>
        <v>272000000</v>
      </c>
      <c r="AK29" s="30">
        <v>272000000</v>
      </c>
      <c r="AL29" s="30">
        <v>0</v>
      </c>
      <c r="AM29" s="37">
        <v>0</v>
      </c>
      <c r="AN29" s="37">
        <v>0</v>
      </c>
      <c r="AO29" s="126">
        <v>0</v>
      </c>
      <c r="AP29" s="30">
        <v>0</v>
      </c>
      <c r="AQ29" s="45"/>
      <c r="AR29" s="40"/>
      <c r="AS29" s="40"/>
      <c r="AT29" s="40"/>
      <c r="AU29" s="169"/>
      <c r="AV29" s="128"/>
      <c r="AW29" s="37">
        <f>+SUM(AK29:AV29)</f>
        <v>272000000</v>
      </c>
      <c r="AX29" s="30">
        <v>59189541</v>
      </c>
      <c r="AY29" s="30">
        <v>49591889</v>
      </c>
      <c r="AZ29" s="30">
        <v>12134933</v>
      </c>
      <c r="BA29" s="30">
        <v>22672535</v>
      </c>
      <c r="BB29" s="31">
        <v>4422474</v>
      </c>
      <c r="BC29" s="40">
        <v>9255891</v>
      </c>
      <c r="BD29" s="40">
        <v>17506849</v>
      </c>
      <c r="BE29" s="40"/>
      <c r="BF29" s="40"/>
      <c r="BG29" s="129"/>
      <c r="BH29" s="40"/>
      <c r="BI29" s="128"/>
      <c r="BJ29" s="30">
        <f>+SUM(AX29:BI29)</f>
        <v>174774112</v>
      </c>
      <c r="BK29" s="34">
        <v>59189541</v>
      </c>
      <c r="BL29" s="38">
        <v>49591889</v>
      </c>
      <c r="BM29" s="38">
        <v>12134933</v>
      </c>
      <c r="BN29" s="38">
        <v>22672535</v>
      </c>
      <c r="BO29" s="38">
        <v>4422474</v>
      </c>
      <c r="BP29" s="40">
        <v>9248911</v>
      </c>
      <c r="BQ29" s="40">
        <v>17506849</v>
      </c>
      <c r="BR29" s="40"/>
      <c r="BS29" s="40"/>
      <c r="BT29" s="129"/>
      <c r="BU29" s="40"/>
      <c r="BV29" s="128"/>
      <c r="BW29" s="30">
        <f>+SUM(BK29:BV29)</f>
        <v>174767132</v>
      </c>
      <c r="BX29" s="38">
        <v>59189541</v>
      </c>
      <c r="BY29" s="38">
        <v>49591889</v>
      </c>
      <c r="BZ29" s="38">
        <v>12134933</v>
      </c>
      <c r="CA29" s="38">
        <v>22672535</v>
      </c>
      <c r="CB29" s="38">
        <v>4422474</v>
      </c>
      <c r="CC29" s="40">
        <v>9248911</v>
      </c>
      <c r="CD29" s="40">
        <v>17506849</v>
      </c>
      <c r="CE29" s="40"/>
      <c r="CF29" s="40"/>
      <c r="CG29" s="122"/>
      <c r="CH29" s="122"/>
      <c r="CI29" s="128"/>
      <c r="CJ29" s="30">
        <f>+SUM(BX29:CI29)</f>
        <v>174767132</v>
      </c>
      <c r="CK29" s="32">
        <f>+AJ29-AW29</f>
        <v>0</v>
      </c>
      <c r="CL29" s="31">
        <f>+AW29-BJ29</f>
        <v>97225888</v>
      </c>
      <c r="CM29" s="31">
        <f>+BJ29-BW29</f>
        <v>6980</v>
      </c>
      <c r="CN29" s="31">
        <f>+BW29-CJ29</f>
        <v>0</v>
      </c>
      <c r="CO29" s="295">
        <f t="shared" si="24"/>
        <v>1</v>
      </c>
      <c r="CP29" s="86">
        <f>IFERROR(BJ29/AJ29,0)</f>
        <v>0.64255188235294114</v>
      </c>
    </row>
    <row r="30" spans="1:94" s="64" customFormat="1" ht="36" customHeight="1" outlineLevel="2">
      <c r="A30" s="291" t="s">
        <v>857</v>
      </c>
      <c r="B30" s="146" t="s">
        <v>695</v>
      </c>
      <c r="C30" s="536">
        <v>10</v>
      </c>
      <c r="D30" s="296" t="s">
        <v>696</v>
      </c>
      <c r="E30" s="149">
        <v>0</v>
      </c>
      <c r="F30" s="148">
        <f t="shared" ref="F30:AF30" si="59">+SUM(F31:F32)</f>
        <v>0</v>
      </c>
      <c r="G30" s="148">
        <f t="shared" si="59"/>
        <v>0</v>
      </c>
      <c r="H30" s="148">
        <f t="shared" si="59"/>
        <v>0</v>
      </c>
      <c r="I30" s="148">
        <f t="shared" si="59"/>
        <v>0</v>
      </c>
      <c r="J30" s="148">
        <f t="shared" si="59"/>
        <v>0</v>
      </c>
      <c r="K30" s="148">
        <f t="shared" si="59"/>
        <v>0</v>
      </c>
      <c r="L30" s="148">
        <f t="shared" si="59"/>
        <v>0</v>
      </c>
      <c r="M30" s="148">
        <f t="shared" si="59"/>
        <v>0</v>
      </c>
      <c r="N30" s="148">
        <f t="shared" si="59"/>
        <v>0</v>
      </c>
      <c r="O30" s="148">
        <f t="shared" si="59"/>
        <v>0</v>
      </c>
      <c r="P30" s="148">
        <f t="shared" si="59"/>
        <v>0</v>
      </c>
      <c r="Q30" s="148">
        <f t="shared" si="59"/>
        <v>0</v>
      </c>
      <c r="R30" s="148"/>
      <c r="S30" s="148">
        <v>9382000000</v>
      </c>
      <c r="T30" s="148">
        <f t="shared" si="59"/>
        <v>0</v>
      </c>
      <c r="U30" s="148">
        <f t="shared" si="59"/>
        <v>0</v>
      </c>
      <c r="V30" s="148">
        <f t="shared" si="59"/>
        <v>0</v>
      </c>
      <c r="W30" s="148">
        <f t="shared" si="59"/>
        <v>0</v>
      </c>
      <c r="X30" s="148">
        <f t="shared" si="59"/>
        <v>0</v>
      </c>
      <c r="Y30" s="148">
        <f t="shared" si="59"/>
        <v>0</v>
      </c>
      <c r="Z30" s="148">
        <f t="shared" si="59"/>
        <v>0</v>
      </c>
      <c r="AA30" s="148">
        <f t="shared" si="59"/>
        <v>0</v>
      </c>
      <c r="AB30" s="148">
        <f t="shared" si="59"/>
        <v>0</v>
      </c>
      <c r="AC30" s="148">
        <f t="shared" si="59"/>
        <v>0</v>
      </c>
      <c r="AD30" s="148">
        <f t="shared" si="58"/>
        <v>0</v>
      </c>
      <c r="AE30" s="149">
        <f t="shared" si="58"/>
        <v>9382000000</v>
      </c>
      <c r="AF30" s="148">
        <f t="shared" si="59"/>
        <v>0</v>
      </c>
      <c r="AG30" s="149">
        <f>+E30-AD30+AE30+AF30</f>
        <v>9382000000</v>
      </c>
      <c r="AH30" s="147">
        <v>9382000000</v>
      </c>
      <c r="AI30" s="149">
        <f>+AH30+AW30</f>
        <v>9382000000</v>
      </c>
      <c r="AJ30" s="149">
        <f>+AG30-AH30</f>
        <v>0</v>
      </c>
      <c r="AK30" s="149">
        <v>0</v>
      </c>
      <c r="AL30" s="149">
        <v>0</v>
      </c>
      <c r="AM30" s="149">
        <v>0</v>
      </c>
      <c r="AN30" s="149">
        <v>0</v>
      </c>
      <c r="AO30" s="149">
        <v>0</v>
      </c>
      <c r="AP30" s="149">
        <v>0</v>
      </c>
      <c r="AQ30" s="149">
        <v>0</v>
      </c>
      <c r="AR30" s="149">
        <v>0</v>
      </c>
      <c r="AS30" s="149">
        <v>0</v>
      </c>
      <c r="AT30" s="149">
        <v>0</v>
      </c>
      <c r="AU30" s="149">
        <v>0</v>
      </c>
      <c r="AV30" s="149">
        <v>0</v>
      </c>
      <c r="AW30" s="149">
        <f>+SUM(AK30:AV30)</f>
        <v>0</v>
      </c>
      <c r="AX30" s="149">
        <v>0</v>
      </c>
      <c r="AY30" s="149">
        <v>0</v>
      </c>
      <c r="AZ30" s="149">
        <v>0</v>
      </c>
      <c r="BA30" s="149">
        <v>0</v>
      </c>
      <c r="BB30" s="149">
        <v>0</v>
      </c>
      <c r="BC30" s="149">
        <v>0</v>
      </c>
      <c r="BD30" s="149">
        <v>0</v>
      </c>
      <c r="BE30" s="149">
        <v>0</v>
      </c>
      <c r="BF30" s="149">
        <v>0</v>
      </c>
      <c r="BG30" s="149">
        <v>0</v>
      </c>
      <c r="BH30" s="149">
        <v>0</v>
      </c>
      <c r="BI30" s="149">
        <v>0</v>
      </c>
      <c r="BJ30" s="149">
        <f>+SUM(AX30:BI30)</f>
        <v>0</v>
      </c>
      <c r="BK30" s="149">
        <v>0</v>
      </c>
      <c r="BL30" s="149">
        <v>0</v>
      </c>
      <c r="BM30" s="149">
        <v>0</v>
      </c>
      <c r="BN30" s="149">
        <v>0</v>
      </c>
      <c r="BO30" s="149">
        <v>0</v>
      </c>
      <c r="BP30" s="149">
        <v>0</v>
      </c>
      <c r="BQ30" s="149">
        <v>0</v>
      </c>
      <c r="BR30" s="149">
        <v>0</v>
      </c>
      <c r="BS30" s="149">
        <v>0</v>
      </c>
      <c r="BT30" s="149">
        <v>0</v>
      </c>
      <c r="BU30" s="149">
        <v>0</v>
      </c>
      <c r="BV30" s="149">
        <v>0</v>
      </c>
      <c r="BW30" s="149">
        <f>+SUM(BK30:BV30)</f>
        <v>0</v>
      </c>
      <c r="BX30" s="149">
        <v>0</v>
      </c>
      <c r="BY30" s="149">
        <v>0</v>
      </c>
      <c r="BZ30" s="149">
        <v>0</v>
      </c>
      <c r="CA30" s="149">
        <v>0</v>
      </c>
      <c r="CB30" s="149">
        <v>0</v>
      </c>
      <c r="CC30" s="149">
        <v>0</v>
      </c>
      <c r="CD30" s="149">
        <v>0</v>
      </c>
      <c r="CE30" s="149">
        <v>0</v>
      </c>
      <c r="CF30" s="149">
        <v>0</v>
      </c>
      <c r="CG30" s="149">
        <v>0</v>
      </c>
      <c r="CH30" s="149">
        <v>0</v>
      </c>
      <c r="CI30" s="149">
        <v>0</v>
      </c>
      <c r="CJ30" s="149">
        <f>+SUM(BX30:CI30)</f>
        <v>0</v>
      </c>
      <c r="CK30" s="150">
        <f>+AJ30-AW30</f>
        <v>0</v>
      </c>
      <c r="CL30" s="148">
        <f>+AW30-BJ30</f>
        <v>0</v>
      </c>
      <c r="CM30" s="148">
        <f>+BJ30-BW30</f>
        <v>0</v>
      </c>
      <c r="CN30" s="148">
        <f>+BW30-CJ30</f>
        <v>0</v>
      </c>
      <c r="CO30" s="293">
        <f t="shared" ref="CO30" si="60">IFERROR(AW30/AJ30,0)</f>
        <v>0</v>
      </c>
      <c r="CP30" s="294">
        <f>IFERROR(BJ30/AJ30,0)</f>
        <v>0</v>
      </c>
    </row>
    <row r="31" spans="1:94" s="64" customFormat="1" ht="20.25" customHeight="1" outlineLevel="1">
      <c r="A31" s="291"/>
      <c r="B31" s="146" t="s">
        <v>225</v>
      </c>
      <c r="C31" s="536" t="s">
        <v>84</v>
      </c>
      <c r="D31" s="123" t="s">
        <v>226</v>
      </c>
      <c r="E31" s="149">
        <f>+E32</f>
        <v>2620100000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>
        <f t="shared" ref="AD31:BI31" si="61">+AD32</f>
        <v>0</v>
      </c>
      <c r="AE31" s="149">
        <f t="shared" si="61"/>
        <v>0</v>
      </c>
      <c r="AF31" s="148">
        <f t="shared" si="61"/>
        <v>0</v>
      </c>
      <c r="AG31" s="149">
        <f t="shared" si="61"/>
        <v>2620100000</v>
      </c>
      <c r="AH31" s="147">
        <f t="shared" si="61"/>
        <v>0</v>
      </c>
      <c r="AI31" s="149">
        <f t="shared" si="61"/>
        <v>2620002429</v>
      </c>
      <c r="AJ31" s="149">
        <f t="shared" si="61"/>
        <v>2620100000</v>
      </c>
      <c r="AK31" s="149">
        <f t="shared" si="61"/>
        <v>1889177773</v>
      </c>
      <c r="AL31" s="149">
        <f t="shared" si="61"/>
        <v>586068501</v>
      </c>
      <c r="AM31" s="149">
        <f t="shared" si="61"/>
        <v>58000000</v>
      </c>
      <c r="AN31" s="149">
        <f t="shared" si="61"/>
        <v>0</v>
      </c>
      <c r="AO31" s="148">
        <f t="shared" si="61"/>
        <v>15856155</v>
      </c>
      <c r="AP31" s="149">
        <f t="shared" si="61"/>
        <v>0</v>
      </c>
      <c r="AQ31" s="194">
        <f t="shared" si="61"/>
        <v>70900000</v>
      </c>
      <c r="AR31" s="152">
        <f t="shared" si="61"/>
        <v>0</v>
      </c>
      <c r="AS31" s="152">
        <f t="shared" si="61"/>
        <v>0</v>
      </c>
      <c r="AT31" s="152">
        <f t="shared" si="61"/>
        <v>0</v>
      </c>
      <c r="AU31" s="211">
        <f t="shared" si="61"/>
        <v>0</v>
      </c>
      <c r="AV31" s="197">
        <f t="shared" si="61"/>
        <v>0</v>
      </c>
      <c r="AW31" s="149">
        <f t="shared" si="61"/>
        <v>2620002429</v>
      </c>
      <c r="AX31" s="149">
        <v>1529677105</v>
      </c>
      <c r="AY31" s="149">
        <v>274009000</v>
      </c>
      <c r="AZ31" s="149">
        <v>513295255</v>
      </c>
      <c r="BA31" s="194">
        <f>+BA32</f>
        <v>6600000</v>
      </c>
      <c r="BB31" s="152">
        <f t="shared" si="61"/>
        <v>26800000</v>
      </c>
      <c r="BC31" s="152">
        <f t="shared" si="61"/>
        <v>0</v>
      </c>
      <c r="BD31" s="152">
        <f t="shared" si="61"/>
        <v>36856155</v>
      </c>
      <c r="BE31" s="152">
        <f t="shared" si="61"/>
        <v>0</v>
      </c>
      <c r="BF31" s="152">
        <f t="shared" si="61"/>
        <v>0</v>
      </c>
      <c r="BG31" s="152">
        <f t="shared" si="61"/>
        <v>0</v>
      </c>
      <c r="BH31" s="152">
        <f t="shared" si="61"/>
        <v>0</v>
      </c>
      <c r="BI31" s="197">
        <f t="shared" si="61"/>
        <v>0</v>
      </c>
      <c r="BJ31" s="149">
        <f t="shared" ref="BJ31:CN31" si="62">+BJ32</f>
        <v>2387237515</v>
      </c>
      <c r="BK31" s="292">
        <f t="shared" si="62"/>
        <v>0</v>
      </c>
      <c r="BL31" s="152">
        <f t="shared" si="62"/>
        <v>40091360</v>
      </c>
      <c r="BM31" s="152">
        <f t="shared" si="62"/>
        <v>75143174</v>
      </c>
      <c r="BN31" s="152">
        <f t="shared" si="62"/>
        <v>89760346</v>
      </c>
      <c r="BO31" s="152">
        <f t="shared" si="62"/>
        <v>262163744</v>
      </c>
      <c r="BP31" s="152">
        <f t="shared" si="62"/>
        <v>183028310</v>
      </c>
      <c r="BQ31" s="152">
        <f>+BQ32</f>
        <v>216965881</v>
      </c>
      <c r="BR31" s="152">
        <f t="shared" si="62"/>
        <v>0</v>
      </c>
      <c r="BS31" s="152">
        <f t="shared" si="62"/>
        <v>0</v>
      </c>
      <c r="BT31" s="152">
        <f t="shared" si="62"/>
        <v>0</v>
      </c>
      <c r="BU31" s="152">
        <f t="shared" si="62"/>
        <v>0</v>
      </c>
      <c r="BV31" s="197">
        <f t="shared" si="62"/>
        <v>0</v>
      </c>
      <c r="BW31" s="149">
        <f>+BW32</f>
        <v>867152815</v>
      </c>
      <c r="BX31" s="292">
        <f t="shared" si="62"/>
        <v>0</v>
      </c>
      <c r="BY31" s="152">
        <f t="shared" si="62"/>
        <v>23776677</v>
      </c>
      <c r="BZ31" s="152">
        <f t="shared" si="62"/>
        <v>75548767</v>
      </c>
      <c r="CA31" s="152">
        <f t="shared" si="62"/>
        <v>105669436</v>
      </c>
      <c r="CB31" s="152">
        <f t="shared" si="62"/>
        <v>229468690</v>
      </c>
      <c r="CC31" s="152">
        <f t="shared" si="62"/>
        <v>202787604</v>
      </c>
      <c r="CD31" s="152">
        <f t="shared" si="62"/>
        <v>229901641</v>
      </c>
      <c r="CE31" s="152">
        <f t="shared" si="62"/>
        <v>0</v>
      </c>
      <c r="CF31" s="152">
        <f t="shared" si="62"/>
        <v>0</v>
      </c>
      <c r="CG31" s="152">
        <f t="shared" si="62"/>
        <v>0</v>
      </c>
      <c r="CH31" s="152">
        <f t="shared" si="62"/>
        <v>0</v>
      </c>
      <c r="CI31" s="197">
        <f t="shared" si="62"/>
        <v>0</v>
      </c>
      <c r="CJ31" s="149">
        <f t="shared" si="62"/>
        <v>867152815</v>
      </c>
      <c r="CK31" s="150">
        <f t="shared" si="62"/>
        <v>97571</v>
      </c>
      <c r="CL31" s="148">
        <f t="shared" si="62"/>
        <v>232764914</v>
      </c>
      <c r="CM31" s="148">
        <f t="shared" si="62"/>
        <v>1520084700</v>
      </c>
      <c r="CN31" s="31">
        <f t="shared" si="62"/>
        <v>0</v>
      </c>
      <c r="CO31" s="293">
        <f t="shared" si="24"/>
        <v>0.99996276058165723</v>
      </c>
      <c r="CP31" s="294">
        <f>IFERROR(BJ31/AJ31,0)</f>
        <v>0.91112458112285788</v>
      </c>
    </row>
    <row r="32" spans="1:94" s="26" customFormat="1" ht="25.5" customHeight="1" outlineLevel="3">
      <c r="A32" s="460" t="s">
        <v>858</v>
      </c>
      <c r="B32" s="125" t="s">
        <v>135</v>
      </c>
      <c r="C32" s="25" t="s">
        <v>84</v>
      </c>
      <c r="D32" s="124" t="s">
        <v>47</v>
      </c>
      <c r="E32" s="30">
        <v>2620100000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>
        <f>+F32+H32+J32+L32+N32+P32+R32+T32+V32+X32+Z32+AB32</f>
        <v>0</v>
      </c>
      <c r="AE32" s="37">
        <f>+G32+I32+K32+M32+O32+Q32+S32+U32+W32+Y32+AA32+AC32</f>
        <v>0</v>
      </c>
      <c r="AF32" s="196"/>
      <c r="AG32" s="30">
        <f>+E32-AD32+AE32+AF32</f>
        <v>2620100000</v>
      </c>
      <c r="AH32" s="135"/>
      <c r="AI32" s="37">
        <f>+AH32+AW32</f>
        <v>2620002429</v>
      </c>
      <c r="AJ32" s="37">
        <f>+AG32-AH32</f>
        <v>2620100000</v>
      </c>
      <c r="AK32" s="30">
        <v>1889177773</v>
      </c>
      <c r="AL32" s="30">
        <v>586068501</v>
      </c>
      <c r="AM32" s="37">
        <v>58000000</v>
      </c>
      <c r="AN32" s="37">
        <v>0</v>
      </c>
      <c r="AO32" s="126">
        <v>15856155</v>
      </c>
      <c r="AP32" s="30">
        <v>0</v>
      </c>
      <c r="AQ32" s="45">
        <v>70900000</v>
      </c>
      <c r="AR32" s="40"/>
      <c r="AS32" s="40"/>
      <c r="AT32" s="40"/>
      <c r="AU32" s="169"/>
      <c r="AV32" s="128"/>
      <c r="AW32" s="37">
        <f>+SUM(AK32:AV32)</f>
        <v>2620002429</v>
      </c>
      <c r="AX32" s="30">
        <v>1529677105</v>
      </c>
      <c r="AY32" s="30">
        <v>274009000</v>
      </c>
      <c r="AZ32" s="30">
        <v>513295255</v>
      </c>
      <c r="BA32" s="30">
        <v>6600000</v>
      </c>
      <c r="BB32" s="31">
        <v>26800000</v>
      </c>
      <c r="BC32" s="40"/>
      <c r="BD32" s="347">
        <v>36856155</v>
      </c>
      <c r="BE32" s="40"/>
      <c r="BF32" s="347"/>
      <c r="BG32" s="129"/>
      <c r="BH32" s="40"/>
      <c r="BI32" s="128"/>
      <c r="BJ32" s="30">
        <f>+SUM(AX32:BI32)</f>
        <v>2387237515</v>
      </c>
      <c r="BK32" s="34">
        <v>0</v>
      </c>
      <c r="BL32" s="38">
        <v>40091360</v>
      </c>
      <c r="BM32" s="38">
        <v>75143174</v>
      </c>
      <c r="BN32" s="38">
        <v>89760346</v>
      </c>
      <c r="BO32" s="38">
        <v>262163744</v>
      </c>
      <c r="BP32" s="120">
        <v>183028310</v>
      </c>
      <c r="BQ32" s="40">
        <v>216965881</v>
      </c>
      <c r="BR32" s="40"/>
      <c r="BS32" s="40"/>
      <c r="BT32" s="129"/>
      <c r="BU32" s="40"/>
      <c r="BV32" s="128"/>
      <c r="BW32" s="30">
        <f>+SUM(BK32:BV32)</f>
        <v>867152815</v>
      </c>
      <c r="BX32" s="38"/>
      <c r="BY32" s="38">
        <v>23776677</v>
      </c>
      <c r="BZ32" s="38">
        <v>75548767</v>
      </c>
      <c r="CA32" s="38">
        <v>105669436</v>
      </c>
      <c r="CB32" s="38">
        <v>229468690</v>
      </c>
      <c r="CC32" s="120">
        <v>202787604</v>
      </c>
      <c r="CD32" s="40">
        <v>229901641</v>
      </c>
      <c r="CE32" s="40"/>
      <c r="CF32" s="40"/>
      <c r="CG32" s="122"/>
      <c r="CH32" s="122"/>
      <c r="CI32" s="128"/>
      <c r="CJ32" s="30">
        <f>+SUM(BX32:CI32)</f>
        <v>867152815</v>
      </c>
      <c r="CK32" s="136">
        <f>+AJ32-AW32</f>
        <v>97571</v>
      </c>
      <c r="CL32" s="31">
        <f>+AW32-BJ32</f>
        <v>232764914</v>
      </c>
      <c r="CM32" s="126">
        <f>+BJ32-BW32</f>
        <v>1520084700</v>
      </c>
      <c r="CN32" s="31">
        <f>+BW32-CJ32</f>
        <v>0</v>
      </c>
      <c r="CO32" s="295">
        <f t="shared" si="24"/>
        <v>0.99996276058165723</v>
      </c>
      <c r="CP32" s="86">
        <f>IFERROR(BJ32/AJ32,0)</f>
        <v>0.91112458112285788</v>
      </c>
    </row>
    <row r="33" spans="1:94" s="64" customFormat="1" ht="30" customHeight="1" outlineLevel="2">
      <c r="A33" s="291"/>
      <c r="B33" s="146" t="s">
        <v>227</v>
      </c>
      <c r="C33" s="536" t="s">
        <v>84</v>
      </c>
      <c r="D33" s="297" t="s">
        <v>228</v>
      </c>
      <c r="E33" s="149">
        <f t="shared" ref="E33:AI33" si="63">+E34+E40+SUM(E45:E48)</f>
        <v>35057916667</v>
      </c>
      <c r="F33" s="149">
        <f t="shared" si="63"/>
        <v>0</v>
      </c>
      <c r="G33" s="149">
        <f t="shared" si="63"/>
        <v>0</v>
      </c>
      <c r="H33" s="149">
        <f t="shared" si="63"/>
        <v>0</v>
      </c>
      <c r="I33" s="149">
        <f t="shared" si="63"/>
        <v>0</v>
      </c>
      <c r="J33" s="149">
        <f t="shared" si="63"/>
        <v>0</v>
      </c>
      <c r="K33" s="149">
        <f t="shared" si="63"/>
        <v>0</v>
      </c>
      <c r="L33" s="149">
        <f t="shared" si="63"/>
        <v>0</v>
      </c>
      <c r="M33" s="149">
        <f t="shared" si="63"/>
        <v>0</v>
      </c>
      <c r="N33" s="149">
        <f t="shared" si="63"/>
        <v>0</v>
      </c>
      <c r="O33" s="149">
        <f t="shared" si="63"/>
        <v>0</v>
      </c>
      <c r="P33" s="149">
        <f t="shared" si="63"/>
        <v>0</v>
      </c>
      <c r="Q33" s="149">
        <f t="shared" si="63"/>
        <v>0</v>
      </c>
      <c r="R33" s="149">
        <f t="shared" si="63"/>
        <v>0</v>
      </c>
      <c r="S33" s="149">
        <f t="shared" si="63"/>
        <v>0</v>
      </c>
      <c r="T33" s="149">
        <f t="shared" si="63"/>
        <v>0</v>
      </c>
      <c r="U33" s="149">
        <f t="shared" si="63"/>
        <v>0</v>
      </c>
      <c r="V33" s="149">
        <f t="shared" si="63"/>
        <v>0</v>
      </c>
      <c r="W33" s="149">
        <f t="shared" si="63"/>
        <v>0</v>
      </c>
      <c r="X33" s="149">
        <f t="shared" si="63"/>
        <v>0</v>
      </c>
      <c r="Y33" s="149">
        <f t="shared" si="63"/>
        <v>0</v>
      </c>
      <c r="Z33" s="149">
        <f t="shared" si="63"/>
        <v>0</v>
      </c>
      <c r="AA33" s="149">
        <f t="shared" si="63"/>
        <v>0</v>
      </c>
      <c r="AB33" s="149">
        <f t="shared" si="63"/>
        <v>0</v>
      </c>
      <c r="AC33" s="149">
        <f t="shared" si="63"/>
        <v>0</v>
      </c>
      <c r="AD33" s="149">
        <f t="shared" si="63"/>
        <v>0</v>
      </c>
      <c r="AE33" s="149">
        <f t="shared" si="63"/>
        <v>0</v>
      </c>
      <c r="AF33" s="148">
        <f t="shared" si="63"/>
        <v>0</v>
      </c>
      <c r="AG33" s="149">
        <f t="shared" si="63"/>
        <v>35057916667</v>
      </c>
      <c r="AH33" s="147">
        <f t="shared" si="63"/>
        <v>0</v>
      </c>
      <c r="AI33" s="149">
        <f t="shared" si="63"/>
        <v>35057916667</v>
      </c>
      <c r="AJ33" s="149">
        <f>+AJ34+AJ40+SUM(AJ45:AJ48)</f>
        <v>35057916667</v>
      </c>
      <c r="AK33" s="149">
        <f t="shared" ref="AK33:BP33" si="64">+AK34+AK40+SUM(AK45:AK48)</f>
        <v>35057916667</v>
      </c>
      <c r="AL33" s="149">
        <f t="shared" si="64"/>
        <v>0</v>
      </c>
      <c r="AM33" s="149">
        <f t="shared" si="64"/>
        <v>0</v>
      </c>
      <c r="AN33" s="149">
        <f>+AN34+AN40+SUM(AN45:AN48)</f>
        <v>0</v>
      </c>
      <c r="AO33" s="149">
        <f t="shared" si="64"/>
        <v>0</v>
      </c>
      <c r="AP33" s="149">
        <f t="shared" si="64"/>
        <v>0</v>
      </c>
      <c r="AQ33" s="149">
        <f t="shared" si="64"/>
        <v>0</v>
      </c>
      <c r="AR33" s="149">
        <f t="shared" si="64"/>
        <v>0</v>
      </c>
      <c r="AS33" s="149">
        <f t="shared" si="64"/>
        <v>0</v>
      </c>
      <c r="AT33" s="149">
        <f t="shared" si="64"/>
        <v>0</v>
      </c>
      <c r="AU33" s="171">
        <f t="shared" si="64"/>
        <v>0</v>
      </c>
      <c r="AV33" s="149">
        <f t="shared" si="64"/>
        <v>0</v>
      </c>
      <c r="AW33" s="149">
        <f t="shared" si="64"/>
        <v>35057916667</v>
      </c>
      <c r="AX33" s="149">
        <f t="shared" si="64"/>
        <v>3076033758</v>
      </c>
      <c r="AY33" s="149">
        <f t="shared" si="64"/>
        <v>3058978178</v>
      </c>
      <c r="AZ33" s="149">
        <f t="shared" si="64"/>
        <v>3067376816</v>
      </c>
      <c r="BA33" s="149">
        <f t="shared" si="64"/>
        <v>3072223491</v>
      </c>
      <c r="BB33" s="149">
        <f t="shared" si="64"/>
        <v>3104450511</v>
      </c>
      <c r="BC33" s="149">
        <f t="shared" si="64"/>
        <v>3316320537</v>
      </c>
      <c r="BD33" s="149">
        <f t="shared" si="64"/>
        <v>3701612400</v>
      </c>
      <c r="BE33" s="149">
        <f t="shared" si="64"/>
        <v>0</v>
      </c>
      <c r="BF33" s="149">
        <f t="shared" si="64"/>
        <v>0</v>
      </c>
      <c r="BG33" s="149">
        <f t="shared" si="64"/>
        <v>0</v>
      </c>
      <c r="BH33" s="149">
        <f t="shared" si="64"/>
        <v>0</v>
      </c>
      <c r="BI33" s="149">
        <f t="shared" si="64"/>
        <v>0</v>
      </c>
      <c r="BJ33" s="149">
        <f t="shared" si="64"/>
        <v>22396995691</v>
      </c>
      <c r="BK33" s="149">
        <f t="shared" si="64"/>
        <v>1952169232</v>
      </c>
      <c r="BL33" s="149">
        <f t="shared" si="64"/>
        <v>1975192589</v>
      </c>
      <c r="BM33" s="149">
        <f t="shared" si="64"/>
        <v>1991886290</v>
      </c>
      <c r="BN33" s="149">
        <f t="shared" si="64"/>
        <v>1979384953</v>
      </c>
      <c r="BO33" s="149">
        <f t="shared" si="64"/>
        <v>2017633333</v>
      </c>
      <c r="BP33" s="149">
        <f t="shared" si="64"/>
        <v>2142677246</v>
      </c>
      <c r="BQ33" s="149">
        <f>+BQ34+BQ40+BQ45+BQ46+BQ47+BQ48</f>
        <v>3701612400</v>
      </c>
      <c r="BR33" s="149">
        <f t="shared" ref="BR33:CN33" si="65">+BR34+BR40+SUM(BR45:BR48)</f>
        <v>0</v>
      </c>
      <c r="BS33" s="149">
        <f t="shared" si="65"/>
        <v>0</v>
      </c>
      <c r="BT33" s="149">
        <f t="shared" si="65"/>
        <v>0</v>
      </c>
      <c r="BU33" s="149">
        <f t="shared" si="65"/>
        <v>0</v>
      </c>
      <c r="BV33" s="149">
        <f t="shared" si="65"/>
        <v>0</v>
      </c>
      <c r="BW33" s="149">
        <f t="shared" si="65"/>
        <v>22396995691</v>
      </c>
      <c r="BX33" s="149">
        <f t="shared" si="65"/>
        <v>3076033758</v>
      </c>
      <c r="BY33" s="149">
        <f t="shared" si="65"/>
        <v>3058978178</v>
      </c>
      <c r="BZ33" s="149">
        <f t="shared" si="65"/>
        <v>3067376816</v>
      </c>
      <c r="CA33" s="149">
        <f t="shared" si="65"/>
        <v>3071898891</v>
      </c>
      <c r="CB33" s="149">
        <f t="shared" si="65"/>
        <v>3104775111</v>
      </c>
      <c r="CC33" s="149">
        <f t="shared" si="65"/>
        <v>3316320537</v>
      </c>
      <c r="CD33" s="149">
        <f t="shared" si="65"/>
        <v>3701612400</v>
      </c>
      <c r="CE33" s="149">
        <f t="shared" si="65"/>
        <v>0</v>
      </c>
      <c r="CF33" s="149">
        <f t="shared" si="65"/>
        <v>0</v>
      </c>
      <c r="CG33" s="149">
        <f t="shared" si="65"/>
        <v>0</v>
      </c>
      <c r="CH33" s="149">
        <f t="shared" ref="CH33" si="66">+CH34+CH40+SUM(CH45:CH48)</f>
        <v>0</v>
      </c>
      <c r="CI33" s="149">
        <f t="shared" si="65"/>
        <v>0</v>
      </c>
      <c r="CJ33" s="149">
        <f t="shared" si="65"/>
        <v>22396995691</v>
      </c>
      <c r="CK33" s="148">
        <f t="shared" si="65"/>
        <v>0</v>
      </c>
      <c r="CL33" s="148">
        <f t="shared" si="65"/>
        <v>12660920976</v>
      </c>
      <c r="CM33" s="148">
        <f t="shared" si="65"/>
        <v>0</v>
      </c>
      <c r="CN33" s="148">
        <f t="shared" si="65"/>
        <v>0</v>
      </c>
      <c r="CO33" s="293">
        <f t="shared" si="24"/>
        <v>1</v>
      </c>
      <c r="CP33" s="294">
        <f>IFERROR(BJ33/AJ33,0)</f>
        <v>0.63885700635720555</v>
      </c>
    </row>
    <row r="34" spans="1:94" s="64" customFormat="1" ht="20.25" customHeight="1" outlineLevel="3">
      <c r="A34" s="291"/>
      <c r="B34" s="146" t="s">
        <v>229</v>
      </c>
      <c r="C34" s="536" t="s">
        <v>84</v>
      </c>
      <c r="D34" s="123" t="s">
        <v>230</v>
      </c>
      <c r="E34" s="149">
        <f t="shared" ref="E34:AT34" si="67">+SUM(E35:E39)</f>
        <v>17935538469</v>
      </c>
      <c r="F34" s="149">
        <f t="shared" si="67"/>
        <v>0</v>
      </c>
      <c r="G34" s="149">
        <f t="shared" si="67"/>
        <v>0</v>
      </c>
      <c r="H34" s="149">
        <f t="shared" si="67"/>
        <v>0</v>
      </c>
      <c r="I34" s="149">
        <f t="shared" si="67"/>
        <v>0</v>
      </c>
      <c r="J34" s="149">
        <f t="shared" si="67"/>
        <v>0</v>
      </c>
      <c r="K34" s="149">
        <f t="shared" si="67"/>
        <v>0</v>
      </c>
      <c r="L34" s="149">
        <f t="shared" si="67"/>
        <v>0</v>
      </c>
      <c r="M34" s="149">
        <f t="shared" si="67"/>
        <v>0</v>
      </c>
      <c r="N34" s="149">
        <f t="shared" si="67"/>
        <v>0</v>
      </c>
      <c r="O34" s="149">
        <f t="shared" si="67"/>
        <v>0</v>
      </c>
      <c r="P34" s="149">
        <f t="shared" si="67"/>
        <v>0</v>
      </c>
      <c r="Q34" s="149">
        <f t="shared" si="67"/>
        <v>0</v>
      </c>
      <c r="R34" s="149">
        <f t="shared" si="67"/>
        <v>0</v>
      </c>
      <c r="S34" s="149">
        <f t="shared" si="67"/>
        <v>0</v>
      </c>
      <c r="T34" s="149">
        <f t="shared" si="67"/>
        <v>0</v>
      </c>
      <c r="U34" s="149">
        <f t="shared" si="67"/>
        <v>0</v>
      </c>
      <c r="V34" s="149">
        <f t="shared" si="67"/>
        <v>0</v>
      </c>
      <c r="W34" s="149">
        <f t="shared" si="67"/>
        <v>0</v>
      </c>
      <c r="X34" s="149">
        <f t="shared" si="67"/>
        <v>0</v>
      </c>
      <c r="Y34" s="149">
        <f t="shared" si="67"/>
        <v>0</v>
      </c>
      <c r="Z34" s="149">
        <f t="shared" si="67"/>
        <v>0</v>
      </c>
      <c r="AA34" s="149">
        <f t="shared" si="67"/>
        <v>0</v>
      </c>
      <c r="AB34" s="149">
        <f t="shared" si="67"/>
        <v>0</v>
      </c>
      <c r="AC34" s="149">
        <f t="shared" si="67"/>
        <v>0</v>
      </c>
      <c r="AD34" s="149">
        <f t="shared" si="67"/>
        <v>0</v>
      </c>
      <c r="AE34" s="149">
        <f t="shared" si="67"/>
        <v>0</v>
      </c>
      <c r="AF34" s="148">
        <f t="shared" si="67"/>
        <v>0</v>
      </c>
      <c r="AG34" s="149">
        <f t="shared" si="67"/>
        <v>17935538469</v>
      </c>
      <c r="AH34" s="147">
        <f t="shared" si="67"/>
        <v>0</v>
      </c>
      <c r="AI34" s="149">
        <f t="shared" si="67"/>
        <v>17935538469</v>
      </c>
      <c r="AJ34" s="149">
        <f t="shared" si="67"/>
        <v>17935538469</v>
      </c>
      <c r="AK34" s="149">
        <f t="shared" si="67"/>
        <v>17935538469</v>
      </c>
      <c r="AL34" s="149">
        <f t="shared" si="67"/>
        <v>0</v>
      </c>
      <c r="AM34" s="149">
        <f t="shared" si="67"/>
        <v>0</v>
      </c>
      <c r="AN34" s="149">
        <f t="shared" si="67"/>
        <v>0</v>
      </c>
      <c r="AO34" s="149">
        <f t="shared" si="67"/>
        <v>0</v>
      </c>
      <c r="AP34" s="149">
        <f t="shared" si="67"/>
        <v>0</v>
      </c>
      <c r="AQ34" s="149">
        <f t="shared" si="67"/>
        <v>0</v>
      </c>
      <c r="AR34" s="149">
        <f t="shared" si="67"/>
        <v>0</v>
      </c>
      <c r="AS34" s="149">
        <f t="shared" si="67"/>
        <v>0</v>
      </c>
      <c r="AT34" s="149">
        <f t="shared" si="67"/>
        <v>0</v>
      </c>
      <c r="AU34" s="169"/>
      <c r="AV34" s="149">
        <f t="shared" ref="AV34:CN34" si="68">+SUM(AV35:AV39)</f>
        <v>0</v>
      </c>
      <c r="AW34" s="149">
        <f t="shared" si="68"/>
        <v>17935538469</v>
      </c>
      <c r="AX34" s="149">
        <f t="shared" si="68"/>
        <v>1532242332</v>
      </c>
      <c r="AY34" s="149">
        <f t="shared" si="68"/>
        <v>1552131589</v>
      </c>
      <c r="AZ34" s="149">
        <f t="shared" si="68"/>
        <v>1542092390</v>
      </c>
      <c r="BA34" s="149">
        <f t="shared" si="68"/>
        <v>1543528153</v>
      </c>
      <c r="BB34" s="149">
        <f t="shared" si="68"/>
        <v>1547634033</v>
      </c>
      <c r="BC34" s="149">
        <f t="shared" si="68"/>
        <v>1651940146</v>
      </c>
      <c r="BD34" s="149">
        <f t="shared" si="68"/>
        <v>1822450447</v>
      </c>
      <c r="BE34" s="149">
        <f t="shared" si="68"/>
        <v>0</v>
      </c>
      <c r="BF34" s="149">
        <f t="shared" si="68"/>
        <v>0</v>
      </c>
      <c r="BG34" s="149">
        <f t="shared" si="68"/>
        <v>0</v>
      </c>
      <c r="BH34" s="149">
        <f t="shared" si="68"/>
        <v>0</v>
      </c>
      <c r="BI34" s="149">
        <f t="shared" si="68"/>
        <v>0</v>
      </c>
      <c r="BJ34" s="149">
        <f t="shared" si="68"/>
        <v>11192019090</v>
      </c>
      <c r="BK34" s="149">
        <f t="shared" si="68"/>
        <v>1532242332</v>
      </c>
      <c r="BL34" s="149">
        <f t="shared" si="68"/>
        <v>1552131589</v>
      </c>
      <c r="BM34" s="149">
        <f t="shared" si="68"/>
        <v>1542092390</v>
      </c>
      <c r="BN34" s="149">
        <f t="shared" si="68"/>
        <v>1543312453</v>
      </c>
      <c r="BO34" s="149">
        <f t="shared" si="68"/>
        <v>1547849733</v>
      </c>
      <c r="BP34" s="149">
        <f t="shared" si="68"/>
        <v>1651940146</v>
      </c>
      <c r="BQ34" s="149">
        <f>+SUM(BQ35:BQ39)</f>
        <v>1822450447</v>
      </c>
      <c r="BR34" s="149">
        <f t="shared" si="68"/>
        <v>0</v>
      </c>
      <c r="BS34" s="149">
        <f t="shared" si="68"/>
        <v>0</v>
      </c>
      <c r="BT34" s="149">
        <f t="shared" si="68"/>
        <v>0</v>
      </c>
      <c r="BU34" s="149">
        <f t="shared" si="68"/>
        <v>0</v>
      </c>
      <c r="BV34" s="149">
        <f t="shared" si="68"/>
        <v>0</v>
      </c>
      <c r="BW34" s="149">
        <f t="shared" si="68"/>
        <v>11192019090</v>
      </c>
      <c r="BX34" s="149">
        <f t="shared" si="68"/>
        <v>1532242332</v>
      </c>
      <c r="BY34" s="149">
        <f t="shared" si="68"/>
        <v>1552131589</v>
      </c>
      <c r="BZ34" s="149">
        <f t="shared" si="68"/>
        <v>1542092390</v>
      </c>
      <c r="CA34" s="149">
        <f t="shared" si="68"/>
        <v>1543312453</v>
      </c>
      <c r="CB34" s="149">
        <f t="shared" si="68"/>
        <v>1547849733</v>
      </c>
      <c r="CC34" s="149">
        <f t="shared" si="68"/>
        <v>1651940146</v>
      </c>
      <c r="CD34" s="149">
        <f t="shared" si="68"/>
        <v>1822450447</v>
      </c>
      <c r="CE34" s="149">
        <f t="shared" si="68"/>
        <v>0</v>
      </c>
      <c r="CF34" s="149">
        <f t="shared" si="68"/>
        <v>0</v>
      </c>
      <c r="CG34" s="149">
        <f t="shared" si="68"/>
        <v>0</v>
      </c>
      <c r="CH34" s="149">
        <f t="shared" ref="CH34" si="69">+SUM(CH35:CH39)</f>
        <v>0</v>
      </c>
      <c r="CI34" s="149">
        <f t="shared" si="68"/>
        <v>0</v>
      </c>
      <c r="CJ34" s="149">
        <f t="shared" si="68"/>
        <v>11192019090</v>
      </c>
      <c r="CK34" s="148">
        <f t="shared" si="68"/>
        <v>0</v>
      </c>
      <c r="CL34" s="148">
        <f t="shared" si="68"/>
        <v>6743519379</v>
      </c>
      <c r="CM34" s="148">
        <f t="shared" si="68"/>
        <v>0</v>
      </c>
      <c r="CN34" s="148">
        <f t="shared" si="68"/>
        <v>0</v>
      </c>
      <c r="CO34" s="293">
        <f t="shared" si="24"/>
        <v>1</v>
      </c>
      <c r="CP34" s="294">
        <f>IFERROR(BJ34/AJ34,0)</f>
        <v>0.62401355327828156</v>
      </c>
    </row>
    <row r="35" spans="1:94" s="26" customFormat="1" outlineLevel="4">
      <c r="A35" s="460" t="s">
        <v>732</v>
      </c>
      <c r="B35" s="125" t="s">
        <v>136</v>
      </c>
      <c r="C35" s="25" t="s">
        <v>84</v>
      </c>
      <c r="D35" s="124" t="s">
        <v>48</v>
      </c>
      <c r="E35" s="30">
        <v>3486406531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126">
        <f t="shared" ref="AD35:AE39" si="70">+F35+H35+J35+L35+N35+P35+R35+T35+V35+X35+Z35+AB35</f>
        <v>0</v>
      </c>
      <c r="AE35" s="37">
        <f t="shared" si="70"/>
        <v>0</v>
      </c>
      <c r="AF35" s="196"/>
      <c r="AG35" s="30">
        <f>+E35-AD35+AE35+AF35</f>
        <v>3486406531</v>
      </c>
      <c r="AH35" s="135"/>
      <c r="AI35" s="37">
        <f>+AH35+AW35</f>
        <v>3486406531</v>
      </c>
      <c r="AJ35" s="37">
        <f>+AG35-AH35</f>
        <v>3486406531</v>
      </c>
      <c r="AK35" s="30">
        <v>3486406531</v>
      </c>
      <c r="AL35" s="30">
        <v>0</v>
      </c>
      <c r="AM35" s="37">
        <v>0</v>
      </c>
      <c r="AN35" s="37">
        <v>0</v>
      </c>
      <c r="AO35" s="126">
        <v>0</v>
      </c>
      <c r="AP35" s="30">
        <v>0</v>
      </c>
      <c r="AQ35" s="45"/>
      <c r="AR35" s="40"/>
      <c r="AS35" s="40"/>
      <c r="AT35" s="40"/>
      <c r="AU35" s="169"/>
      <c r="AV35" s="128"/>
      <c r="AW35" s="37">
        <f>+SUM(AK35:AV35)</f>
        <v>3486406531</v>
      </c>
      <c r="AX35" s="30">
        <v>318042545</v>
      </c>
      <c r="AY35" s="30">
        <v>320887300</v>
      </c>
      <c r="AZ35" s="30">
        <v>340356500</v>
      </c>
      <c r="BA35" s="30">
        <v>330716800</v>
      </c>
      <c r="BB35" s="31">
        <v>353992300</v>
      </c>
      <c r="BC35" s="40">
        <v>373328600</v>
      </c>
      <c r="BD35" s="40">
        <v>495935200</v>
      </c>
      <c r="BE35" s="40"/>
      <c r="BF35" s="40"/>
      <c r="BG35" s="129"/>
      <c r="BH35" s="40"/>
      <c r="BI35" s="128"/>
      <c r="BJ35" s="30">
        <f>+SUM(AX35:BI35)</f>
        <v>2533259245</v>
      </c>
      <c r="BK35" s="34">
        <v>318042545</v>
      </c>
      <c r="BL35" s="38">
        <v>320887300</v>
      </c>
      <c r="BM35" s="38">
        <v>340356500</v>
      </c>
      <c r="BN35" s="38">
        <v>330673600</v>
      </c>
      <c r="BO35" s="38">
        <v>354035500</v>
      </c>
      <c r="BP35" s="40">
        <v>373328600</v>
      </c>
      <c r="BQ35" s="40">
        <v>495935200</v>
      </c>
      <c r="BR35" s="40"/>
      <c r="BS35" s="40"/>
      <c r="BT35" s="129"/>
      <c r="BU35" s="40"/>
      <c r="BV35" s="128"/>
      <c r="BW35" s="30">
        <f>+SUM(BK35:BV35)</f>
        <v>2533259245</v>
      </c>
      <c r="BX35" s="38">
        <v>318042545</v>
      </c>
      <c r="BY35" s="38">
        <v>320887300</v>
      </c>
      <c r="BZ35" s="38">
        <v>340356500</v>
      </c>
      <c r="CA35" s="38">
        <v>330673600</v>
      </c>
      <c r="CB35" s="38">
        <v>354035500</v>
      </c>
      <c r="CC35" s="40">
        <v>373328600</v>
      </c>
      <c r="CD35" s="40">
        <v>495935200</v>
      </c>
      <c r="CE35" s="40"/>
      <c r="CF35" s="40"/>
      <c r="CG35" s="122"/>
      <c r="CH35" s="122"/>
      <c r="CI35" s="128"/>
      <c r="CJ35" s="30">
        <f>+SUM(BX35:CI35)</f>
        <v>2533259245</v>
      </c>
      <c r="CK35" s="32">
        <f>+AJ35-AW35</f>
        <v>0</v>
      </c>
      <c r="CL35" s="31">
        <f>+AW35-BJ35</f>
        <v>953147286</v>
      </c>
      <c r="CM35" s="31">
        <f>+BJ35-BW35</f>
        <v>0</v>
      </c>
      <c r="CN35" s="31">
        <f>+BW35-CJ35</f>
        <v>0</v>
      </c>
      <c r="CO35" s="295">
        <f t="shared" si="24"/>
        <v>1</v>
      </c>
      <c r="CP35" s="86">
        <f>IFERROR(BJ35/AJ35,0)</f>
        <v>0.72661040027176338</v>
      </c>
    </row>
    <row r="36" spans="1:94" s="26" customFormat="1" ht="36" outlineLevel="4">
      <c r="A36" s="460" t="s">
        <v>733</v>
      </c>
      <c r="B36" s="125" t="s">
        <v>137</v>
      </c>
      <c r="C36" s="25" t="s">
        <v>84</v>
      </c>
      <c r="D36" s="124" t="s">
        <v>49</v>
      </c>
      <c r="E36" s="30">
        <v>1530182979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26">
        <f t="shared" si="70"/>
        <v>0</v>
      </c>
      <c r="AE36" s="37">
        <f t="shared" si="70"/>
        <v>0</v>
      </c>
      <c r="AF36" s="196"/>
      <c r="AG36" s="30">
        <f>+E36-AD36+AE36+AF36</f>
        <v>1530182979</v>
      </c>
      <c r="AH36" s="135"/>
      <c r="AI36" s="37">
        <f>+AH36+AW36</f>
        <v>1530182979</v>
      </c>
      <c r="AJ36" s="37">
        <f>+AG36-AH36</f>
        <v>1530182979</v>
      </c>
      <c r="AK36" s="30">
        <v>1530182979</v>
      </c>
      <c r="AL36" s="30">
        <v>0</v>
      </c>
      <c r="AM36" s="37">
        <v>0</v>
      </c>
      <c r="AN36" s="37">
        <v>0</v>
      </c>
      <c r="AO36" s="126">
        <v>0</v>
      </c>
      <c r="AP36" s="30">
        <v>0</v>
      </c>
      <c r="AQ36" s="45"/>
      <c r="AR36" s="40"/>
      <c r="AS36" s="40"/>
      <c r="AT36" s="40"/>
      <c r="AU36" s="169"/>
      <c r="AV36" s="128"/>
      <c r="AW36" s="37">
        <f>+SUM(AK36:AV36)</f>
        <v>1530182979</v>
      </c>
      <c r="AX36" s="30">
        <v>5247458</v>
      </c>
      <c r="AY36" s="30">
        <v>13562068</v>
      </c>
      <c r="AZ36" s="30">
        <v>4207289</v>
      </c>
      <c r="BA36" s="30"/>
      <c r="BB36" s="31">
        <v>2481689</v>
      </c>
      <c r="BC36" s="40">
        <v>3469825</v>
      </c>
      <c r="BD36" s="40">
        <v>7474347</v>
      </c>
      <c r="BE36" s="40"/>
      <c r="BF36" s="40"/>
      <c r="BG36" s="129"/>
      <c r="BH36" s="40"/>
      <c r="BI36" s="128"/>
      <c r="BJ36" s="30">
        <f>+SUM(AX36:BI36)</f>
        <v>36442676</v>
      </c>
      <c r="BK36" s="34">
        <v>5247458</v>
      </c>
      <c r="BL36" s="38">
        <v>13562068</v>
      </c>
      <c r="BM36" s="38">
        <v>4207289</v>
      </c>
      <c r="BN36" s="38">
        <v>0</v>
      </c>
      <c r="BO36" s="38">
        <v>2481689</v>
      </c>
      <c r="BP36" s="40">
        <v>3469825</v>
      </c>
      <c r="BQ36" s="40">
        <v>7474347</v>
      </c>
      <c r="BR36" s="40"/>
      <c r="BS36" s="40"/>
      <c r="BT36" s="129"/>
      <c r="BU36" s="40"/>
      <c r="BV36" s="128"/>
      <c r="BW36" s="30">
        <f>+SUM(BK36:BV36)</f>
        <v>36442676</v>
      </c>
      <c r="BX36" s="38">
        <v>5247458</v>
      </c>
      <c r="BY36" s="38">
        <v>13562068</v>
      </c>
      <c r="BZ36" s="38">
        <v>4207289</v>
      </c>
      <c r="CA36" s="38">
        <v>0</v>
      </c>
      <c r="CB36" s="38">
        <v>2481689</v>
      </c>
      <c r="CC36" s="40">
        <v>3469825</v>
      </c>
      <c r="CD36" s="40">
        <v>7474347</v>
      </c>
      <c r="CE36" s="40"/>
      <c r="CF36" s="40"/>
      <c r="CG36" s="122"/>
      <c r="CH36" s="122"/>
      <c r="CI36" s="128"/>
      <c r="CJ36" s="30">
        <f>+SUM(BX36:CI36)</f>
        <v>36442676</v>
      </c>
      <c r="CK36" s="32">
        <f>+AJ36-AW36</f>
        <v>0</v>
      </c>
      <c r="CL36" s="31">
        <f>+AW36-BJ36</f>
        <v>1493740303</v>
      </c>
      <c r="CM36" s="31">
        <f>+BJ36-BW36</f>
        <v>0</v>
      </c>
      <c r="CN36" s="31">
        <f>+BW36-CJ36</f>
        <v>0</v>
      </c>
      <c r="CO36" s="295">
        <f t="shared" si="24"/>
        <v>1</v>
      </c>
      <c r="CP36" s="86">
        <f>IFERROR(BJ36/AJ36,0)</f>
        <v>2.3815894242802189E-2</v>
      </c>
    </row>
    <row r="37" spans="1:94" s="26" customFormat="1" ht="36" outlineLevel="4">
      <c r="A37" s="460" t="s">
        <v>734</v>
      </c>
      <c r="B37" s="125" t="s">
        <v>138</v>
      </c>
      <c r="C37" s="25" t="s">
        <v>84</v>
      </c>
      <c r="D37" s="124" t="s">
        <v>50</v>
      </c>
      <c r="E37" s="30">
        <v>4451871042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6">
        <f t="shared" si="70"/>
        <v>0</v>
      </c>
      <c r="AE37" s="37">
        <f t="shared" si="70"/>
        <v>0</v>
      </c>
      <c r="AF37" s="196"/>
      <c r="AG37" s="30">
        <f>+E37-AD37+AE37+AF37</f>
        <v>4451871042</v>
      </c>
      <c r="AH37" s="135"/>
      <c r="AI37" s="37">
        <f>+AH37+AW37</f>
        <v>4451871042</v>
      </c>
      <c r="AJ37" s="37">
        <f>+AG37-AH37</f>
        <v>4451871042</v>
      </c>
      <c r="AK37" s="30">
        <v>4451871042</v>
      </c>
      <c r="AL37" s="30">
        <v>0</v>
      </c>
      <c r="AM37" s="37">
        <v>0</v>
      </c>
      <c r="AN37" s="37">
        <v>0</v>
      </c>
      <c r="AO37" s="126">
        <v>0</v>
      </c>
      <c r="AP37" s="30">
        <v>0</v>
      </c>
      <c r="AQ37" s="45"/>
      <c r="AR37" s="40"/>
      <c r="AS37" s="40"/>
      <c r="AT37" s="40"/>
      <c r="AU37" s="169"/>
      <c r="AV37" s="128"/>
      <c r="AW37" s="37">
        <f>+SUM(AK37:AV37)</f>
        <v>4451871042</v>
      </c>
      <c r="AX37" s="30">
        <v>425513356</v>
      </c>
      <c r="AY37" s="30">
        <v>418951620</v>
      </c>
      <c r="AZ37" s="30">
        <v>415127300</v>
      </c>
      <c r="BA37" s="30">
        <v>427485400</v>
      </c>
      <c r="BB37" s="31">
        <v>411173600</v>
      </c>
      <c r="BC37" s="40">
        <v>439148300</v>
      </c>
      <c r="BD37" s="40">
        <v>453359200</v>
      </c>
      <c r="BE37" s="40"/>
      <c r="BF37" s="40"/>
      <c r="BG37" s="129"/>
      <c r="BH37" s="40"/>
      <c r="BI37" s="128"/>
      <c r="BJ37" s="30">
        <f>+SUM(AX37:BI37)</f>
        <v>2990758776</v>
      </c>
      <c r="BK37" s="34">
        <v>425513356</v>
      </c>
      <c r="BL37" s="38">
        <v>418951620</v>
      </c>
      <c r="BM37" s="38">
        <v>415127300</v>
      </c>
      <c r="BN37" s="38">
        <v>427410400</v>
      </c>
      <c r="BO37" s="38">
        <v>411248600</v>
      </c>
      <c r="BP37" s="40">
        <v>439148300</v>
      </c>
      <c r="BQ37" s="40">
        <v>453359200</v>
      </c>
      <c r="BR37" s="40"/>
      <c r="BS37" s="40"/>
      <c r="BT37" s="129"/>
      <c r="BU37" s="40"/>
      <c r="BV37" s="128"/>
      <c r="BW37" s="30">
        <f>+SUM(BK37:BV37)</f>
        <v>2990758776</v>
      </c>
      <c r="BX37" s="38">
        <v>425513356</v>
      </c>
      <c r="BY37" s="38">
        <v>418951620</v>
      </c>
      <c r="BZ37" s="38">
        <v>415127300</v>
      </c>
      <c r="CA37" s="38">
        <v>427410400</v>
      </c>
      <c r="CB37" s="38">
        <v>411248600</v>
      </c>
      <c r="CC37" s="40">
        <v>439148300</v>
      </c>
      <c r="CD37" s="40">
        <v>453359200</v>
      </c>
      <c r="CE37" s="40"/>
      <c r="CF37" s="40"/>
      <c r="CG37" s="122"/>
      <c r="CH37" s="122"/>
      <c r="CI37" s="128"/>
      <c r="CJ37" s="30">
        <f>+SUM(BX37:CI37)</f>
        <v>2990758776</v>
      </c>
      <c r="CK37" s="32">
        <f>+AJ37-AW37</f>
        <v>0</v>
      </c>
      <c r="CL37" s="31">
        <f>+AW37-BJ37</f>
        <v>1461112266</v>
      </c>
      <c r="CM37" s="31">
        <f>+BJ37-BW37</f>
        <v>0</v>
      </c>
      <c r="CN37" s="31">
        <f>+BW37-CJ37</f>
        <v>0</v>
      </c>
      <c r="CO37" s="295">
        <f t="shared" si="24"/>
        <v>1</v>
      </c>
      <c r="CP37" s="86">
        <f>IFERROR(BJ37/AJ37,0)</f>
        <v>0.67179816032056572</v>
      </c>
    </row>
    <row r="38" spans="1:94" s="26" customFormat="1" ht="36" outlineLevel="4">
      <c r="A38" s="460" t="s">
        <v>735</v>
      </c>
      <c r="B38" s="125" t="s">
        <v>139</v>
      </c>
      <c r="C38" s="25" t="s">
        <v>84</v>
      </c>
      <c r="D38" s="124" t="s">
        <v>51</v>
      </c>
      <c r="E38" s="30">
        <v>7532131228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126">
        <f t="shared" si="70"/>
        <v>0</v>
      </c>
      <c r="AE38" s="37">
        <f t="shared" si="70"/>
        <v>0</v>
      </c>
      <c r="AF38" s="196"/>
      <c r="AG38" s="30">
        <f>+E38-AD38+AE38+AF38</f>
        <v>7532131228</v>
      </c>
      <c r="AH38" s="135"/>
      <c r="AI38" s="37">
        <f>+AH38+AW38</f>
        <v>7532131228</v>
      </c>
      <c r="AJ38" s="37">
        <f>+AG38-AH38</f>
        <v>7532131228</v>
      </c>
      <c r="AK38" s="30">
        <v>7532131228</v>
      </c>
      <c r="AL38" s="30">
        <v>0</v>
      </c>
      <c r="AM38" s="37">
        <v>0</v>
      </c>
      <c r="AN38" s="37">
        <v>0</v>
      </c>
      <c r="AO38" s="126">
        <v>0</v>
      </c>
      <c r="AP38" s="30">
        <v>0</v>
      </c>
      <c r="AQ38" s="45"/>
      <c r="AR38" s="40"/>
      <c r="AS38" s="40"/>
      <c r="AT38" s="40"/>
      <c r="AU38" s="169"/>
      <c r="AV38" s="128"/>
      <c r="AW38" s="37">
        <f>+SUM(AK38:AV38)</f>
        <v>7532131228</v>
      </c>
      <c r="AX38" s="30">
        <v>698224770</v>
      </c>
      <c r="AY38" s="30">
        <v>708127929</v>
      </c>
      <c r="AZ38" s="30">
        <v>689236201</v>
      </c>
      <c r="BA38" s="30">
        <v>691509753</v>
      </c>
      <c r="BB38" s="31">
        <v>688399444</v>
      </c>
      <c r="BC38" s="40">
        <v>740582521</v>
      </c>
      <c r="BD38" s="40">
        <v>773076700</v>
      </c>
      <c r="BE38" s="40"/>
      <c r="BF38" s="40"/>
      <c r="BG38" s="40"/>
      <c r="BH38" s="40"/>
      <c r="BI38" s="128"/>
      <c r="BJ38" s="30">
        <f>+SUM(AX38:BI38)</f>
        <v>4989157318</v>
      </c>
      <c r="BK38" s="34">
        <v>698224770</v>
      </c>
      <c r="BL38" s="38">
        <v>708127929</v>
      </c>
      <c r="BM38" s="38">
        <v>689236201</v>
      </c>
      <c r="BN38" s="38">
        <v>691417953</v>
      </c>
      <c r="BO38" s="38">
        <v>688491244</v>
      </c>
      <c r="BP38" s="40">
        <v>740582521</v>
      </c>
      <c r="BQ38" s="40">
        <v>773076700</v>
      </c>
      <c r="BR38" s="40"/>
      <c r="BS38" s="40"/>
      <c r="BT38" s="40"/>
      <c r="BU38" s="40"/>
      <c r="BV38" s="128"/>
      <c r="BW38" s="30">
        <f>+SUM(BK38:BV38)</f>
        <v>4989157318</v>
      </c>
      <c r="BX38" s="38">
        <v>698224770</v>
      </c>
      <c r="BY38" s="38">
        <v>708127929</v>
      </c>
      <c r="BZ38" s="38">
        <v>689236201</v>
      </c>
      <c r="CA38" s="38">
        <v>691417953</v>
      </c>
      <c r="CB38" s="38">
        <v>688491244</v>
      </c>
      <c r="CC38" s="40">
        <v>740582521</v>
      </c>
      <c r="CD38" s="40">
        <v>773076700</v>
      </c>
      <c r="CE38" s="40"/>
      <c r="CF38" s="40"/>
      <c r="CG38" s="121"/>
      <c r="CH38" s="121"/>
      <c r="CI38" s="128"/>
      <c r="CJ38" s="30">
        <f>+SUM(BX38:CI38)</f>
        <v>4989157318</v>
      </c>
      <c r="CK38" s="32">
        <f>+AJ38-AW38</f>
        <v>0</v>
      </c>
      <c r="CL38" s="31">
        <f>+AW38-BJ38</f>
        <v>2542973910</v>
      </c>
      <c r="CM38" s="31">
        <f>+BJ38-BW38</f>
        <v>0</v>
      </c>
      <c r="CN38" s="31">
        <f>+BW38-CJ38</f>
        <v>0</v>
      </c>
      <c r="CO38" s="295">
        <f t="shared" si="24"/>
        <v>1</v>
      </c>
      <c r="CP38" s="86">
        <f>IFERROR(BJ38/AJ38,0)</f>
        <v>0.66238321757502971</v>
      </c>
    </row>
    <row r="39" spans="1:94" s="26" customFormat="1" ht="42.75" outlineLevel="4">
      <c r="A39" s="460" t="s">
        <v>736</v>
      </c>
      <c r="B39" s="125" t="s">
        <v>140</v>
      </c>
      <c r="C39" s="25" t="s">
        <v>84</v>
      </c>
      <c r="D39" s="264" t="s">
        <v>52</v>
      </c>
      <c r="E39" s="30">
        <v>934946689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126">
        <f t="shared" si="70"/>
        <v>0</v>
      </c>
      <c r="AE39" s="37">
        <f t="shared" si="70"/>
        <v>0</v>
      </c>
      <c r="AF39" s="196"/>
      <c r="AG39" s="30">
        <f>+E39-AD39+AE39+AF39</f>
        <v>934946689</v>
      </c>
      <c r="AH39" s="135"/>
      <c r="AI39" s="37">
        <f>+AH39+AW39</f>
        <v>934946689</v>
      </c>
      <c r="AJ39" s="37">
        <f>+AG39-AH39</f>
        <v>934946689</v>
      </c>
      <c r="AK39" s="30">
        <v>934946689</v>
      </c>
      <c r="AL39" s="30">
        <v>0</v>
      </c>
      <c r="AM39" s="37">
        <v>0</v>
      </c>
      <c r="AN39" s="37">
        <v>0</v>
      </c>
      <c r="AO39" s="126">
        <v>0</v>
      </c>
      <c r="AP39" s="30">
        <v>0</v>
      </c>
      <c r="AQ39" s="45"/>
      <c r="AR39" s="40"/>
      <c r="AS39" s="40"/>
      <c r="AT39" s="40"/>
      <c r="AU39" s="169"/>
      <c r="AV39" s="128"/>
      <c r="AW39" s="37">
        <f>+SUM(AK39:AV39)</f>
        <v>934946689</v>
      </c>
      <c r="AX39" s="30">
        <v>85214203</v>
      </c>
      <c r="AY39" s="30">
        <v>90602672</v>
      </c>
      <c r="AZ39" s="30">
        <v>93165100</v>
      </c>
      <c r="BA39" s="30">
        <v>93816200</v>
      </c>
      <c r="BB39" s="31">
        <v>91587000</v>
      </c>
      <c r="BC39" s="40">
        <v>95410900</v>
      </c>
      <c r="BD39" s="40">
        <v>92605000</v>
      </c>
      <c r="BE39" s="40"/>
      <c r="BF39" s="40"/>
      <c r="BG39" s="129"/>
      <c r="BH39" s="40"/>
      <c r="BI39" s="128"/>
      <c r="BJ39" s="30">
        <f>+SUM(AX39:BI39)</f>
        <v>642401075</v>
      </c>
      <c r="BK39" s="34">
        <v>85214203</v>
      </c>
      <c r="BL39" s="38">
        <v>90602672</v>
      </c>
      <c r="BM39" s="38">
        <v>93165100</v>
      </c>
      <c r="BN39" s="38">
        <v>93810500</v>
      </c>
      <c r="BO39" s="38">
        <v>91592700</v>
      </c>
      <c r="BP39" s="40">
        <v>95410900</v>
      </c>
      <c r="BQ39" s="40">
        <v>92605000</v>
      </c>
      <c r="BR39" s="40"/>
      <c r="BS39" s="40"/>
      <c r="BT39" s="129"/>
      <c r="BU39" s="40"/>
      <c r="BV39" s="128"/>
      <c r="BW39" s="30">
        <f>+SUM(BK39:BV39)</f>
        <v>642401075</v>
      </c>
      <c r="BX39" s="38">
        <v>85214203</v>
      </c>
      <c r="BY39" s="38">
        <v>90602672</v>
      </c>
      <c r="BZ39" s="38">
        <v>93165100</v>
      </c>
      <c r="CA39" s="38">
        <v>93810500</v>
      </c>
      <c r="CB39" s="38">
        <v>91592700</v>
      </c>
      <c r="CC39" s="40">
        <v>95410900</v>
      </c>
      <c r="CD39" s="40">
        <v>92605000</v>
      </c>
      <c r="CE39" s="40"/>
      <c r="CF39" s="40"/>
      <c r="CG39" s="122"/>
      <c r="CH39" s="122"/>
      <c r="CI39" s="128"/>
      <c r="CJ39" s="30">
        <f>+SUM(BX39:CI39)</f>
        <v>642401075</v>
      </c>
      <c r="CK39" s="32">
        <f>+AJ39-AW39</f>
        <v>0</v>
      </c>
      <c r="CL39" s="31">
        <f>+AW39-BJ39</f>
        <v>292545614</v>
      </c>
      <c r="CM39" s="31">
        <f>+BJ39-BW39</f>
        <v>0</v>
      </c>
      <c r="CN39" s="31">
        <f>+BW39-CJ39</f>
        <v>0</v>
      </c>
      <c r="CO39" s="295">
        <f t="shared" si="24"/>
        <v>1</v>
      </c>
      <c r="CP39" s="86">
        <f>IFERROR(BJ39/AJ39,0)</f>
        <v>0.68709914967140973</v>
      </c>
    </row>
    <row r="40" spans="1:94" s="64" customFormat="1" ht="21.75" customHeight="1" outlineLevel="3">
      <c r="A40" s="291"/>
      <c r="B40" s="146" t="s">
        <v>231</v>
      </c>
      <c r="C40" s="536" t="s">
        <v>84</v>
      </c>
      <c r="D40" s="123" t="s">
        <v>232</v>
      </c>
      <c r="E40" s="149">
        <f t="shared" ref="E40:AJ40" si="71">+SUM(E41:E44)</f>
        <v>12419953098</v>
      </c>
      <c r="F40" s="149">
        <f t="shared" si="71"/>
        <v>0</v>
      </c>
      <c r="G40" s="149">
        <f t="shared" si="71"/>
        <v>0</v>
      </c>
      <c r="H40" s="149">
        <f t="shared" si="71"/>
        <v>0</v>
      </c>
      <c r="I40" s="149">
        <f t="shared" si="71"/>
        <v>0</v>
      </c>
      <c r="J40" s="149">
        <f t="shared" si="71"/>
        <v>0</v>
      </c>
      <c r="K40" s="149">
        <f t="shared" si="71"/>
        <v>0</v>
      </c>
      <c r="L40" s="149">
        <f t="shared" si="71"/>
        <v>0</v>
      </c>
      <c r="M40" s="149">
        <f t="shared" si="71"/>
        <v>0</v>
      </c>
      <c r="N40" s="149">
        <f t="shared" si="71"/>
        <v>0</v>
      </c>
      <c r="O40" s="149">
        <f t="shared" si="71"/>
        <v>0</v>
      </c>
      <c r="P40" s="149">
        <f t="shared" si="71"/>
        <v>0</v>
      </c>
      <c r="Q40" s="149">
        <f t="shared" si="71"/>
        <v>0</v>
      </c>
      <c r="R40" s="149">
        <f t="shared" si="71"/>
        <v>0</v>
      </c>
      <c r="S40" s="149">
        <f t="shared" si="71"/>
        <v>0</v>
      </c>
      <c r="T40" s="149">
        <f t="shared" si="71"/>
        <v>0</v>
      </c>
      <c r="U40" s="149">
        <f t="shared" si="71"/>
        <v>0</v>
      </c>
      <c r="V40" s="149">
        <f t="shared" si="71"/>
        <v>0</v>
      </c>
      <c r="W40" s="149">
        <f t="shared" si="71"/>
        <v>0</v>
      </c>
      <c r="X40" s="149">
        <f t="shared" si="71"/>
        <v>0</v>
      </c>
      <c r="Y40" s="149">
        <f t="shared" si="71"/>
        <v>0</v>
      </c>
      <c r="Z40" s="149">
        <f t="shared" si="71"/>
        <v>0</v>
      </c>
      <c r="AA40" s="149">
        <f t="shared" si="71"/>
        <v>0</v>
      </c>
      <c r="AB40" s="149">
        <f t="shared" si="71"/>
        <v>0</v>
      </c>
      <c r="AC40" s="149">
        <f t="shared" si="71"/>
        <v>0</v>
      </c>
      <c r="AD40" s="149">
        <f t="shared" si="71"/>
        <v>0</v>
      </c>
      <c r="AE40" s="149">
        <f t="shared" si="71"/>
        <v>0</v>
      </c>
      <c r="AF40" s="148">
        <f t="shared" si="71"/>
        <v>0</v>
      </c>
      <c r="AG40" s="149">
        <f t="shared" si="71"/>
        <v>12419953098</v>
      </c>
      <c r="AH40" s="147">
        <f t="shared" si="71"/>
        <v>0</v>
      </c>
      <c r="AI40" s="149">
        <f t="shared" si="71"/>
        <v>12419953098</v>
      </c>
      <c r="AJ40" s="149">
        <f t="shared" si="71"/>
        <v>12419953098</v>
      </c>
      <c r="AK40" s="149">
        <f t="shared" ref="AK40:BJ40" si="72">+SUM(AK41:AK44)</f>
        <v>12419953098</v>
      </c>
      <c r="AL40" s="149">
        <f t="shared" si="72"/>
        <v>0</v>
      </c>
      <c r="AM40" s="149">
        <f t="shared" si="72"/>
        <v>0</v>
      </c>
      <c r="AN40" s="149">
        <f t="shared" si="72"/>
        <v>0</v>
      </c>
      <c r="AO40" s="149">
        <f t="shared" si="72"/>
        <v>0</v>
      </c>
      <c r="AP40" s="149">
        <f t="shared" si="72"/>
        <v>0</v>
      </c>
      <c r="AQ40" s="149">
        <f t="shared" si="72"/>
        <v>0</v>
      </c>
      <c r="AR40" s="149">
        <f t="shared" si="72"/>
        <v>0</v>
      </c>
      <c r="AS40" s="149">
        <f t="shared" si="72"/>
        <v>0</v>
      </c>
      <c r="AT40" s="149">
        <f t="shared" si="72"/>
        <v>0</v>
      </c>
      <c r="AU40" s="170">
        <f t="shared" si="72"/>
        <v>0</v>
      </c>
      <c r="AV40" s="149">
        <f t="shared" si="72"/>
        <v>0</v>
      </c>
      <c r="AW40" s="149">
        <f t="shared" si="72"/>
        <v>12419953098</v>
      </c>
      <c r="AX40" s="149">
        <f t="shared" si="72"/>
        <v>1133365126</v>
      </c>
      <c r="AY40" s="149">
        <f t="shared" si="72"/>
        <v>1093556689</v>
      </c>
      <c r="AZ40" s="149">
        <f t="shared" si="72"/>
        <v>1086169426</v>
      </c>
      <c r="BA40" s="149">
        <f t="shared" si="72"/>
        <v>1102524738</v>
      </c>
      <c r="BB40" s="149">
        <f t="shared" si="72"/>
        <v>1099065878</v>
      </c>
      <c r="BC40" s="149">
        <f t="shared" si="72"/>
        <v>1184237091</v>
      </c>
      <c r="BD40" s="149">
        <f t="shared" si="72"/>
        <v>1239891053</v>
      </c>
      <c r="BE40" s="149">
        <f t="shared" si="72"/>
        <v>0</v>
      </c>
      <c r="BF40" s="149">
        <f t="shared" si="72"/>
        <v>0</v>
      </c>
      <c r="BG40" s="149">
        <f t="shared" si="72"/>
        <v>0</v>
      </c>
      <c r="BH40" s="149">
        <f t="shared" si="72"/>
        <v>0</v>
      </c>
      <c r="BI40" s="149">
        <f t="shared" si="72"/>
        <v>0</v>
      </c>
      <c r="BJ40" s="149">
        <f t="shared" si="72"/>
        <v>7938810001</v>
      </c>
      <c r="BK40" s="149">
        <v>9500600</v>
      </c>
      <c r="BL40" s="149">
        <v>9771100</v>
      </c>
      <c r="BM40" s="149">
        <v>10678900</v>
      </c>
      <c r="BN40" s="149">
        <v>9956300</v>
      </c>
      <c r="BO40" s="149">
        <v>11978600</v>
      </c>
      <c r="BP40" s="149">
        <v>10593800</v>
      </c>
      <c r="BQ40" s="149">
        <f>+SUM(BQ41:BQ44)</f>
        <v>1239891053</v>
      </c>
      <c r="BR40" s="149">
        <f t="shared" ref="BR40:CN40" si="73">+SUM(BR41:BR44)</f>
        <v>0</v>
      </c>
      <c r="BS40" s="149">
        <f t="shared" si="73"/>
        <v>0</v>
      </c>
      <c r="BT40" s="149">
        <f t="shared" si="73"/>
        <v>0</v>
      </c>
      <c r="BU40" s="149">
        <f t="shared" si="73"/>
        <v>0</v>
      </c>
      <c r="BV40" s="149">
        <f t="shared" si="73"/>
        <v>0</v>
      </c>
      <c r="BW40" s="149">
        <f t="shared" si="73"/>
        <v>7938810001</v>
      </c>
      <c r="BX40" s="149">
        <f t="shared" si="73"/>
        <v>1133365126</v>
      </c>
      <c r="BY40" s="149">
        <f t="shared" si="73"/>
        <v>1093556689</v>
      </c>
      <c r="BZ40" s="149">
        <f t="shared" si="73"/>
        <v>1086169426</v>
      </c>
      <c r="CA40" s="149">
        <f t="shared" si="73"/>
        <v>1102470238</v>
      </c>
      <c r="CB40" s="149">
        <f t="shared" si="73"/>
        <v>1099120378</v>
      </c>
      <c r="CC40" s="149">
        <f t="shared" si="73"/>
        <v>1184237091</v>
      </c>
      <c r="CD40" s="149">
        <f>+CD41+CD42+CD43+CD44</f>
        <v>1239891053</v>
      </c>
      <c r="CE40" s="149">
        <f t="shared" si="73"/>
        <v>0</v>
      </c>
      <c r="CF40" s="149">
        <f t="shared" si="73"/>
        <v>0</v>
      </c>
      <c r="CG40" s="149">
        <f t="shared" si="73"/>
        <v>0</v>
      </c>
      <c r="CH40" s="149">
        <f t="shared" ref="CH40" si="74">+SUM(CH41:CH44)</f>
        <v>0</v>
      </c>
      <c r="CI40" s="149">
        <f t="shared" si="73"/>
        <v>0</v>
      </c>
      <c r="CJ40" s="149">
        <f t="shared" si="73"/>
        <v>7938810001</v>
      </c>
      <c r="CK40" s="148">
        <f t="shared" si="73"/>
        <v>0</v>
      </c>
      <c r="CL40" s="148">
        <f t="shared" si="73"/>
        <v>4481143097</v>
      </c>
      <c r="CM40" s="148">
        <f t="shared" si="73"/>
        <v>0</v>
      </c>
      <c r="CN40" s="148">
        <f t="shared" si="73"/>
        <v>0</v>
      </c>
      <c r="CO40" s="293">
        <f t="shared" si="24"/>
        <v>1</v>
      </c>
      <c r="CP40" s="294">
        <f>IFERROR(BJ40/AJ40,0)</f>
        <v>0.63919806607630392</v>
      </c>
    </row>
    <row r="41" spans="1:94" s="26" customFormat="1" ht="18" customHeight="1" outlineLevel="4">
      <c r="A41" s="460" t="s">
        <v>737</v>
      </c>
      <c r="B41" s="125" t="s">
        <v>141</v>
      </c>
      <c r="C41" s="25" t="s">
        <v>84</v>
      </c>
      <c r="D41" s="124" t="s">
        <v>53</v>
      </c>
      <c r="E41" s="30">
        <v>119144700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126">
        <f t="shared" ref="AD41:AE48" si="75">+F41+H41+J41+L41+N41+P41+R41+T41+V41+X41+Z41+AB41</f>
        <v>0</v>
      </c>
      <c r="AE41" s="37">
        <f t="shared" si="75"/>
        <v>0</v>
      </c>
      <c r="AF41" s="196"/>
      <c r="AG41" s="30">
        <f t="shared" ref="AG41:AG48" si="76">+E41-AD41+AE41+AF41</f>
        <v>119144700</v>
      </c>
      <c r="AH41" s="135"/>
      <c r="AI41" s="37">
        <f t="shared" ref="AI41:AI48" si="77">+AH41+AW41</f>
        <v>119144700</v>
      </c>
      <c r="AJ41" s="37">
        <f t="shared" ref="AJ41:AJ48" si="78">+AG41-AH41</f>
        <v>119144700</v>
      </c>
      <c r="AK41" s="30">
        <v>119144700</v>
      </c>
      <c r="AL41" s="30">
        <v>0</v>
      </c>
      <c r="AM41" s="37">
        <v>0</v>
      </c>
      <c r="AN41" s="37">
        <v>0</v>
      </c>
      <c r="AO41" s="126">
        <v>0</v>
      </c>
      <c r="AP41" s="30">
        <v>0</v>
      </c>
      <c r="AQ41" s="45"/>
      <c r="AR41" s="40"/>
      <c r="AS41" s="40"/>
      <c r="AT41" s="40"/>
      <c r="AU41" s="169"/>
      <c r="AV41" s="128"/>
      <c r="AW41" s="37">
        <f t="shared" ref="AW41:AW48" si="79">+SUM(AK41:AV41)</f>
        <v>119144700</v>
      </c>
      <c r="AX41" s="30">
        <v>9500600</v>
      </c>
      <c r="AY41" s="30">
        <v>9771100</v>
      </c>
      <c r="AZ41" s="40">
        <v>10678900</v>
      </c>
      <c r="BA41" s="40">
        <v>9956300</v>
      </c>
      <c r="BB41" s="40">
        <v>11978600</v>
      </c>
      <c r="BC41" s="40">
        <v>10593800</v>
      </c>
      <c r="BD41" s="40">
        <v>15288800</v>
      </c>
      <c r="BE41" s="40"/>
      <c r="BF41" s="40"/>
      <c r="BG41" s="129"/>
      <c r="BH41" s="40"/>
      <c r="BI41" s="128"/>
      <c r="BJ41" s="30">
        <f t="shared" ref="BJ41:BJ48" si="80">+SUM(AX41:BI41)</f>
        <v>77768100</v>
      </c>
      <c r="BK41" s="34">
        <v>9500600</v>
      </c>
      <c r="BL41" s="38">
        <v>9771100</v>
      </c>
      <c r="BM41" s="38">
        <v>10678900</v>
      </c>
      <c r="BN41" s="38">
        <v>9956300</v>
      </c>
      <c r="BO41" s="38">
        <v>11978600</v>
      </c>
      <c r="BP41" s="40">
        <v>10593800</v>
      </c>
      <c r="BQ41" s="40">
        <v>15288800</v>
      </c>
      <c r="BR41" s="40"/>
      <c r="BS41" s="40"/>
      <c r="BT41" s="129"/>
      <c r="BU41" s="40"/>
      <c r="BV41" s="128"/>
      <c r="BW41" s="30">
        <f t="shared" ref="BW41:BW48" si="81">+SUM(BK41:BV41)</f>
        <v>77768100</v>
      </c>
      <c r="BX41" s="34">
        <v>9500600</v>
      </c>
      <c r="BY41" s="38">
        <v>9771100</v>
      </c>
      <c r="BZ41" s="40">
        <v>10678900</v>
      </c>
      <c r="CA41" s="40">
        <v>9956300</v>
      </c>
      <c r="CB41" s="40">
        <v>11978600</v>
      </c>
      <c r="CC41" s="40">
        <v>10593800</v>
      </c>
      <c r="CD41" s="40">
        <v>15288800</v>
      </c>
      <c r="CE41" s="40"/>
      <c r="CF41" s="40"/>
      <c r="CG41" s="122"/>
      <c r="CH41" s="122"/>
      <c r="CI41" s="128"/>
      <c r="CJ41" s="30">
        <f t="shared" ref="CJ41:CJ48" si="82">+SUM(BX41:CI41)</f>
        <v>77768100</v>
      </c>
      <c r="CK41" s="32">
        <f t="shared" ref="CK41:CK48" si="83">+AJ41-AW41</f>
        <v>0</v>
      </c>
      <c r="CL41" s="31">
        <f t="shared" ref="CL41:CL48" si="84">+AW41-BJ41</f>
        <v>41376600</v>
      </c>
      <c r="CM41" s="31">
        <f t="shared" ref="CM41:CM48" si="85">+BJ41-BW41</f>
        <v>0</v>
      </c>
      <c r="CN41" s="31">
        <f t="shared" ref="CN41:CN48" si="86">+BW41-CJ41</f>
        <v>0</v>
      </c>
      <c r="CO41" s="295">
        <f t="shared" si="24"/>
        <v>1</v>
      </c>
      <c r="CP41" s="86">
        <f>IFERROR(BJ41/AJ41,0)</f>
        <v>0.65271976009004173</v>
      </c>
    </row>
    <row r="42" spans="1:94" s="26" customFormat="1" ht="18" customHeight="1" outlineLevel="4">
      <c r="A42" s="460" t="s">
        <v>738</v>
      </c>
      <c r="B42" s="125" t="s">
        <v>142</v>
      </c>
      <c r="C42" s="25" t="s">
        <v>84</v>
      </c>
      <c r="D42" s="124" t="s">
        <v>54</v>
      </c>
      <c r="E42" s="30">
        <v>5697403045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126">
        <f t="shared" si="75"/>
        <v>0</v>
      </c>
      <c r="AE42" s="37">
        <f t="shared" si="75"/>
        <v>0</v>
      </c>
      <c r="AF42" s="196"/>
      <c r="AG42" s="30">
        <f t="shared" si="76"/>
        <v>5697403045</v>
      </c>
      <c r="AH42" s="135"/>
      <c r="AI42" s="37">
        <f t="shared" si="77"/>
        <v>5697403045</v>
      </c>
      <c r="AJ42" s="37">
        <f t="shared" si="78"/>
        <v>5697403045</v>
      </c>
      <c r="AK42" s="30">
        <v>5697403045</v>
      </c>
      <c r="AL42" s="30">
        <v>0</v>
      </c>
      <c r="AM42" s="37">
        <v>0</v>
      </c>
      <c r="AN42" s="37">
        <v>0</v>
      </c>
      <c r="AO42" s="126">
        <v>0</v>
      </c>
      <c r="AP42" s="30">
        <v>0</v>
      </c>
      <c r="AQ42" s="45"/>
      <c r="AR42" s="40"/>
      <c r="AS42" s="40"/>
      <c r="AT42" s="40"/>
      <c r="AU42" s="169"/>
      <c r="AV42" s="128"/>
      <c r="AW42" s="37">
        <f t="shared" si="79"/>
        <v>5697403045</v>
      </c>
      <c r="AX42" s="30">
        <v>516205717</v>
      </c>
      <c r="AY42" s="30">
        <v>489810803</v>
      </c>
      <c r="AZ42" s="40">
        <v>498492252</v>
      </c>
      <c r="BA42" s="40">
        <v>503198704</v>
      </c>
      <c r="BB42" s="40">
        <v>505778478</v>
      </c>
      <c r="BC42" s="40">
        <v>544829691</v>
      </c>
      <c r="BD42" s="40">
        <v>569840053</v>
      </c>
      <c r="BE42" s="40"/>
      <c r="BF42" s="40"/>
      <c r="BG42" s="129"/>
      <c r="BH42" s="40"/>
      <c r="BI42" s="128"/>
      <c r="BJ42" s="30">
        <f t="shared" si="80"/>
        <v>3628155698</v>
      </c>
      <c r="BK42" s="34">
        <v>516205717</v>
      </c>
      <c r="BL42" s="38">
        <v>489810803</v>
      </c>
      <c r="BM42" s="38">
        <v>498492252</v>
      </c>
      <c r="BN42" s="38">
        <v>503198704</v>
      </c>
      <c r="BO42" s="38">
        <v>505778478</v>
      </c>
      <c r="BP42" s="40">
        <v>544829691</v>
      </c>
      <c r="BQ42" s="40">
        <v>569840053</v>
      </c>
      <c r="BR42" s="40"/>
      <c r="BS42" s="40"/>
      <c r="BT42" s="129"/>
      <c r="BU42" s="40"/>
      <c r="BV42" s="128"/>
      <c r="BW42" s="30">
        <f t="shared" si="81"/>
        <v>3628155698</v>
      </c>
      <c r="BX42" s="34">
        <v>516205717</v>
      </c>
      <c r="BY42" s="38">
        <v>489810803</v>
      </c>
      <c r="BZ42" s="40">
        <v>498492252</v>
      </c>
      <c r="CA42" s="40">
        <v>503198704</v>
      </c>
      <c r="CB42" s="40">
        <v>505778478</v>
      </c>
      <c r="CC42" s="40">
        <v>544829691</v>
      </c>
      <c r="CD42" s="40">
        <v>569840053</v>
      </c>
      <c r="CE42" s="40"/>
      <c r="CF42" s="40"/>
      <c r="CG42" s="122"/>
      <c r="CH42" s="122"/>
      <c r="CI42" s="128"/>
      <c r="CJ42" s="30">
        <f t="shared" si="82"/>
        <v>3628155698</v>
      </c>
      <c r="CK42" s="32">
        <f t="shared" si="83"/>
        <v>0</v>
      </c>
      <c r="CL42" s="31">
        <f t="shared" si="84"/>
        <v>2069247347</v>
      </c>
      <c r="CM42" s="31">
        <f t="shared" si="85"/>
        <v>0</v>
      </c>
      <c r="CN42" s="31">
        <f t="shared" si="86"/>
        <v>0</v>
      </c>
      <c r="CO42" s="295">
        <f t="shared" si="24"/>
        <v>1</v>
      </c>
      <c r="CP42" s="86">
        <f>IFERROR(BJ42/AJ42,0)</f>
        <v>0.63680867745244796</v>
      </c>
    </row>
    <row r="43" spans="1:94" s="26" customFormat="1" ht="18" customHeight="1" outlineLevel="4">
      <c r="A43" s="460" t="s">
        <v>739</v>
      </c>
      <c r="B43" s="125" t="s">
        <v>143</v>
      </c>
      <c r="C43" s="25" t="s">
        <v>84</v>
      </c>
      <c r="D43" s="124" t="s">
        <v>55</v>
      </c>
      <c r="E43" s="30">
        <v>6528258063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126">
        <f t="shared" si="75"/>
        <v>0</v>
      </c>
      <c r="AE43" s="37">
        <f t="shared" si="75"/>
        <v>0</v>
      </c>
      <c r="AF43" s="196"/>
      <c r="AG43" s="30">
        <f t="shared" si="76"/>
        <v>6528258063</v>
      </c>
      <c r="AH43" s="135"/>
      <c r="AI43" s="37">
        <f t="shared" si="77"/>
        <v>6528258063</v>
      </c>
      <c r="AJ43" s="37">
        <f t="shared" si="78"/>
        <v>6528258063</v>
      </c>
      <c r="AK43" s="30">
        <v>6528258063</v>
      </c>
      <c r="AL43" s="30">
        <v>0</v>
      </c>
      <c r="AM43" s="37">
        <v>0</v>
      </c>
      <c r="AN43" s="37">
        <v>0</v>
      </c>
      <c r="AO43" s="126">
        <v>0</v>
      </c>
      <c r="AP43" s="30">
        <v>0</v>
      </c>
      <c r="AQ43" s="45"/>
      <c r="AR43" s="40"/>
      <c r="AS43" s="40"/>
      <c r="AT43" s="40"/>
      <c r="AU43" s="169"/>
      <c r="AV43" s="128"/>
      <c r="AW43" s="37">
        <f t="shared" si="79"/>
        <v>6528258063</v>
      </c>
      <c r="AX43" s="30">
        <v>602155309</v>
      </c>
      <c r="AY43" s="30">
        <v>587959586</v>
      </c>
      <c r="AZ43" s="40">
        <v>570359974</v>
      </c>
      <c r="BA43" s="40">
        <v>582092934</v>
      </c>
      <c r="BB43" s="40">
        <v>574582100</v>
      </c>
      <c r="BC43" s="40">
        <v>621372400</v>
      </c>
      <c r="BD43" s="40">
        <v>647493600</v>
      </c>
      <c r="BE43" s="40"/>
      <c r="BF43" s="40"/>
      <c r="BG43" s="40"/>
      <c r="BH43" s="40"/>
      <c r="BI43" s="128"/>
      <c r="BJ43" s="30">
        <f t="shared" si="80"/>
        <v>4186015903</v>
      </c>
      <c r="BK43" s="34">
        <v>602155309</v>
      </c>
      <c r="BL43" s="38">
        <v>587959586</v>
      </c>
      <c r="BM43" s="38">
        <v>570359974</v>
      </c>
      <c r="BN43" s="38">
        <v>582038434</v>
      </c>
      <c r="BO43" s="38">
        <v>574636600</v>
      </c>
      <c r="BP43" s="40">
        <v>621372400</v>
      </c>
      <c r="BQ43" s="40">
        <v>647493600</v>
      </c>
      <c r="BR43" s="40"/>
      <c r="BS43" s="40"/>
      <c r="BT43" s="40"/>
      <c r="BU43" s="40"/>
      <c r="BV43" s="128"/>
      <c r="BW43" s="30">
        <f t="shared" si="81"/>
        <v>4186015903</v>
      </c>
      <c r="BX43" s="34">
        <v>602155309</v>
      </c>
      <c r="BY43" s="38">
        <v>587959586</v>
      </c>
      <c r="BZ43" s="40">
        <v>570359974</v>
      </c>
      <c r="CA43" s="40">
        <v>582038434</v>
      </c>
      <c r="CB43" s="40">
        <v>574636600</v>
      </c>
      <c r="CC43" s="40">
        <v>621372400</v>
      </c>
      <c r="CD43" s="40">
        <v>647493600</v>
      </c>
      <c r="CE43" s="40"/>
      <c r="CF43" s="40"/>
      <c r="CG43" s="121"/>
      <c r="CH43" s="121"/>
      <c r="CI43" s="128"/>
      <c r="CJ43" s="30">
        <f t="shared" si="82"/>
        <v>4186015903</v>
      </c>
      <c r="CK43" s="32">
        <f t="shared" si="83"/>
        <v>0</v>
      </c>
      <c r="CL43" s="31">
        <f t="shared" si="84"/>
        <v>2342242160</v>
      </c>
      <c r="CM43" s="31">
        <f t="shared" si="85"/>
        <v>0</v>
      </c>
      <c r="CN43" s="31">
        <f t="shared" si="86"/>
        <v>0</v>
      </c>
      <c r="CO43" s="295">
        <f t="shared" si="24"/>
        <v>1</v>
      </c>
      <c r="CP43" s="86">
        <f>IFERROR(BJ43/AJ43,0)</f>
        <v>0.64121483290082371</v>
      </c>
    </row>
    <row r="44" spans="1:94" s="26" customFormat="1" ht="18" customHeight="1" outlineLevel="4">
      <c r="A44" s="460" t="s">
        <v>740</v>
      </c>
      <c r="B44" s="125" t="s">
        <v>144</v>
      </c>
      <c r="C44" s="25" t="s">
        <v>84</v>
      </c>
      <c r="D44" s="124" t="s">
        <v>56</v>
      </c>
      <c r="E44" s="30">
        <v>75147290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126">
        <f t="shared" si="75"/>
        <v>0</v>
      </c>
      <c r="AE44" s="37">
        <f t="shared" si="75"/>
        <v>0</v>
      </c>
      <c r="AF44" s="196"/>
      <c r="AG44" s="30">
        <f t="shared" si="76"/>
        <v>75147290</v>
      </c>
      <c r="AH44" s="135"/>
      <c r="AI44" s="37">
        <f t="shared" si="77"/>
        <v>75147290</v>
      </c>
      <c r="AJ44" s="37">
        <f t="shared" si="78"/>
        <v>75147290</v>
      </c>
      <c r="AK44" s="30">
        <v>75147290</v>
      </c>
      <c r="AL44" s="30">
        <v>0</v>
      </c>
      <c r="AM44" s="37">
        <v>0</v>
      </c>
      <c r="AN44" s="37">
        <v>0</v>
      </c>
      <c r="AO44" s="126">
        <v>0</v>
      </c>
      <c r="AP44" s="30">
        <v>0</v>
      </c>
      <c r="AQ44" s="45"/>
      <c r="AR44" s="40"/>
      <c r="AS44" s="40"/>
      <c r="AT44" s="40"/>
      <c r="AU44" s="169"/>
      <c r="AV44" s="128"/>
      <c r="AW44" s="37">
        <f t="shared" si="79"/>
        <v>75147290</v>
      </c>
      <c r="AX44" s="30">
        <v>5503500</v>
      </c>
      <c r="AY44" s="30">
        <v>6015200</v>
      </c>
      <c r="AZ44" s="40">
        <v>6638300</v>
      </c>
      <c r="BA44" s="40">
        <v>7276800</v>
      </c>
      <c r="BB44" s="40">
        <v>6726700</v>
      </c>
      <c r="BC44" s="40">
        <v>7441200</v>
      </c>
      <c r="BD44" s="40">
        <v>7268600</v>
      </c>
      <c r="BE44" s="40"/>
      <c r="BF44" s="40"/>
      <c r="BG44" s="129"/>
      <c r="BH44" s="40"/>
      <c r="BI44" s="128"/>
      <c r="BJ44" s="30">
        <f t="shared" si="80"/>
        <v>46870300</v>
      </c>
      <c r="BK44" s="34">
        <v>5503500</v>
      </c>
      <c r="BL44" s="38">
        <v>6015200</v>
      </c>
      <c r="BM44" s="38">
        <v>6638300</v>
      </c>
      <c r="BN44" s="38">
        <v>7276800</v>
      </c>
      <c r="BO44" s="38">
        <v>6726700</v>
      </c>
      <c r="BP44" s="40">
        <v>7441200</v>
      </c>
      <c r="BQ44" s="40">
        <v>7268600</v>
      </c>
      <c r="BR44" s="40"/>
      <c r="BS44" s="40"/>
      <c r="BT44" s="129"/>
      <c r="BU44" s="40"/>
      <c r="BV44" s="128"/>
      <c r="BW44" s="30">
        <f t="shared" si="81"/>
        <v>46870300</v>
      </c>
      <c r="BX44" s="34">
        <v>5503500</v>
      </c>
      <c r="BY44" s="38">
        <v>6015200</v>
      </c>
      <c r="BZ44" s="40">
        <v>6638300</v>
      </c>
      <c r="CA44" s="40">
        <v>7276800</v>
      </c>
      <c r="CB44" s="40">
        <v>6726700</v>
      </c>
      <c r="CC44" s="40">
        <v>7441200</v>
      </c>
      <c r="CD44" s="40">
        <v>7268600</v>
      </c>
      <c r="CE44" s="40"/>
      <c r="CF44" s="40"/>
      <c r="CG44" s="122"/>
      <c r="CH44" s="122"/>
      <c r="CI44" s="128"/>
      <c r="CJ44" s="30">
        <f t="shared" si="82"/>
        <v>46870300</v>
      </c>
      <c r="CK44" s="32">
        <f t="shared" si="83"/>
        <v>0</v>
      </c>
      <c r="CL44" s="31">
        <f t="shared" si="84"/>
        <v>28276990</v>
      </c>
      <c r="CM44" s="31">
        <f t="shared" si="85"/>
        <v>0</v>
      </c>
      <c r="CN44" s="31">
        <f t="shared" si="86"/>
        <v>0</v>
      </c>
      <c r="CO44" s="295">
        <f t="shared" si="24"/>
        <v>1</v>
      </c>
      <c r="CP44" s="86">
        <f>IFERROR(BJ44/AJ44,0)</f>
        <v>0.62371244525251679</v>
      </c>
    </row>
    <row r="45" spans="1:94" s="64" customFormat="1" ht="20.25" customHeight="1" outlineLevel="3">
      <c r="A45" s="460" t="s">
        <v>859</v>
      </c>
      <c r="B45" s="175" t="s">
        <v>145</v>
      </c>
      <c r="C45" s="538" t="s">
        <v>84</v>
      </c>
      <c r="D45" s="130" t="s">
        <v>57</v>
      </c>
      <c r="E45" s="76">
        <v>2721591300</v>
      </c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9">
        <f t="shared" si="75"/>
        <v>0</v>
      </c>
      <c r="AE45" s="176">
        <f t="shared" si="75"/>
        <v>0</v>
      </c>
      <c r="AF45" s="300"/>
      <c r="AG45" s="76">
        <f t="shared" si="76"/>
        <v>2721591300</v>
      </c>
      <c r="AH45" s="138"/>
      <c r="AI45" s="80">
        <f t="shared" si="77"/>
        <v>2721591300</v>
      </c>
      <c r="AJ45" s="176">
        <f t="shared" si="78"/>
        <v>2721591300</v>
      </c>
      <c r="AK45" s="76">
        <v>2721591300</v>
      </c>
      <c r="AL45" s="176">
        <v>0</v>
      </c>
      <c r="AM45" s="176">
        <v>0</v>
      </c>
      <c r="AN45" s="176">
        <v>0</v>
      </c>
      <c r="AO45" s="299">
        <v>0</v>
      </c>
      <c r="AP45" s="30">
        <v>0</v>
      </c>
      <c r="AQ45" s="96"/>
      <c r="AR45" s="48"/>
      <c r="AS45" s="48"/>
      <c r="AT45" s="48"/>
      <c r="AU45" s="209"/>
      <c r="AV45" s="210"/>
      <c r="AW45" s="176">
        <f t="shared" si="79"/>
        <v>2721591300</v>
      </c>
      <c r="AX45" s="76">
        <v>246269900</v>
      </c>
      <c r="AY45" s="76">
        <v>247986000</v>
      </c>
      <c r="AZ45" s="94">
        <v>263302900</v>
      </c>
      <c r="BA45" s="94">
        <v>255533300</v>
      </c>
      <c r="BB45" s="94">
        <v>274501900</v>
      </c>
      <c r="BC45" s="94">
        <v>287929000</v>
      </c>
      <c r="BD45" s="94">
        <v>383438000</v>
      </c>
      <c r="BE45" s="94"/>
      <c r="BF45" s="94"/>
      <c r="BG45" s="94"/>
      <c r="BH45" s="48"/>
      <c r="BI45" s="210"/>
      <c r="BJ45" s="76">
        <f t="shared" si="80"/>
        <v>1958961000</v>
      </c>
      <c r="BK45" s="76">
        <v>246269900</v>
      </c>
      <c r="BL45" s="76">
        <v>247986000</v>
      </c>
      <c r="BM45" s="76">
        <v>263302900</v>
      </c>
      <c r="BN45" s="76">
        <v>255500800</v>
      </c>
      <c r="BO45" s="76">
        <v>274534400</v>
      </c>
      <c r="BP45" s="94">
        <v>287929000</v>
      </c>
      <c r="BQ45" s="94">
        <v>383438000</v>
      </c>
      <c r="BR45" s="94"/>
      <c r="BS45" s="94"/>
      <c r="BT45" s="94"/>
      <c r="BU45" s="48"/>
      <c r="BV45" s="210"/>
      <c r="BW45" s="76">
        <f t="shared" si="81"/>
        <v>1958961000</v>
      </c>
      <c r="BX45" s="206">
        <v>246269900</v>
      </c>
      <c r="BY45" s="206">
        <v>247986000</v>
      </c>
      <c r="BZ45" s="206">
        <v>263302900</v>
      </c>
      <c r="CA45" s="206">
        <v>255500800</v>
      </c>
      <c r="CB45" s="206">
        <v>274534400</v>
      </c>
      <c r="CC45" s="94">
        <v>287929000</v>
      </c>
      <c r="CD45" s="94">
        <v>383438000</v>
      </c>
      <c r="CE45" s="94"/>
      <c r="CF45" s="94"/>
      <c r="CG45" s="152"/>
      <c r="CH45" s="152"/>
      <c r="CI45" s="210"/>
      <c r="CJ45" s="76">
        <f t="shared" si="82"/>
        <v>1958961000</v>
      </c>
      <c r="CK45" s="32">
        <f t="shared" si="83"/>
        <v>0</v>
      </c>
      <c r="CL45" s="31">
        <f t="shared" si="84"/>
        <v>762630300</v>
      </c>
      <c r="CM45" s="31">
        <f t="shared" si="85"/>
        <v>0</v>
      </c>
      <c r="CN45" s="31">
        <f t="shared" si="86"/>
        <v>0</v>
      </c>
      <c r="CO45" s="295">
        <f t="shared" si="24"/>
        <v>1</v>
      </c>
      <c r="CP45" s="86">
        <f>IFERROR(BJ45/AJ45,0)</f>
        <v>0.71978514922501402</v>
      </c>
    </row>
    <row r="46" spans="1:94" s="64" customFormat="1" ht="20.25" customHeight="1" outlineLevel="3">
      <c r="A46" s="460" t="s">
        <v>860</v>
      </c>
      <c r="B46" s="175" t="s">
        <v>146</v>
      </c>
      <c r="C46" s="538" t="s">
        <v>84</v>
      </c>
      <c r="D46" s="130" t="s">
        <v>58</v>
      </c>
      <c r="E46" s="76">
        <v>520219400</v>
      </c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9">
        <f t="shared" si="75"/>
        <v>0</v>
      </c>
      <c r="AE46" s="176">
        <f t="shared" si="75"/>
        <v>0</v>
      </c>
      <c r="AF46" s="300"/>
      <c r="AG46" s="76">
        <f t="shared" si="76"/>
        <v>520219400</v>
      </c>
      <c r="AH46" s="138"/>
      <c r="AI46" s="80">
        <f t="shared" si="77"/>
        <v>520219400</v>
      </c>
      <c r="AJ46" s="176">
        <f t="shared" si="78"/>
        <v>520219400</v>
      </c>
      <c r="AK46" s="76">
        <v>520219400</v>
      </c>
      <c r="AL46" s="176">
        <v>0</v>
      </c>
      <c r="AM46" s="176">
        <v>0</v>
      </c>
      <c r="AN46" s="176">
        <v>0</v>
      </c>
      <c r="AO46" s="299">
        <v>0</v>
      </c>
      <c r="AP46" s="30">
        <v>0</v>
      </c>
      <c r="AQ46" s="96"/>
      <c r="AR46" s="48"/>
      <c r="AS46" s="48"/>
      <c r="AT46" s="48"/>
      <c r="AU46" s="209"/>
      <c r="AV46" s="210"/>
      <c r="AW46" s="176">
        <f t="shared" si="79"/>
        <v>520219400</v>
      </c>
      <c r="AX46" s="76">
        <v>41039900</v>
      </c>
      <c r="AY46" s="76">
        <v>41327300</v>
      </c>
      <c r="AZ46" s="94">
        <v>43978100</v>
      </c>
      <c r="BA46" s="94">
        <v>42685500</v>
      </c>
      <c r="BB46" s="94">
        <v>45833700</v>
      </c>
      <c r="BC46" s="94">
        <v>48082100</v>
      </c>
      <c r="BD46" s="94">
        <v>63977800</v>
      </c>
      <c r="BE46" s="94"/>
      <c r="BF46" s="94"/>
      <c r="BG46" s="94"/>
      <c r="BH46" s="48"/>
      <c r="BI46" s="210"/>
      <c r="BJ46" s="76">
        <f t="shared" si="80"/>
        <v>326924400</v>
      </c>
      <c r="BK46" s="76">
        <v>41039900</v>
      </c>
      <c r="BL46" s="76">
        <v>41327300</v>
      </c>
      <c r="BM46" s="76">
        <v>43978100</v>
      </c>
      <c r="BN46" s="76">
        <v>42680000</v>
      </c>
      <c r="BO46" s="76">
        <v>45839200</v>
      </c>
      <c r="BP46" s="94">
        <v>48082100</v>
      </c>
      <c r="BQ46" s="94">
        <v>63977800</v>
      </c>
      <c r="BR46" s="94"/>
      <c r="BS46" s="94"/>
      <c r="BT46" s="94"/>
      <c r="BU46" s="48"/>
      <c r="BV46" s="210"/>
      <c r="BW46" s="76">
        <f t="shared" si="81"/>
        <v>326924400</v>
      </c>
      <c r="BX46" s="206">
        <v>41039900</v>
      </c>
      <c r="BY46" s="206">
        <v>41327300</v>
      </c>
      <c r="BZ46" s="206">
        <v>43978100</v>
      </c>
      <c r="CA46" s="206">
        <v>42680000</v>
      </c>
      <c r="CB46" s="206">
        <v>45839200</v>
      </c>
      <c r="CC46" s="94">
        <v>48082100</v>
      </c>
      <c r="CD46" s="94">
        <v>63977800</v>
      </c>
      <c r="CE46" s="94"/>
      <c r="CF46" s="94"/>
      <c r="CG46" s="152"/>
      <c r="CH46" s="152"/>
      <c r="CI46" s="210"/>
      <c r="CJ46" s="76">
        <f t="shared" si="82"/>
        <v>326924400</v>
      </c>
      <c r="CK46" s="32">
        <f t="shared" si="83"/>
        <v>0</v>
      </c>
      <c r="CL46" s="31">
        <f t="shared" si="84"/>
        <v>193295000</v>
      </c>
      <c r="CM46" s="31">
        <f t="shared" si="85"/>
        <v>0</v>
      </c>
      <c r="CN46" s="31">
        <f t="shared" si="86"/>
        <v>0</v>
      </c>
      <c r="CO46" s="295">
        <f t="shared" si="24"/>
        <v>1</v>
      </c>
      <c r="CP46" s="86">
        <f>IFERROR(BJ46/AJ46,0)</f>
        <v>0.62843561774128376</v>
      </c>
    </row>
    <row r="47" spans="1:94" s="64" customFormat="1" ht="20.25" customHeight="1" outlineLevel="3">
      <c r="A47" s="460" t="s">
        <v>861</v>
      </c>
      <c r="B47" s="175" t="s">
        <v>147</v>
      </c>
      <c r="C47" s="538" t="s">
        <v>84</v>
      </c>
      <c r="D47" s="130" t="s">
        <v>59</v>
      </c>
      <c r="E47" s="76">
        <v>520219400</v>
      </c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9">
        <f t="shared" si="75"/>
        <v>0</v>
      </c>
      <c r="AE47" s="176">
        <f t="shared" si="75"/>
        <v>0</v>
      </c>
      <c r="AF47" s="300"/>
      <c r="AG47" s="76">
        <f t="shared" si="76"/>
        <v>520219400</v>
      </c>
      <c r="AH47" s="138"/>
      <c r="AI47" s="80">
        <f t="shared" si="77"/>
        <v>520219400</v>
      </c>
      <c r="AJ47" s="176">
        <f t="shared" si="78"/>
        <v>520219400</v>
      </c>
      <c r="AK47" s="76">
        <v>520219400</v>
      </c>
      <c r="AL47" s="176">
        <v>0</v>
      </c>
      <c r="AM47" s="176">
        <v>0</v>
      </c>
      <c r="AN47" s="176">
        <v>0</v>
      </c>
      <c r="AO47" s="299">
        <v>0</v>
      </c>
      <c r="AP47" s="30">
        <v>0</v>
      </c>
      <c r="AQ47" s="96"/>
      <c r="AR47" s="48"/>
      <c r="AS47" s="48"/>
      <c r="AT47" s="48"/>
      <c r="AU47" s="209"/>
      <c r="AV47" s="210"/>
      <c r="AW47" s="176">
        <f t="shared" si="79"/>
        <v>520219400</v>
      </c>
      <c r="AX47" s="76">
        <v>41039900</v>
      </c>
      <c r="AY47" s="76">
        <v>41327300</v>
      </c>
      <c r="AZ47" s="94">
        <v>43978100</v>
      </c>
      <c r="BA47" s="94">
        <v>42685500</v>
      </c>
      <c r="BB47" s="94">
        <v>45833700</v>
      </c>
      <c r="BC47" s="94">
        <v>48082100</v>
      </c>
      <c r="BD47" s="94">
        <v>63977800</v>
      </c>
      <c r="BE47" s="94"/>
      <c r="BF47" s="94"/>
      <c r="BG47" s="94"/>
      <c r="BH47" s="48"/>
      <c r="BI47" s="210"/>
      <c r="BJ47" s="76">
        <f t="shared" si="80"/>
        <v>326924400</v>
      </c>
      <c r="BK47" s="76">
        <v>41039900</v>
      </c>
      <c r="BL47" s="76">
        <v>41327300</v>
      </c>
      <c r="BM47" s="76">
        <v>43978100</v>
      </c>
      <c r="BN47" s="76">
        <v>42680000</v>
      </c>
      <c r="BO47" s="76">
        <v>45839200</v>
      </c>
      <c r="BP47" s="94">
        <v>48082100</v>
      </c>
      <c r="BQ47" s="94">
        <v>63977800</v>
      </c>
      <c r="BR47" s="94"/>
      <c r="BS47" s="94"/>
      <c r="BT47" s="94"/>
      <c r="BU47" s="48"/>
      <c r="BV47" s="210"/>
      <c r="BW47" s="76">
        <f t="shared" si="81"/>
        <v>326924400</v>
      </c>
      <c r="BX47" s="206">
        <v>41039900</v>
      </c>
      <c r="BY47" s="206">
        <v>41327300</v>
      </c>
      <c r="BZ47" s="206">
        <v>43978100</v>
      </c>
      <c r="CA47" s="206">
        <v>42680000</v>
      </c>
      <c r="CB47" s="206">
        <v>45839200</v>
      </c>
      <c r="CC47" s="94">
        <v>48082100</v>
      </c>
      <c r="CD47" s="94">
        <v>63977800</v>
      </c>
      <c r="CE47" s="94"/>
      <c r="CF47" s="94"/>
      <c r="CG47" s="152"/>
      <c r="CH47" s="152"/>
      <c r="CI47" s="210"/>
      <c r="CJ47" s="76">
        <f t="shared" si="82"/>
        <v>326924400</v>
      </c>
      <c r="CK47" s="32">
        <f t="shared" si="83"/>
        <v>0</v>
      </c>
      <c r="CL47" s="31">
        <f t="shared" si="84"/>
        <v>193295000</v>
      </c>
      <c r="CM47" s="31">
        <f t="shared" si="85"/>
        <v>0</v>
      </c>
      <c r="CN47" s="31">
        <f t="shared" si="86"/>
        <v>0</v>
      </c>
      <c r="CO47" s="295">
        <f t="shared" si="24"/>
        <v>1</v>
      </c>
      <c r="CP47" s="86">
        <f>IFERROR(BJ47/AJ47,0)</f>
        <v>0.62843561774128376</v>
      </c>
    </row>
    <row r="48" spans="1:94" s="64" customFormat="1" ht="20.25" customHeight="1" outlineLevel="3" thickBot="1">
      <c r="A48" s="460" t="s">
        <v>862</v>
      </c>
      <c r="B48" s="301" t="s">
        <v>148</v>
      </c>
      <c r="C48" s="539" t="s">
        <v>84</v>
      </c>
      <c r="D48" s="131" t="s">
        <v>60</v>
      </c>
      <c r="E48" s="208">
        <v>940395000</v>
      </c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3">
        <f t="shared" si="75"/>
        <v>0</v>
      </c>
      <c r="AE48" s="304">
        <f t="shared" si="75"/>
        <v>0</v>
      </c>
      <c r="AF48" s="305"/>
      <c r="AG48" s="208">
        <f t="shared" si="76"/>
        <v>940395000</v>
      </c>
      <c r="AH48" s="306"/>
      <c r="AI48" s="80">
        <f t="shared" si="77"/>
        <v>940395000</v>
      </c>
      <c r="AJ48" s="304">
        <f t="shared" si="78"/>
        <v>940395000</v>
      </c>
      <c r="AK48" s="76">
        <v>940395000</v>
      </c>
      <c r="AL48" s="176">
        <v>0</v>
      </c>
      <c r="AM48" s="176">
        <v>0</v>
      </c>
      <c r="AN48" s="176">
        <v>0</v>
      </c>
      <c r="AO48" s="299">
        <v>0</v>
      </c>
      <c r="AP48" s="54">
        <v>0</v>
      </c>
      <c r="AQ48" s="307"/>
      <c r="AR48" s="48"/>
      <c r="AS48" s="48"/>
      <c r="AT48" s="48"/>
      <c r="AU48" s="209"/>
      <c r="AV48" s="210"/>
      <c r="AW48" s="304">
        <f t="shared" si="79"/>
        <v>940395000</v>
      </c>
      <c r="AX48" s="239">
        <v>82076600</v>
      </c>
      <c r="AY48" s="47">
        <v>82649300</v>
      </c>
      <c r="AZ48" s="307">
        <v>87855900</v>
      </c>
      <c r="BA48" s="308">
        <v>85266300</v>
      </c>
      <c r="BB48" s="308">
        <v>91581300</v>
      </c>
      <c r="BC48" s="308">
        <v>96050100</v>
      </c>
      <c r="BD48" s="308">
        <v>127877300</v>
      </c>
      <c r="BE48" s="308"/>
      <c r="BF48" s="308"/>
      <c r="BG48" s="308"/>
      <c r="BH48" s="48"/>
      <c r="BI48" s="210"/>
      <c r="BJ48" s="208">
        <f t="shared" si="80"/>
        <v>653356800</v>
      </c>
      <c r="BK48" s="208">
        <v>82076600</v>
      </c>
      <c r="BL48" s="208">
        <v>82649300</v>
      </c>
      <c r="BM48" s="208">
        <v>87855900</v>
      </c>
      <c r="BN48" s="208">
        <v>85255400</v>
      </c>
      <c r="BO48" s="208">
        <v>91592200</v>
      </c>
      <c r="BP48" s="308">
        <v>96050100</v>
      </c>
      <c r="BQ48" s="308">
        <v>127877300</v>
      </c>
      <c r="BR48" s="308"/>
      <c r="BS48" s="308"/>
      <c r="BT48" s="308"/>
      <c r="BU48" s="265"/>
      <c r="BV48" s="266"/>
      <c r="BW48" s="208">
        <f t="shared" si="81"/>
        <v>653356800</v>
      </c>
      <c r="BX48" s="267">
        <v>82076600</v>
      </c>
      <c r="BY48" s="267">
        <v>82649300</v>
      </c>
      <c r="BZ48" s="267">
        <v>87855900</v>
      </c>
      <c r="CA48" s="267">
        <v>85255400</v>
      </c>
      <c r="CB48" s="267">
        <v>91592200</v>
      </c>
      <c r="CC48" s="308">
        <v>96050100</v>
      </c>
      <c r="CD48" s="308">
        <v>127877300</v>
      </c>
      <c r="CE48" s="308"/>
      <c r="CF48" s="308"/>
      <c r="CG48" s="309"/>
      <c r="CH48" s="309"/>
      <c r="CI48" s="266"/>
      <c r="CJ48" s="208">
        <f t="shared" si="82"/>
        <v>653356800</v>
      </c>
      <c r="CK48" s="154">
        <f t="shared" si="83"/>
        <v>0</v>
      </c>
      <c r="CL48" s="53">
        <f t="shared" si="84"/>
        <v>287038200</v>
      </c>
      <c r="CM48" s="53">
        <f t="shared" si="85"/>
        <v>0</v>
      </c>
      <c r="CN48" s="53">
        <f t="shared" si="86"/>
        <v>0</v>
      </c>
      <c r="CO48" s="310">
        <f t="shared" si="24"/>
        <v>1</v>
      </c>
      <c r="CP48" s="311">
        <f>IFERROR(BJ48/AJ48,0)</f>
        <v>0.69476847494935634</v>
      </c>
    </row>
    <row r="49" spans="1:94" s="29" customFormat="1" ht="18.75" thickBot="1">
      <c r="A49" s="312"/>
      <c r="B49" s="258"/>
      <c r="C49" s="555"/>
      <c r="D49" s="83"/>
      <c r="E49" s="259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259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259"/>
      <c r="BX49" s="83"/>
      <c r="BY49" s="259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259"/>
      <c r="CK49" s="83"/>
      <c r="CL49" s="83"/>
      <c r="CM49" s="83"/>
      <c r="CN49" s="83"/>
      <c r="CO49" s="313"/>
      <c r="CP49" s="314"/>
    </row>
    <row r="50" spans="1:94" s="64" customFormat="1" ht="31.5" customHeight="1" thickBot="1">
      <c r="A50" s="315"/>
      <c r="B50" s="279" t="s">
        <v>265</v>
      </c>
      <c r="C50" s="534" t="s">
        <v>84</v>
      </c>
      <c r="D50" s="105" t="s">
        <v>25</v>
      </c>
      <c r="E50" s="280">
        <f>+E51+E60</f>
        <v>10961500000</v>
      </c>
      <c r="F50" s="316">
        <f>+F51+F60</f>
        <v>329500000</v>
      </c>
      <c r="G50" s="317">
        <f t="shared" ref="G50:AC50" si="87">+G51+G60</f>
        <v>329500000</v>
      </c>
      <c r="H50" s="317">
        <f t="shared" si="87"/>
        <v>317600000</v>
      </c>
      <c r="I50" s="317">
        <f t="shared" si="87"/>
        <v>317600000</v>
      </c>
      <c r="J50" s="317">
        <f t="shared" si="87"/>
        <v>43223589</v>
      </c>
      <c r="K50" s="317">
        <f t="shared" si="87"/>
        <v>43223589</v>
      </c>
      <c r="L50" s="317">
        <f t="shared" si="87"/>
        <v>324496256</v>
      </c>
      <c r="M50" s="317">
        <f t="shared" si="87"/>
        <v>324496256</v>
      </c>
      <c r="N50" s="317">
        <f t="shared" si="87"/>
        <v>200000000</v>
      </c>
      <c r="O50" s="317">
        <f t="shared" si="87"/>
        <v>200000000</v>
      </c>
      <c r="P50" s="317">
        <f t="shared" si="87"/>
        <v>82919338</v>
      </c>
      <c r="Q50" s="318">
        <f t="shared" si="87"/>
        <v>82919338</v>
      </c>
      <c r="R50" s="280">
        <f t="shared" si="87"/>
        <v>148000000</v>
      </c>
      <c r="S50" s="282">
        <f t="shared" si="87"/>
        <v>7648000000</v>
      </c>
      <c r="T50" s="316">
        <f t="shared" si="87"/>
        <v>0</v>
      </c>
      <c r="U50" s="317">
        <f t="shared" si="87"/>
        <v>0</v>
      </c>
      <c r="V50" s="317">
        <f t="shared" si="87"/>
        <v>0</v>
      </c>
      <c r="W50" s="317">
        <f t="shared" si="87"/>
        <v>0</v>
      </c>
      <c r="X50" s="317">
        <f t="shared" si="87"/>
        <v>0</v>
      </c>
      <c r="Y50" s="317">
        <f t="shared" si="87"/>
        <v>0</v>
      </c>
      <c r="Z50" s="317">
        <f t="shared" si="87"/>
        <v>0</v>
      </c>
      <c r="AA50" s="317">
        <f t="shared" si="87"/>
        <v>0</v>
      </c>
      <c r="AB50" s="317">
        <f t="shared" si="87"/>
        <v>0</v>
      </c>
      <c r="AC50" s="318">
        <f t="shared" si="87"/>
        <v>0</v>
      </c>
      <c r="AD50" s="559">
        <f t="shared" ref="AD50:BQ50" si="88">+AD51+AD60</f>
        <v>1445739183</v>
      </c>
      <c r="AE50" s="560">
        <f t="shared" si="88"/>
        <v>8945739183</v>
      </c>
      <c r="AF50" s="320">
        <f t="shared" si="88"/>
        <v>0</v>
      </c>
      <c r="AG50" s="280">
        <f t="shared" si="88"/>
        <v>18461500000</v>
      </c>
      <c r="AH50" s="282">
        <f t="shared" si="88"/>
        <v>0</v>
      </c>
      <c r="AI50" s="280">
        <f t="shared" si="88"/>
        <v>11083063884.059999</v>
      </c>
      <c r="AJ50" s="280">
        <f>+AJ51+AJ60</f>
        <v>18461500000</v>
      </c>
      <c r="AK50" s="280">
        <f t="shared" si="88"/>
        <v>6336448482.2700005</v>
      </c>
      <c r="AL50" s="281">
        <f t="shared" si="88"/>
        <v>2120909730</v>
      </c>
      <c r="AM50" s="280">
        <f t="shared" si="88"/>
        <v>916793436.28999996</v>
      </c>
      <c r="AN50" s="280">
        <f t="shared" si="88"/>
        <v>43787320</v>
      </c>
      <c r="AO50" s="280">
        <f t="shared" si="88"/>
        <v>478891971</v>
      </c>
      <c r="AP50" s="280">
        <f t="shared" si="88"/>
        <v>375993748</v>
      </c>
      <c r="AQ50" s="280">
        <f t="shared" si="88"/>
        <v>810239196.5</v>
      </c>
      <c r="AR50" s="280">
        <f t="shared" si="88"/>
        <v>0</v>
      </c>
      <c r="AS50" s="280">
        <f t="shared" si="88"/>
        <v>0</v>
      </c>
      <c r="AT50" s="280">
        <f t="shared" si="88"/>
        <v>0</v>
      </c>
      <c r="AU50" s="319">
        <f t="shared" si="88"/>
        <v>0</v>
      </c>
      <c r="AV50" s="280">
        <f t="shared" si="88"/>
        <v>0</v>
      </c>
      <c r="AW50" s="280">
        <f t="shared" si="88"/>
        <v>11083063884.059999</v>
      </c>
      <c r="AX50" s="282">
        <f t="shared" si="88"/>
        <v>3528401267.1199999</v>
      </c>
      <c r="AY50" s="320">
        <f t="shared" si="88"/>
        <v>875878909.92000008</v>
      </c>
      <c r="AZ50" s="280">
        <f t="shared" si="88"/>
        <v>1367854736.29</v>
      </c>
      <c r="BA50" s="282">
        <f t="shared" si="88"/>
        <v>2271869642.1999998</v>
      </c>
      <c r="BB50" s="280">
        <f>+BB51+BB60</f>
        <v>225006615</v>
      </c>
      <c r="BC50" s="280">
        <f t="shared" si="88"/>
        <v>671425327.76999998</v>
      </c>
      <c r="BD50" s="280">
        <f t="shared" si="88"/>
        <v>121737851</v>
      </c>
      <c r="BE50" s="280">
        <f t="shared" si="88"/>
        <v>0</v>
      </c>
      <c r="BF50" s="280">
        <f t="shared" si="88"/>
        <v>0</v>
      </c>
      <c r="BG50" s="280">
        <f t="shared" si="88"/>
        <v>0</v>
      </c>
      <c r="BH50" s="280">
        <f t="shared" si="88"/>
        <v>0</v>
      </c>
      <c r="BI50" s="281">
        <f t="shared" si="88"/>
        <v>0</v>
      </c>
      <c r="BJ50" s="280">
        <f t="shared" si="88"/>
        <v>9064444349.2999992</v>
      </c>
      <c r="BK50" s="282">
        <f t="shared" si="88"/>
        <v>298909583</v>
      </c>
      <c r="BL50" s="320">
        <f t="shared" si="88"/>
        <v>384985138</v>
      </c>
      <c r="BM50" s="280">
        <f>+BM51+BM60</f>
        <v>1161560512.8</v>
      </c>
      <c r="BN50" s="282">
        <f t="shared" si="88"/>
        <v>471361089</v>
      </c>
      <c r="BO50" s="280">
        <f t="shared" si="88"/>
        <v>632251373</v>
      </c>
      <c r="BP50" s="280">
        <f t="shared" si="88"/>
        <v>1023041074.4300001</v>
      </c>
      <c r="BQ50" s="280">
        <f t="shared" si="88"/>
        <v>1050483871.61</v>
      </c>
      <c r="BR50" s="280">
        <f t="shared" ref="BR50:CN50" si="89">+BR51+BR60</f>
        <v>8146194</v>
      </c>
      <c r="BS50" s="280">
        <f t="shared" si="89"/>
        <v>0</v>
      </c>
      <c r="BT50" s="280">
        <f t="shared" si="89"/>
        <v>0</v>
      </c>
      <c r="BU50" s="280">
        <f t="shared" si="89"/>
        <v>0</v>
      </c>
      <c r="BV50" s="281">
        <f t="shared" si="89"/>
        <v>0</v>
      </c>
      <c r="BW50" s="280">
        <f t="shared" si="89"/>
        <v>5021247179.8400002</v>
      </c>
      <c r="BX50" s="282">
        <f t="shared" si="89"/>
        <v>275232786</v>
      </c>
      <c r="BY50" s="282">
        <f t="shared" si="89"/>
        <v>379942628</v>
      </c>
      <c r="BZ50" s="280">
        <f t="shared" si="89"/>
        <v>1190279819.8</v>
      </c>
      <c r="CA50" s="280">
        <f t="shared" si="89"/>
        <v>468988511</v>
      </c>
      <c r="CB50" s="280">
        <f t="shared" si="89"/>
        <v>633278489</v>
      </c>
      <c r="CC50" s="280">
        <f t="shared" si="89"/>
        <v>1023041074.4300001</v>
      </c>
      <c r="CD50" s="280">
        <f t="shared" si="89"/>
        <v>1029897867.61</v>
      </c>
      <c r="CE50" s="280">
        <f t="shared" si="89"/>
        <v>0</v>
      </c>
      <c r="CF50" s="280">
        <f t="shared" si="89"/>
        <v>0</v>
      </c>
      <c r="CG50" s="280">
        <f t="shared" si="89"/>
        <v>0</v>
      </c>
      <c r="CH50" s="280">
        <f t="shared" si="89"/>
        <v>0</v>
      </c>
      <c r="CI50" s="280">
        <f t="shared" si="89"/>
        <v>0</v>
      </c>
      <c r="CJ50" s="281">
        <f t="shared" si="89"/>
        <v>5000661175.8400002</v>
      </c>
      <c r="CK50" s="280">
        <f t="shared" si="89"/>
        <v>7378436115.9400005</v>
      </c>
      <c r="CL50" s="282">
        <f t="shared" si="89"/>
        <v>2018619534.7599998</v>
      </c>
      <c r="CM50" s="282">
        <f t="shared" si="89"/>
        <v>4043197169.46</v>
      </c>
      <c r="CN50" s="282">
        <f t="shared" si="89"/>
        <v>20586004</v>
      </c>
      <c r="CO50" s="321">
        <f t="shared" ref="CO50:CO84" si="90">IFERROR(AW50/AJ50,0)</f>
        <v>0.60033387774882863</v>
      </c>
      <c r="CP50" s="321">
        <f>IFERROR(BJ50/AJ50,0)</f>
        <v>0.49099175848658017</v>
      </c>
    </row>
    <row r="51" spans="1:94" s="64" customFormat="1" ht="27.75" customHeight="1" outlineLevel="1">
      <c r="A51" s="291"/>
      <c r="B51" s="322" t="s">
        <v>233</v>
      </c>
      <c r="C51" s="540" t="s">
        <v>84</v>
      </c>
      <c r="D51" s="144" t="s">
        <v>234</v>
      </c>
      <c r="E51" s="323">
        <f>+E52+E57</f>
        <v>198000000</v>
      </c>
      <c r="F51" s="324">
        <f t="shared" ref="F51:BQ51" si="91">+F52+F57</f>
        <v>0</v>
      </c>
      <c r="G51" s="325">
        <f t="shared" ref="G51:AC51" si="92">+G52+G57</f>
        <v>0</v>
      </c>
      <c r="H51" s="325">
        <f t="shared" si="92"/>
        <v>0</v>
      </c>
      <c r="I51" s="325">
        <f t="shared" si="92"/>
        <v>145000000</v>
      </c>
      <c r="J51" s="325">
        <f t="shared" si="92"/>
        <v>0</v>
      </c>
      <c r="K51" s="325">
        <f t="shared" si="92"/>
        <v>0</v>
      </c>
      <c r="L51" s="325">
        <f t="shared" si="92"/>
        <v>0</v>
      </c>
      <c r="M51" s="325">
        <f t="shared" si="92"/>
        <v>0</v>
      </c>
      <c r="N51" s="325">
        <f t="shared" si="92"/>
        <v>0</v>
      </c>
      <c r="O51" s="325">
        <f t="shared" si="92"/>
        <v>0</v>
      </c>
      <c r="P51" s="325">
        <f t="shared" si="92"/>
        <v>0</v>
      </c>
      <c r="Q51" s="326">
        <f t="shared" si="92"/>
        <v>0</v>
      </c>
      <c r="R51" s="323">
        <f t="shared" si="92"/>
        <v>0</v>
      </c>
      <c r="S51" s="327">
        <f t="shared" si="92"/>
        <v>0</v>
      </c>
      <c r="T51" s="324">
        <f t="shared" si="92"/>
        <v>0</v>
      </c>
      <c r="U51" s="325">
        <f t="shared" si="92"/>
        <v>0</v>
      </c>
      <c r="V51" s="325">
        <f t="shared" si="92"/>
        <v>0</v>
      </c>
      <c r="W51" s="325">
        <f t="shared" si="92"/>
        <v>0</v>
      </c>
      <c r="X51" s="325">
        <f t="shared" si="92"/>
        <v>0</v>
      </c>
      <c r="Y51" s="325">
        <f t="shared" si="92"/>
        <v>0</v>
      </c>
      <c r="Z51" s="325">
        <f t="shared" si="92"/>
        <v>0</v>
      </c>
      <c r="AA51" s="325">
        <f t="shared" si="92"/>
        <v>0</v>
      </c>
      <c r="AB51" s="325">
        <f t="shared" si="92"/>
        <v>0</v>
      </c>
      <c r="AC51" s="326">
        <f t="shared" si="92"/>
        <v>0</v>
      </c>
      <c r="AD51" s="561">
        <f t="shared" si="91"/>
        <v>0</v>
      </c>
      <c r="AE51" s="562">
        <f t="shared" si="91"/>
        <v>145000000</v>
      </c>
      <c r="AF51" s="328">
        <f t="shared" si="91"/>
        <v>0</v>
      </c>
      <c r="AG51" s="323">
        <f t="shared" si="91"/>
        <v>343000000</v>
      </c>
      <c r="AH51" s="327">
        <f t="shared" si="91"/>
        <v>0</v>
      </c>
      <c r="AI51" s="323">
        <f t="shared" si="91"/>
        <v>313661563</v>
      </c>
      <c r="AJ51" s="323">
        <f>+AJ52+AJ57</f>
        <v>343000000</v>
      </c>
      <c r="AK51" s="323">
        <f t="shared" si="91"/>
        <v>33836002</v>
      </c>
      <c r="AL51" s="328">
        <f t="shared" si="91"/>
        <v>18706923</v>
      </c>
      <c r="AM51" s="323">
        <f t="shared" si="91"/>
        <v>252082638</v>
      </c>
      <c r="AN51" s="323">
        <f t="shared" si="91"/>
        <v>9036000</v>
      </c>
      <c r="AO51" s="323">
        <f t="shared" si="91"/>
        <v>0</v>
      </c>
      <c r="AP51" s="323">
        <f t="shared" si="91"/>
        <v>0</v>
      </c>
      <c r="AQ51" s="323">
        <f t="shared" si="91"/>
        <v>0</v>
      </c>
      <c r="AR51" s="323">
        <f t="shared" si="91"/>
        <v>0</v>
      </c>
      <c r="AS51" s="323">
        <f t="shared" si="91"/>
        <v>0</v>
      </c>
      <c r="AT51" s="323">
        <f t="shared" si="91"/>
        <v>0</v>
      </c>
      <c r="AU51" s="329">
        <f t="shared" si="91"/>
        <v>0</v>
      </c>
      <c r="AV51" s="323">
        <f t="shared" si="91"/>
        <v>0</v>
      </c>
      <c r="AW51" s="323">
        <f t="shared" si="91"/>
        <v>313661563</v>
      </c>
      <c r="AX51" s="327">
        <f t="shared" si="91"/>
        <v>33836002</v>
      </c>
      <c r="AY51" s="328">
        <f t="shared" si="91"/>
        <v>18706923</v>
      </c>
      <c r="AZ51" s="323">
        <f t="shared" si="91"/>
        <v>252082638</v>
      </c>
      <c r="BA51" s="327">
        <f t="shared" si="91"/>
        <v>9036000</v>
      </c>
      <c r="BB51" s="323">
        <f t="shared" si="91"/>
        <v>0</v>
      </c>
      <c r="BC51" s="323">
        <f t="shared" si="91"/>
        <v>0</v>
      </c>
      <c r="BD51" s="323">
        <f t="shared" si="91"/>
        <v>0</v>
      </c>
      <c r="BE51" s="323">
        <f t="shared" si="91"/>
        <v>0</v>
      </c>
      <c r="BF51" s="323">
        <f t="shared" si="91"/>
        <v>0</v>
      </c>
      <c r="BG51" s="323">
        <f t="shared" si="91"/>
        <v>0</v>
      </c>
      <c r="BH51" s="323">
        <f t="shared" si="91"/>
        <v>0</v>
      </c>
      <c r="BI51" s="330">
        <f t="shared" si="91"/>
        <v>0</v>
      </c>
      <c r="BJ51" s="323">
        <f t="shared" si="91"/>
        <v>313661563</v>
      </c>
      <c r="BK51" s="327">
        <f t="shared" si="91"/>
        <v>33836002</v>
      </c>
      <c r="BL51" s="328">
        <f t="shared" si="91"/>
        <v>18706923</v>
      </c>
      <c r="BM51" s="323">
        <f t="shared" si="91"/>
        <v>252082638</v>
      </c>
      <c r="BN51" s="327">
        <f t="shared" si="91"/>
        <v>9036000</v>
      </c>
      <c r="BO51" s="323">
        <f t="shared" si="91"/>
        <v>0</v>
      </c>
      <c r="BP51" s="323">
        <f t="shared" si="91"/>
        <v>0</v>
      </c>
      <c r="BQ51" s="323">
        <f t="shared" si="91"/>
        <v>0</v>
      </c>
      <c r="BR51" s="323">
        <f t="shared" ref="BR51:CN51" si="93">+BR52+BR57</f>
        <v>0</v>
      </c>
      <c r="BS51" s="323">
        <f t="shared" si="93"/>
        <v>0</v>
      </c>
      <c r="BT51" s="323">
        <f t="shared" si="93"/>
        <v>0</v>
      </c>
      <c r="BU51" s="323">
        <f t="shared" si="93"/>
        <v>0</v>
      </c>
      <c r="BV51" s="330">
        <f t="shared" si="93"/>
        <v>0</v>
      </c>
      <c r="BW51" s="323">
        <f t="shared" si="93"/>
        <v>313661563</v>
      </c>
      <c r="BX51" s="327">
        <f t="shared" si="93"/>
        <v>33836002</v>
      </c>
      <c r="BY51" s="327">
        <f t="shared" si="93"/>
        <v>18706923</v>
      </c>
      <c r="BZ51" s="323">
        <f t="shared" si="93"/>
        <v>252082638</v>
      </c>
      <c r="CA51" s="323">
        <f t="shared" si="93"/>
        <v>9036000</v>
      </c>
      <c r="CB51" s="323">
        <f t="shared" si="93"/>
        <v>0</v>
      </c>
      <c r="CC51" s="323">
        <f t="shared" si="93"/>
        <v>0</v>
      </c>
      <c r="CD51" s="323">
        <f t="shared" si="93"/>
        <v>0</v>
      </c>
      <c r="CE51" s="323">
        <f t="shared" si="93"/>
        <v>0</v>
      </c>
      <c r="CF51" s="323">
        <f t="shared" si="93"/>
        <v>0</v>
      </c>
      <c r="CG51" s="323">
        <f t="shared" si="93"/>
        <v>0</v>
      </c>
      <c r="CH51" s="323">
        <f t="shared" si="93"/>
        <v>0</v>
      </c>
      <c r="CI51" s="323">
        <f t="shared" si="93"/>
        <v>0</v>
      </c>
      <c r="CJ51" s="330">
        <f t="shared" si="93"/>
        <v>313661563</v>
      </c>
      <c r="CK51" s="323">
        <f t="shared" si="93"/>
        <v>29338437</v>
      </c>
      <c r="CL51" s="327">
        <f t="shared" si="93"/>
        <v>0</v>
      </c>
      <c r="CM51" s="327">
        <f t="shared" si="93"/>
        <v>0</v>
      </c>
      <c r="CN51" s="327">
        <f t="shared" si="93"/>
        <v>0</v>
      </c>
      <c r="CO51" s="331">
        <f t="shared" si="90"/>
        <v>0.91446519825072892</v>
      </c>
      <c r="CP51" s="331">
        <f>IFERROR(BJ51/AJ51,0)</f>
        <v>0.91446519825072892</v>
      </c>
    </row>
    <row r="52" spans="1:94" s="64" customFormat="1" ht="20.25" customHeight="1" outlineLevel="2">
      <c r="A52" s="291"/>
      <c r="B52" s="146" t="s">
        <v>235</v>
      </c>
      <c r="C52" s="536" t="s">
        <v>84</v>
      </c>
      <c r="D52" s="123" t="s">
        <v>241</v>
      </c>
      <c r="E52" s="149">
        <f>+SUM(E53:E56)</f>
        <v>196000000</v>
      </c>
      <c r="F52" s="194">
        <f t="shared" ref="F52:BQ52" si="94">+SUM(F53:F56)</f>
        <v>0</v>
      </c>
      <c r="G52" s="152">
        <f t="shared" ref="G52:AC52" si="95">+SUM(G53:G56)</f>
        <v>0</v>
      </c>
      <c r="H52" s="152">
        <f t="shared" si="95"/>
        <v>0</v>
      </c>
      <c r="I52" s="152">
        <f t="shared" si="95"/>
        <v>145000000</v>
      </c>
      <c r="J52" s="152">
        <f t="shared" si="95"/>
        <v>0</v>
      </c>
      <c r="K52" s="152">
        <f t="shared" si="95"/>
        <v>0</v>
      </c>
      <c r="L52" s="152">
        <f t="shared" si="95"/>
        <v>0</v>
      </c>
      <c r="M52" s="152">
        <f t="shared" si="95"/>
        <v>0</v>
      </c>
      <c r="N52" s="152">
        <f t="shared" si="95"/>
        <v>0</v>
      </c>
      <c r="O52" s="152">
        <f t="shared" si="95"/>
        <v>0</v>
      </c>
      <c r="P52" s="152">
        <f t="shared" si="95"/>
        <v>0</v>
      </c>
      <c r="Q52" s="197">
        <f t="shared" si="95"/>
        <v>0</v>
      </c>
      <c r="R52" s="149">
        <f t="shared" si="95"/>
        <v>0</v>
      </c>
      <c r="S52" s="147">
        <f t="shared" si="95"/>
        <v>0</v>
      </c>
      <c r="T52" s="194">
        <f t="shared" si="95"/>
        <v>0</v>
      </c>
      <c r="U52" s="152">
        <f t="shared" si="95"/>
        <v>0</v>
      </c>
      <c r="V52" s="152">
        <f t="shared" si="95"/>
        <v>0</v>
      </c>
      <c r="W52" s="152">
        <f t="shared" si="95"/>
        <v>0</v>
      </c>
      <c r="X52" s="152">
        <f t="shared" si="95"/>
        <v>0</v>
      </c>
      <c r="Y52" s="152">
        <f t="shared" si="95"/>
        <v>0</v>
      </c>
      <c r="Z52" s="152">
        <f t="shared" si="95"/>
        <v>0</v>
      </c>
      <c r="AA52" s="152">
        <f t="shared" si="95"/>
        <v>0</v>
      </c>
      <c r="AB52" s="152">
        <f t="shared" si="95"/>
        <v>0</v>
      </c>
      <c r="AC52" s="197">
        <f t="shared" si="95"/>
        <v>0</v>
      </c>
      <c r="AD52" s="292">
        <f t="shared" si="94"/>
        <v>0</v>
      </c>
      <c r="AE52" s="563">
        <f t="shared" si="94"/>
        <v>145000000</v>
      </c>
      <c r="AF52" s="150">
        <f>+SUM(AF53:AF56)</f>
        <v>0</v>
      </c>
      <c r="AG52" s="149">
        <f t="shared" si="94"/>
        <v>341000000</v>
      </c>
      <c r="AH52" s="147">
        <f t="shared" si="94"/>
        <v>0</v>
      </c>
      <c r="AI52" s="149">
        <f t="shared" si="94"/>
        <v>313661563</v>
      </c>
      <c r="AJ52" s="149">
        <f>+SUM(AJ53:AJ56)</f>
        <v>341000000</v>
      </c>
      <c r="AK52" s="149">
        <f t="shared" si="94"/>
        <v>33836002</v>
      </c>
      <c r="AL52" s="150">
        <f t="shared" si="94"/>
        <v>18706923</v>
      </c>
      <c r="AM52" s="149">
        <f t="shared" si="94"/>
        <v>252082638</v>
      </c>
      <c r="AN52" s="149">
        <f t="shared" si="94"/>
        <v>9036000</v>
      </c>
      <c r="AO52" s="149">
        <f t="shared" si="94"/>
        <v>0</v>
      </c>
      <c r="AP52" s="149">
        <f t="shared" si="94"/>
        <v>0</v>
      </c>
      <c r="AQ52" s="149">
        <f t="shared" si="94"/>
        <v>0</v>
      </c>
      <c r="AR52" s="149">
        <f t="shared" si="94"/>
        <v>0</v>
      </c>
      <c r="AS52" s="149">
        <f t="shared" si="94"/>
        <v>0</v>
      </c>
      <c r="AT52" s="149">
        <f t="shared" si="94"/>
        <v>0</v>
      </c>
      <c r="AU52" s="170">
        <f t="shared" si="94"/>
        <v>0</v>
      </c>
      <c r="AV52" s="149">
        <f t="shared" si="94"/>
        <v>0</v>
      </c>
      <c r="AW52" s="149">
        <f t="shared" si="94"/>
        <v>313661563</v>
      </c>
      <c r="AX52" s="147">
        <f t="shared" si="94"/>
        <v>33836002</v>
      </c>
      <c r="AY52" s="150">
        <f t="shared" si="94"/>
        <v>18706923</v>
      </c>
      <c r="AZ52" s="149">
        <f t="shared" si="94"/>
        <v>252082638</v>
      </c>
      <c r="BA52" s="147">
        <f t="shared" si="94"/>
        <v>9036000</v>
      </c>
      <c r="BB52" s="149">
        <f t="shared" si="94"/>
        <v>0</v>
      </c>
      <c r="BC52" s="149">
        <f t="shared" si="94"/>
        <v>0</v>
      </c>
      <c r="BD52" s="149">
        <f t="shared" si="94"/>
        <v>0</v>
      </c>
      <c r="BE52" s="149">
        <f t="shared" si="94"/>
        <v>0</v>
      </c>
      <c r="BF52" s="149">
        <f t="shared" si="94"/>
        <v>0</v>
      </c>
      <c r="BG52" s="149">
        <f t="shared" si="94"/>
        <v>0</v>
      </c>
      <c r="BH52" s="149">
        <f t="shared" si="94"/>
        <v>0</v>
      </c>
      <c r="BI52" s="148">
        <f t="shared" si="94"/>
        <v>0</v>
      </c>
      <c r="BJ52" s="149">
        <f t="shared" si="94"/>
        <v>313661563</v>
      </c>
      <c r="BK52" s="147">
        <f t="shared" si="94"/>
        <v>33836002</v>
      </c>
      <c r="BL52" s="150">
        <f t="shared" si="94"/>
        <v>18706923</v>
      </c>
      <c r="BM52" s="149">
        <f>+SUM(BM53:BM56)</f>
        <v>252082638</v>
      </c>
      <c r="BN52" s="147">
        <f t="shared" si="94"/>
        <v>9036000</v>
      </c>
      <c r="BO52" s="149">
        <f t="shared" si="94"/>
        <v>0</v>
      </c>
      <c r="BP52" s="149">
        <f t="shared" si="94"/>
        <v>0</v>
      </c>
      <c r="BQ52" s="149">
        <f t="shared" si="94"/>
        <v>0</v>
      </c>
      <c r="BR52" s="149">
        <f t="shared" ref="BR52:CN52" si="96">+SUM(BR53:BR56)</f>
        <v>0</v>
      </c>
      <c r="BS52" s="149">
        <f t="shared" si="96"/>
        <v>0</v>
      </c>
      <c r="BT52" s="149">
        <f t="shared" si="96"/>
        <v>0</v>
      </c>
      <c r="BU52" s="149">
        <f t="shared" si="96"/>
        <v>0</v>
      </c>
      <c r="BV52" s="148">
        <f t="shared" si="96"/>
        <v>0</v>
      </c>
      <c r="BW52" s="149">
        <f t="shared" si="96"/>
        <v>313661563</v>
      </c>
      <c r="BX52" s="147">
        <f t="shared" si="96"/>
        <v>33836002</v>
      </c>
      <c r="BY52" s="147">
        <f t="shared" si="96"/>
        <v>18706923</v>
      </c>
      <c r="BZ52" s="149">
        <f t="shared" si="96"/>
        <v>252082638</v>
      </c>
      <c r="CA52" s="149">
        <f t="shared" si="96"/>
        <v>9036000</v>
      </c>
      <c r="CB52" s="149">
        <f t="shared" si="96"/>
        <v>0</v>
      </c>
      <c r="CC52" s="149">
        <f t="shared" si="96"/>
        <v>0</v>
      </c>
      <c r="CD52" s="149">
        <f t="shared" si="96"/>
        <v>0</v>
      </c>
      <c r="CE52" s="149">
        <f t="shared" si="96"/>
        <v>0</v>
      </c>
      <c r="CF52" s="149">
        <f t="shared" si="96"/>
        <v>0</v>
      </c>
      <c r="CG52" s="149">
        <f t="shared" si="96"/>
        <v>0</v>
      </c>
      <c r="CH52" s="149">
        <f t="shared" si="96"/>
        <v>0</v>
      </c>
      <c r="CI52" s="149">
        <f t="shared" si="96"/>
        <v>0</v>
      </c>
      <c r="CJ52" s="148">
        <f>+SUM(CJ53:CJ56)</f>
        <v>313661563</v>
      </c>
      <c r="CK52" s="149">
        <f t="shared" si="96"/>
        <v>27338437</v>
      </c>
      <c r="CL52" s="147">
        <f t="shared" si="96"/>
        <v>0</v>
      </c>
      <c r="CM52" s="147">
        <f t="shared" si="96"/>
        <v>0</v>
      </c>
      <c r="CN52" s="147">
        <f t="shared" si="96"/>
        <v>0</v>
      </c>
      <c r="CO52" s="151">
        <f t="shared" si="90"/>
        <v>0.91982863049853369</v>
      </c>
      <c r="CP52" s="151">
        <f>IFERROR(BJ52/AJ52,0)</f>
        <v>0.91982863049853369</v>
      </c>
    </row>
    <row r="53" spans="1:94" s="29" customFormat="1" ht="18" customHeight="1" outlineLevel="3">
      <c r="A53" s="460" t="s">
        <v>741</v>
      </c>
      <c r="B53" s="43" t="s">
        <v>150</v>
      </c>
      <c r="C53" s="537" t="s">
        <v>84</v>
      </c>
      <c r="D53" s="65" t="s">
        <v>61</v>
      </c>
      <c r="E53" s="30">
        <v>6376304</v>
      </c>
      <c r="F53" s="44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28"/>
      <c r="R53" s="572"/>
      <c r="S53" s="27"/>
      <c r="T53" s="44"/>
      <c r="U53" s="39"/>
      <c r="V53" s="39"/>
      <c r="W53" s="39"/>
      <c r="X53" s="39"/>
      <c r="Y53" s="39"/>
      <c r="Z53" s="39"/>
      <c r="AA53" s="39"/>
      <c r="AB53" s="39"/>
      <c r="AC53" s="28"/>
      <c r="AD53" s="141">
        <f t="shared" ref="AD53:AE56" si="97">+F53+H53+J53+L53+N53+P53+R53+T53+V53+X53+Z53+AB53</f>
        <v>0</v>
      </c>
      <c r="AE53" s="36">
        <f t="shared" si="97"/>
        <v>0</v>
      </c>
      <c r="AF53" s="573"/>
      <c r="AG53" s="30">
        <f t="shared" ref="AG53:AG56" si="98">+E53-AD53+AE53+AF53</f>
        <v>6376304</v>
      </c>
      <c r="AH53" s="27"/>
      <c r="AI53" s="37">
        <f>+AH53+AW53</f>
        <v>6217875</v>
      </c>
      <c r="AJ53" s="30">
        <f>+AG53-AH53</f>
        <v>6376304</v>
      </c>
      <c r="AK53" s="30">
        <v>0</v>
      </c>
      <c r="AL53" s="332">
        <v>0</v>
      </c>
      <c r="AM53" s="332">
        <v>6217875</v>
      </c>
      <c r="AN53" s="332">
        <v>0</v>
      </c>
      <c r="AO53" s="333">
        <v>0</v>
      </c>
      <c r="AP53" s="30">
        <v>0</v>
      </c>
      <c r="AQ53" s="30"/>
      <c r="AR53" s="40"/>
      <c r="AS53" s="40"/>
      <c r="AT53" s="40"/>
      <c r="AU53" s="169"/>
      <c r="AV53" s="128"/>
      <c r="AW53" s="30">
        <f>+SUM(AK53:AV53)</f>
        <v>6217875</v>
      </c>
      <c r="AX53" s="30">
        <v>0</v>
      </c>
      <c r="AY53" s="30">
        <v>0</v>
      </c>
      <c r="AZ53" s="37">
        <v>6217875</v>
      </c>
      <c r="BA53" s="45">
        <v>0</v>
      </c>
      <c r="BB53" s="40">
        <v>0</v>
      </c>
      <c r="BC53" s="40">
        <v>0</v>
      </c>
      <c r="BD53" s="40"/>
      <c r="BE53" s="40"/>
      <c r="BF53" s="40"/>
      <c r="BG53" s="129"/>
      <c r="BH53" s="40"/>
      <c r="BI53" s="128"/>
      <c r="BJ53" s="30">
        <f t="shared" ref="BJ53:BJ56" si="99">+SUM(AX53:BI53)</f>
        <v>6217875</v>
      </c>
      <c r="BK53" s="34">
        <v>0</v>
      </c>
      <c r="BL53" s="38">
        <v>0</v>
      </c>
      <c r="BM53" s="38">
        <v>6217875</v>
      </c>
      <c r="BN53" s="38">
        <v>0</v>
      </c>
      <c r="BO53" s="38">
        <v>0</v>
      </c>
      <c r="BP53" s="40">
        <v>0</v>
      </c>
      <c r="BQ53" s="38"/>
      <c r="BR53" s="38"/>
      <c r="BS53" s="38"/>
      <c r="BT53" s="38"/>
      <c r="BU53" s="40"/>
      <c r="BV53" s="128"/>
      <c r="BW53" s="30">
        <f t="shared" ref="BW53:BW56" si="100">+SUM(BK53:BV53)</f>
        <v>6217875</v>
      </c>
      <c r="BX53" s="38">
        <v>0</v>
      </c>
      <c r="BY53" s="38">
        <v>0</v>
      </c>
      <c r="BZ53" s="38">
        <v>6217875</v>
      </c>
      <c r="CA53" s="38">
        <v>0</v>
      </c>
      <c r="CB53" s="38">
        <v>0</v>
      </c>
      <c r="CC53" s="40">
        <v>0</v>
      </c>
      <c r="CD53" s="38"/>
      <c r="CE53" s="38"/>
      <c r="CF53" s="38"/>
      <c r="CG53" s="38"/>
      <c r="CH53" s="38"/>
      <c r="CI53" s="128"/>
      <c r="CJ53" s="31">
        <f t="shared" ref="CJ53:CJ56" si="101">+SUM(BX53:CI53)</f>
        <v>6217875</v>
      </c>
      <c r="CK53" s="30">
        <f t="shared" ref="CK53:CK56" si="102">+AJ53-AW53</f>
        <v>158429</v>
      </c>
      <c r="CL53" s="33">
        <f t="shared" ref="CL53:CL56" si="103">+AW53-BJ53</f>
        <v>0</v>
      </c>
      <c r="CM53" s="33">
        <f t="shared" ref="CM53:CM56" si="104">+BJ53-BW53</f>
        <v>0</v>
      </c>
      <c r="CN53" s="33">
        <f t="shared" ref="CN53:CN56" si="105">+BW53-CJ53</f>
        <v>0</v>
      </c>
      <c r="CO53" s="81">
        <f t="shared" si="90"/>
        <v>0.97515347448929657</v>
      </c>
      <c r="CP53" s="81">
        <f>IFERROR(BJ53/AJ53,0)</f>
        <v>0.97515347448929657</v>
      </c>
    </row>
    <row r="54" spans="1:94" s="26" customFormat="1" ht="18" customHeight="1" outlineLevel="3">
      <c r="A54" s="460" t="s">
        <v>742</v>
      </c>
      <c r="B54" s="43" t="s">
        <v>151</v>
      </c>
      <c r="C54" s="537" t="s">
        <v>84</v>
      </c>
      <c r="D54" s="65" t="s">
        <v>62</v>
      </c>
      <c r="E54" s="30">
        <v>179023696</v>
      </c>
      <c r="F54" s="42"/>
      <c r="G54" s="38"/>
      <c r="H54" s="38"/>
      <c r="I54" s="38">
        <v>145000000</v>
      </c>
      <c r="J54" s="38"/>
      <c r="K54" s="38"/>
      <c r="L54" s="38"/>
      <c r="M54" s="38"/>
      <c r="N54" s="38"/>
      <c r="O54" s="38"/>
      <c r="P54" s="38"/>
      <c r="Q54" s="35"/>
      <c r="R54" s="30"/>
      <c r="S54" s="33"/>
      <c r="T54" s="42"/>
      <c r="U54" s="38"/>
      <c r="V54" s="38"/>
      <c r="W54" s="38"/>
      <c r="X54" s="38"/>
      <c r="Y54" s="38"/>
      <c r="Z54" s="38"/>
      <c r="AA54" s="38"/>
      <c r="AB54" s="38"/>
      <c r="AC54" s="35"/>
      <c r="AD54" s="34">
        <f t="shared" si="97"/>
        <v>0</v>
      </c>
      <c r="AE54" s="36">
        <f t="shared" si="97"/>
        <v>145000000</v>
      </c>
      <c r="AF54" s="32"/>
      <c r="AG54" s="30">
        <f>+E54-AD54+AE54+AF54</f>
        <v>324023696</v>
      </c>
      <c r="AH54" s="33">
        <v>0</v>
      </c>
      <c r="AI54" s="30">
        <f>+AH54+AW54</f>
        <v>307443688</v>
      </c>
      <c r="AJ54" s="30">
        <f>+AG54-AH54</f>
        <v>324023696</v>
      </c>
      <c r="AK54" s="30">
        <v>33836002</v>
      </c>
      <c r="AL54" s="332">
        <v>18706923</v>
      </c>
      <c r="AM54" s="332">
        <v>245864763</v>
      </c>
      <c r="AN54" s="332">
        <v>9036000</v>
      </c>
      <c r="AO54" s="333">
        <v>0</v>
      </c>
      <c r="AP54" s="30">
        <v>0</v>
      </c>
      <c r="AQ54" s="30"/>
      <c r="AR54" s="40"/>
      <c r="AS54" s="40"/>
      <c r="AT54" s="40"/>
      <c r="AU54" s="169"/>
      <c r="AV54" s="128"/>
      <c r="AW54" s="30">
        <f>+SUM(AK54:AV54)</f>
        <v>307443688</v>
      </c>
      <c r="AX54" s="30">
        <v>33836002</v>
      </c>
      <c r="AY54" s="30">
        <v>18706923</v>
      </c>
      <c r="AZ54" s="37">
        <v>245864763</v>
      </c>
      <c r="BA54" s="45">
        <v>9036000</v>
      </c>
      <c r="BB54" s="40">
        <v>0</v>
      </c>
      <c r="BC54" s="40">
        <v>0</v>
      </c>
      <c r="BD54" s="40"/>
      <c r="BE54" s="40"/>
      <c r="BF54" s="40"/>
      <c r="BG54" s="40"/>
      <c r="BH54" s="40"/>
      <c r="BI54" s="128"/>
      <c r="BJ54" s="30">
        <f t="shared" si="99"/>
        <v>307443688</v>
      </c>
      <c r="BK54" s="34">
        <v>33836002</v>
      </c>
      <c r="BL54" s="38">
        <v>18706923</v>
      </c>
      <c r="BM54" s="38">
        <v>245864763</v>
      </c>
      <c r="BN54" s="38">
        <v>9036000</v>
      </c>
      <c r="BO54" s="38">
        <v>0</v>
      </c>
      <c r="BP54" s="40">
        <v>0</v>
      </c>
      <c r="BQ54" s="38"/>
      <c r="BR54" s="38"/>
      <c r="BS54" s="38"/>
      <c r="BT54" s="38"/>
      <c r="BU54" s="40"/>
      <c r="BV54" s="128"/>
      <c r="BW54" s="30">
        <f t="shared" si="100"/>
        <v>307443688</v>
      </c>
      <c r="BX54" s="38">
        <v>33836002</v>
      </c>
      <c r="BY54" s="38">
        <v>18706923</v>
      </c>
      <c r="BZ54" s="38">
        <v>245864763</v>
      </c>
      <c r="CA54" s="38">
        <v>9036000</v>
      </c>
      <c r="CB54" s="38">
        <v>0</v>
      </c>
      <c r="CC54" s="40">
        <v>0</v>
      </c>
      <c r="CD54" s="38"/>
      <c r="CE54" s="38"/>
      <c r="CF54" s="38"/>
      <c r="CG54" s="38"/>
      <c r="CH54" s="38"/>
      <c r="CI54" s="128"/>
      <c r="CJ54" s="31">
        <f t="shared" si="101"/>
        <v>307443688</v>
      </c>
      <c r="CK54" s="30">
        <f t="shared" si="102"/>
        <v>16580008</v>
      </c>
      <c r="CL54" s="33">
        <f t="shared" si="103"/>
        <v>0</v>
      </c>
      <c r="CM54" s="33">
        <f t="shared" si="104"/>
        <v>0</v>
      </c>
      <c r="CN54" s="33">
        <f t="shared" si="105"/>
        <v>0</v>
      </c>
      <c r="CO54" s="81">
        <f t="shared" si="90"/>
        <v>0.94883087809726119</v>
      </c>
      <c r="CP54" s="81">
        <f>IFERROR(BJ54/AJ54,0)</f>
        <v>0.94883087809726119</v>
      </c>
    </row>
    <row r="55" spans="1:94" s="26" customFormat="1" ht="18" customHeight="1" outlineLevel="3">
      <c r="A55" s="460" t="s">
        <v>743</v>
      </c>
      <c r="B55" s="43" t="s">
        <v>149</v>
      </c>
      <c r="C55" s="537" t="s">
        <v>84</v>
      </c>
      <c r="D55" s="65" t="s">
        <v>63</v>
      </c>
      <c r="E55" s="30">
        <v>10000000</v>
      </c>
      <c r="F55" s="42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5"/>
      <c r="R55" s="30"/>
      <c r="S55" s="33"/>
      <c r="T55" s="42"/>
      <c r="U55" s="38"/>
      <c r="V55" s="38"/>
      <c r="W55" s="38"/>
      <c r="X55" s="38"/>
      <c r="Y55" s="38"/>
      <c r="Z55" s="38"/>
      <c r="AA55" s="38"/>
      <c r="AB55" s="38"/>
      <c r="AC55" s="35"/>
      <c r="AD55" s="34">
        <f t="shared" si="97"/>
        <v>0</v>
      </c>
      <c r="AE55" s="36">
        <f t="shared" si="97"/>
        <v>0</v>
      </c>
      <c r="AF55" s="32"/>
      <c r="AG55" s="30">
        <f t="shared" si="98"/>
        <v>10000000</v>
      </c>
      <c r="AH55" s="33"/>
      <c r="AI55" s="37">
        <f>+AH55+AW55</f>
        <v>0</v>
      </c>
      <c r="AJ55" s="37">
        <f>+AG55-AH55</f>
        <v>10000000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/>
      <c r="AR55" s="40"/>
      <c r="AS55" s="40"/>
      <c r="AT55" s="40"/>
      <c r="AU55" s="169"/>
      <c r="AV55" s="128"/>
      <c r="AW55" s="30">
        <f>+SUM(AK55:AV55)</f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40">
        <v>0</v>
      </c>
      <c r="BD55" s="40"/>
      <c r="BE55" s="40"/>
      <c r="BF55" s="40"/>
      <c r="BG55" s="40"/>
      <c r="BH55" s="40"/>
      <c r="BI55" s="128"/>
      <c r="BJ55" s="30">
        <f t="shared" si="99"/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40">
        <v>0</v>
      </c>
      <c r="BQ55" s="38"/>
      <c r="BR55" s="38"/>
      <c r="BS55" s="38"/>
      <c r="BT55" s="38"/>
      <c r="BU55" s="40"/>
      <c r="BV55" s="128"/>
      <c r="BW55" s="30">
        <f t="shared" si="100"/>
        <v>0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40">
        <v>0</v>
      </c>
      <c r="CD55" s="38"/>
      <c r="CE55" s="38"/>
      <c r="CF55" s="38"/>
      <c r="CG55" s="38"/>
      <c r="CH55" s="38"/>
      <c r="CI55" s="128"/>
      <c r="CJ55" s="31">
        <f t="shared" si="101"/>
        <v>0</v>
      </c>
      <c r="CK55" s="30">
        <f t="shared" si="102"/>
        <v>10000000</v>
      </c>
      <c r="CL55" s="33">
        <f t="shared" si="103"/>
        <v>0</v>
      </c>
      <c r="CM55" s="33">
        <f t="shared" si="104"/>
        <v>0</v>
      </c>
      <c r="CN55" s="33">
        <f t="shared" si="105"/>
        <v>0</v>
      </c>
      <c r="CO55" s="81">
        <f t="shared" si="90"/>
        <v>0</v>
      </c>
      <c r="CP55" s="81">
        <f>IFERROR(BJ55/AJ55,0)</f>
        <v>0</v>
      </c>
    </row>
    <row r="56" spans="1:94" s="26" customFormat="1" ht="18" customHeight="1" outlineLevel="3">
      <c r="A56" s="460" t="s">
        <v>744</v>
      </c>
      <c r="B56" s="43" t="s">
        <v>152</v>
      </c>
      <c r="C56" s="537" t="s">
        <v>84</v>
      </c>
      <c r="D56" s="65" t="s">
        <v>64</v>
      </c>
      <c r="E56" s="30">
        <v>600000</v>
      </c>
      <c r="F56" s="42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5"/>
      <c r="R56" s="30"/>
      <c r="S56" s="33"/>
      <c r="T56" s="42"/>
      <c r="U56" s="38"/>
      <c r="V56" s="38"/>
      <c r="W56" s="38"/>
      <c r="X56" s="38"/>
      <c r="Y56" s="38"/>
      <c r="Z56" s="38"/>
      <c r="AA56" s="38"/>
      <c r="AB56" s="38"/>
      <c r="AC56" s="35"/>
      <c r="AD56" s="34">
        <f t="shared" si="97"/>
        <v>0</v>
      </c>
      <c r="AE56" s="36">
        <f t="shared" si="97"/>
        <v>0</v>
      </c>
      <c r="AF56" s="32"/>
      <c r="AG56" s="30">
        <f t="shared" si="98"/>
        <v>600000</v>
      </c>
      <c r="AH56" s="33"/>
      <c r="AI56" s="37">
        <f>+AH56+AW56</f>
        <v>0</v>
      </c>
      <c r="AJ56" s="37">
        <f>+AG56-AH56</f>
        <v>600000</v>
      </c>
      <c r="AK56" s="30">
        <v>0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/>
      <c r="AR56" s="40"/>
      <c r="AS56" s="40"/>
      <c r="AT56" s="40"/>
      <c r="AU56" s="169"/>
      <c r="AV56" s="128"/>
      <c r="AW56" s="30">
        <f>+SUM(AK56:AV56)</f>
        <v>0</v>
      </c>
      <c r="AX56" s="30">
        <v>0</v>
      </c>
      <c r="AY56" s="30">
        <v>0</v>
      </c>
      <c r="AZ56" s="30">
        <v>0</v>
      </c>
      <c r="BA56" s="30">
        <v>0</v>
      </c>
      <c r="BB56" s="30">
        <v>0</v>
      </c>
      <c r="BC56" s="40">
        <v>0</v>
      </c>
      <c r="BD56" s="40"/>
      <c r="BE56" s="40"/>
      <c r="BF56" s="40"/>
      <c r="BG56" s="40"/>
      <c r="BH56" s="40"/>
      <c r="BI56" s="128"/>
      <c r="BJ56" s="30">
        <f t="shared" si="99"/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40">
        <v>0</v>
      </c>
      <c r="BQ56" s="38"/>
      <c r="BR56" s="38"/>
      <c r="BS56" s="38"/>
      <c r="BT56" s="38"/>
      <c r="BU56" s="40"/>
      <c r="BV56" s="128"/>
      <c r="BW56" s="30">
        <f t="shared" si="100"/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40">
        <v>0</v>
      </c>
      <c r="CD56" s="38"/>
      <c r="CE56" s="38"/>
      <c r="CF56" s="38"/>
      <c r="CG56" s="38"/>
      <c r="CH56" s="38"/>
      <c r="CI56" s="128"/>
      <c r="CJ56" s="31">
        <f t="shared" si="101"/>
        <v>0</v>
      </c>
      <c r="CK56" s="30">
        <f t="shared" si="102"/>
        <v>600000</v>
      </c>
      <c r="CL56" s="33">
        <f t="shared" si="103"/>
        <v>0</v>
      </c>
      <c r="CM56" s="33">
        <f t="shared" si="104"/>
        <v>0</v>
      </c>
      <c r="CN56" s="33">
        <f t="shared" si="105"/>
        <v>0</v>
      </c>
      <c r="CO56" s="81">
        <f t="shared" si="90"/>
        <v>0</v>
      </c>
      <c r="CP56" s="81">
        <f>IFERROR(BJ56/AJ56,0)</f>
        <v>0</v>
      </c>
    </row>
    <row r="57" spans="1:94" s="64" customFormat="1" ht="20.25" customHeight="1" outlineLevel="2">
      <c r="A57" s="291"/>
      <c r="B57" s="334" t="s">
        <v>236</v>
      </c>
      <c r="C57" s="541" t="s">
        <v>84</v>
      </c>
      <c r="D57" s="145" t="s">
        <v>237</v>
      </c>
      <c r="E57" s="335">
        <f>+SUM(E58:E59)</f>
        <v>2000000</v>
      </c>
      <c r="F57" s="336">
        <f t="shared" ref="F57:BQ57" si="106">+SUM(F58:F59)</f>
        <v>0</v>
      </c>
      <c r="G57" s="337">
        <f t="shared" ref="G57:AC57" si="107">+SUM(G58:G59)</f>
        <v>0</v>
      </c>
      <c r="H57" s="337">
        <f t="shared" si="107"/>
        <v>0</v>
      </c>
      <c r="I57" s="337">
        <f t="shared" si="107"/>
        <v>0</v>
      </c>
      <c r="J57" s="337">
        <f t="shared" si="107"/>
        <v>0</v>
      </c>
      <c r="K57" s="337">
        <f t="shared" si="107"/>
        <v>0</v>
      </c>
      <c r="L57" s="337">
        <f t="shared" si="107"/>
        <v>0</v>
      </c>
      <c r="M57" s="337">
        <f t="shared" si="107"/>
        <v>0</v>
      </c>
      <c r="N57" s="337">
        <f t="shared" si="107"/>
        <v>0</v>
      </c>
      <c r="O57" s="337">
        <f t="shared" si="107"/>
        <v>0</v>
      </c>
      <c r="P57" s="337">
        <f t="shared" si="107"/>
        <v>0</v>
      </c>
      <c r="Q57" s="338">
        <f t="shared" si="107"/>
        <v>0</v>
      </c>
      <c r="R57" s="335">
        <f t="shared" si="107"/>
        <v>0</v>
      </c>
      <c r="S57" s="339">
        <f t="shared" si="107"/>
        <v>0</v>
      </c>
      <c r="T57" s="336">
        <f t="shared" si="107"/>
        <v>0</v>
      </c>
      <c r="U57" s="337">
        <f t="shared" si="107"/>
        <v>0</v>
      </c>
      <c r="V57" s="337">
        <f t="shared" si="107"/>
        <v>0</v>
      </c>
      <c r="W57" s="337">
        <f t="shared" si="107"/>
        <v>0</v>
      </c>
      <c r="X57" s="337">
        <f t="shared" si="107"/>
        <v>0</v>
      </c>
      <c r="Y57" s="337">
        <f t="shared" si="107"/>
        <v>0</v>
      </c>
      <c r="Z57" s="337">
        <f t="shared" si="107"/>
        <v>0</v>
      </c>
      <c r="AA57" s="337">
        <f t="shared" si="107"/>
        <v>0</v>
      </c>
      <c r="AB57" s="337">
        <f t="shared" si="107"/>
        <v>0</v>
      </c>
      <c r="AC57" s="338">
        <f t="shared" si="107"/>
        <v>0</v>
      </c>
      <c r="AD57" s="565">
        <f t="shared" si="106"/>
        <v>0</v>
      </c>
      <c r="AE57" s="566">
        <f t="shared" si="106"/>
        <v>0</v>
      </c>
      <c r="AF57" s="340">
        <f>+SUM(AF58:AF59)</f>
        <v>0</v>
      </c>
      <c r="AG57" s="335">
        <f t="shared" si="106"/>
        <v>2000000</v>
      </c>
      <c r="AH57" s="339">
        <f t="shared" si="106"/>
        <v>0</v>
      </c>
      <c r="AI57" s="335">
        <f>+SUM(AI58:AI59)</f>
        <v>0</v>
      </c>
      <c r="AJ57" s="335">
        <f>+SUM(AJ58:AJ59)</f>
        <v>2000000</v>
      </c>
      <c r="AK57" s="335">
        <f t="shared" si="106"/>
        <v>0</v>
      </c>
      <c r="AL57" s="340">
        <f t="shared" si="106"/>
        <v>0</v>
      </c>
      <c r="AM57" s="335">
        <f t="shared" si="106"/>
        <v>0</v>
      </c>
      <c r="AN57" s="335">
        <f t="shared" si="106"/>
        <v>0</v>
      </c>
      <c r="AO57" s="335">
        <f t="shared" si="106"/>
        <v>0</v>
      </c>
      <c r="AP57" s="335">
        <f t="shared" si="106"/>
        <v>0</v>
      </c>
      <c r="AQ57" s="335">
        <f t="shared" si="106"/>
        <v>0</v>
      </c>
      <c r="AR57" s="335">
        <f t="shared" si="106"/>
        <v>0</v>
      </c>
      <c r="AS57" s="335">
        <f t="shared" si="106"/>
        <v>0</v>
      </c>
      <c r="AT57" s="335">
        <f t="shared" si="106"/>
        <v>0</v>
      </c>
      <c r="AU57" s="341">
        <f t="shared" si="106"/>
        <v>0</v>
      </c>
      <c r="AV57" s="335">
        <f t="shared" si="106"/>
        <v>0</v>
      </c>
      <c r="AW57" s="335">
        <f t="shared" si="106"/>
        <v>0</v>
      </c>
      <c r="AX57" s="339">
        <f t="shared" si="106"/>
        <v>0</v>
      </c>
      <c r="AY57" s="340">
        <f t="shared" si="106"/>
        <v>0</v>
      </c>
      <c r="AZ57" s="335">
        <f t="shared" si="106"/>
        <v>0</v>
      </c>
      <c r="BA57" s="339">
        <f t="shared" si="106"/>
        <v>0</v>
      </c>
      <c r="BB57" s="335">
        <f t="shared" si="106"/>
        <v>0</v>
      </c>
      <c r="BC57" s="335">
        <f t="shared" si="106"/>
        <v>0</v>
      </c>
      <c r="BD57" s="335">
        <f t="shared" si="106"/>
        <v>0</v>
      </c>
      <c r="BE57" s="335">
        <f t="shared" si="106"/>
        <v>0</v>
      </c>
      <c r="BF57" s="335">
        <f t="shared" si="106"/>
        <v>0</v>
      </c>
      <c r="BG57" s="335">
        <f t="shared" si="106"/>
        <v>0</v>
      </c>
      <c r="BH57" s="335">
        <f t="shared" si="106"/>
        <v>0</v>
      </c>
      <c r="BI57" s="342">
        <f t="shared" si="106"/>
        <v>0</v>
      </c>
      <c r="BJ57" s="335">
        <f t="shared" si="106"/>
        <v>0</v>
      </c>
      <c r="BK57" s="339">
        <f t="shared" si="106"/>
        <v>0</v>
      </c>
      <c r="BL57" s="340">
        <f t="shared" si="106"/>
        <v>0</v>
      </c>
      <c r="BM57" s="335">
        <f t="shared" si="106"/>
        <v>0</v>
      </c>
      <c r="BN57" s="339">
        <f t="shared" si="106"/>
        <v>0</v>
      </c>
      <c r="BO57" s="335">
        <f t="shared" si="106"/>
        <v>0</v>
      </c>
      <c r="BP57" s="335">
        <f t="shared" ref="BP57" si="108">+SUM(BP58:BP59)</f>
        <v>0</v>
      </c>
      <c r="BQ57" s="335">
        <f t="shared" si="106"/>
        <v>0</v>
      </c>
      <c r="BR57" s="335">
        <f t="shared" ref="BR57:CN57" si="109">+SUM(BR58:BR59)</f>
        <v>0</v>
      </c>
      <c r="BS57" s="335">
        <f t="shared" si="109"/>
        <v>0</v>
      </c>
      <c r="BT57" s="335">
        <f t="shared" si="109"/>
        <v>0</v>
      </c>
      <c r="BU57" s="335">
        <f t="shared" si="109"/>
        <v>0</v>
      </c>
      <c r="BV57" s="342">
        <f t="shared" si="109"/>
        <v>0</v>
      </c>
      <c r="BW57" s="335">
        <f t="shared" si="109"/>
        <v>0</v>
      </c>
      <c r="BX57" s="339">
        <f t="shared" si="109"/>
        <v>0</v>
      </c>
      <c r="BY57" s="339">
        <f t="shared" si="109"/>
        <v>0</v>
      </c>
      <c r="BZ57" s="335">
        <f t="shared" si="109"/>
        <v>0</v>
      </c>
      <c r="CA57" s="335">
        <f t="shared" si="109"/>
        <v>0</v>
      </c>
      <c r="CB57" s="335">
        <f t="shared" si="109"/>
        <v>0</v>
      </c>
      <c r="CC57" s="335">
        <f t="shared" ref="CC57" si="110">+SUM(CC58:CC59)</f>
        <v>0</v>
      </c>
      <c r="CD57" s="335">
        <f t="shared" si="109"/>
        <v>0</v>
      </c>
      <c r="CE57" s="335">
        <f t="shared" si="109"/>
        <v>0</v>
      </c>
      <c r="CF57" s="335">
        <f t="shared" si="109"/>
        <v>0</v>
      </c>
      <c r="CG57" s="335">
        <f t="shared" si="109"/>
        <v>0</v>
      </c>
      <c r="CH57" s="335">
        <f t="shared" si="109"/>
        <v>0</v>
      </c>
      <c r="CI57" s="335">
        <f t="shared" si="109"/>
        <v>0</v>
      </c>
      <c r="CJ57" s="342">
        <f t="shared" si="109"/>
        <v>0</v>
      </c>
      <c r="CK57" s="335">
        <f t="shared" si="109"/>
        <v>2000000</v>
      </c>
      <c r="CL57" s="339">
        <f t="shared" si="109"/>
        <v>0</v>
      </c>
      <c r="CM57" s="339">
        <f t="shared" si="109"/>
        <v>0</v>
      </c>
      <c r="CN57" s="339">
        <f t="shared" si="109"/>
        <v>0</v>
      </c>
      <c r="CO57" s="343">
        <f t="shared" si="90"/>
        <v>0</v>
      </c>
      <c r="CP57" s="343">
        <f>IFERROR(BJ57/AJ57,0)</f>
        <v>0</v>
      </c>
    </row>
    <row r="58" spans="1:94" s="26" customFormat="1" ht="18" customHeight="1" outlineLevel="3">
      <c r="A58" s="460" t="s">
        <v>745</v>
      </c>
      <c r="B58" s="43" t="s">
        <v>153</v>
      </c>
      <c r="C58" s="537" t="s">
        <v>84</v>
      </c>
      <c r="D58" s="65" t="s">
        <v>65</v>
      </c>
      <c r="E58" s="30">
        <v>1000000</v>
      </c>
      <c r="F58" s="42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5"/>
      <c r="R58" s="30"/>
      <c r="S58" s="33"/>
      <c r="T58" s="42"/>
      <c r="U58" s="38"/>
      <c r="V58" s="38"/>
      <c r="W58" s="38"/>
      <c r="X58" s="38"/>
      <c r="Y58" s="38"/>
      <c r="Z58" s="38"/>
      <c r="AA58" s="38"/>
      <c r="AB58" s="38"/>
      <c r="AC58" s="35"/>
      <c r="AD58" s="34">
        <f>+F58+H58+J58+L58+N58+P58+R58+T58+V58+X58+Z58+AB58</f>
        <v>0</v>
      </c>
      <c r="AE58" s="36">
        <f>+G58+I58+K58+M58+O58+Q58+S58+U58+W58+Y58+AA58+AC58</f>
        <v>0</v>
      </c>
      <c r="AF58" s="32"/>
      <c r="AG58" s="30">
        <f t="shared" ref="AG58:AG59" si="111">+E58-AD58+AE58+AF58</f>
        <v>1000000</v>
      </c>
      <c r="AH58" s="33"/>
      <c r="AI58" s="37">
        <f t="shared" ref="AI58:AI59" si="112">+AH58+AW58</f>
        <v>0</v>
      </c>
      <c r="AJ58" s="37">
        <f>+AG58-AH58</f>
        <v>1000000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30">
        <v>0</v>
      </c>
      <c r="AQ58" s="30"/>
      <c r="AR58" s="40"/>
      <c r="AS58" s="40"/>
      <c r="AT58" s="40"/>
      <c r="AU58" s="169"/>
      <c r="AV58" s="128"/>
      <c r="AW58" s="30">
        <f>+SUM(AK58:AV58)</f>
        <v>0</v>
      </c>
      <c r="AX58" s="30">
        <v>0</v>
      </c>
      <c r="AY58" s="30">
        <v>0</v>
      </c>
      <c r="AZ58" s="30">
        <v>0</v>
      </c>
      <c r="BA58" s="30">
        <v>0</v>
      </c>
      <c r="BB58" s="30">
        <v>0</v>
      </c>
      <c r="BC58" s="40">
        <v>0</v>
      </c>
      <c r="BD58" s="40"/>
      <c r="BE58" s="40"/>
      <c r="BF58" s="40"/>
      <c r="BG58" s="40"/>
      <c r="BH58" s="40"/>
      <c r="BI58" s="128"/>
      <c r="BJ58" s="30">
        <f t="shared" ref="BJ58:BJ59" si="113">+SUM(AX58:BI58)</f>
        <v>0</v>
      </c>
      <c r="BK58" s="34">
        <v>0</v>
      </c>
      <c r="BL58" s="34">
        <v>0</v>
      </c>
      <c r="BM58" s="34">
        <v>0</v>
      </c>
      <c r="BN58" s="34">
        <v>0</v>
      </c>
      <c r="BO58" s="34">
        <v>0</v>
      </c>
      <c r="BP58" s="40">
        <v>0</v>
      </c>
      <c r="BQ58" s="38"/>
      <c r="BR58" s="38"/>
      <c r="BS58" s="38"/>
      <c r="BT58" s="38"/>
      <c r="BU58" s="40"/>
      <c r="BV58" s="128"/>
      <c r="BW58" s="30">
        <f t="shared" ref="BW58:BW59" si="114">+SUM(BK58:BV58)</f>
        <v>0</v>
      </c>
      <c r="BX58" s="38">
        <v>0</v>
      </c>
      <c r="BY58" s="38">
        <v>0</v>
      </c>
      <c r="BZ58" s="38">
        <v>0</v>
      </c>
      <c r="CA58" s="38">
        <v>0</v>
      </c>
      <c r="CB58" s="38">
        <v>0</v>
      </c>
      <c r="CC58" s="40">
        <v>0</v>
      </c>
      <c r="CD58" s="38"/>
      <c r="CE58" s="38"/>
      <c r="CF58" s="38"/>
      <c r="CG58" s="38"/>
      <c r="CH58" s="38"/>
      <c r="CI58" s="128"/>
      <c r="CJ58" s="31">
        <f t="shared" ref="CJ58:CJ59" si="115">+SUM(BX58:CI58)</f>
        <v>0</v>
      </c>
      <c r="CK58" s="30">
        <f t="shared" ref="CK58:CK59" si="116">+AJ58-AW58</f>
        <v>1000000</v>
      </c>
      <c r="CL58" s="33">
        <f t="shared" ref="CL58:CL59" si="117">+AW58-BJ58</f>
        <v>0</v>
      </c>
      <c r="CM58" s="33">
        <f t="shared" ref="CM58:CM59" si="118">+BJ58-BW58</f>
        <v>0</v>
      </c>
      <c r="CN58" s="33">
        <f t="shared" ref="CN58:CN59" si="119">+BW58-CJ58</f>
        <v>0</v>
      </c>
      <c r="CO58" s="81">
        <f t="shared" si="90"/>
        <v>0</v>
      </c>
      <c r="CP58" s="81">
        <f>IFERROR(BJ58/AJ58,0)</f>
        <v>0</v>
      </c>
    </row>
    <row r="59" spans="1:94" s="26" customFormat="1" ht="18" customHeight="1" outlineLevel="3">
      <c r="A59" s="460" t="s">
        <v>746</v>
      </c>
      <c r="B59" s="43" t="s">
        <v>154</v>
      </c>
      <c r="C59" s="537" t="s">
        <v>84</v>
      </c>
      <c r="D59" s="65" t="s">
        <v>66</v>
      </c>
      <c r="E59" s="30">
        <v>1000000</v>
      </c>
      <c r="F59" s="42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5"/>
      <c r="R59" s="30"/>
      <c r="S59" s="33"/>
      <c r="T59" s="42"/>
      <c r="U59" s="38"/>
      <c r="V59" s="38"/>
      <c r="W59" s="38"/>
      <c r="X59" s="38"/>
      <c r="Y59" s="38"/>
      <c r="Z59" s="38"/>
      <c r="AA59" s="38"/>
      <c r="AB59" s="38"/>
      <c r="AC59" s="35"/>
      <c r="AD59" s="34">
        <f>+F59+H59+J59+L59+N59+P59+R59+T59+V59+X59+Z59+AB59</f>
        <v>0</v>
      </c>
      <c r="AE59" s="36">
        <f>+G59+I59+K59+M59+O59+Q59+S59+U59+W59+Y59+AA59+AC59</f>
        <v>0</v>
      </c>
      <c r="AF59" s="32"/>
      <c r="AG59" s="30">
        <f t="shared" si="111"/>
        <v>1000000</v>
      </c>
      <c r="AH59" s="33"/>
      <c r="AI59" s="37">
        <f t="shared" si="112"/>
        <v>0</v>
      </c>
      <c r="AJ59" s="37">
        <f>+AG59-AH59</f>
        <v>1000000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/>
      <c r="AR59" s="40"/>
      <c r="AS59" s="40"/>
      <c r="AT59" s="40"/>
      <c r="AU59" s="169"/>
      <c r="AV59" s="128"/>
      <c r="AW59" s="30">
        <f>+SUM(AK59:AV59)</f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40">
        <v>0</v>
      </c>
      <c r="BD59" s="40"/>
      <c r="BE59" s="40"/>
      <c r="BF59" s="40"/>
      <c r="BG59" s="40"/>
      <c r="BH59" s="40"/>
      <c r="BI59" s="128"/>
      <c r="BJ59" s="30">
        <f t="shared" si="113"/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40">
        <v>0</v>
      </c>
      <c r="BQ59" s="38"/>
      <c r="BR59" s="38"/>
      <c r="BS59" s="38"/>
      <c r="BT59" s="38"/>
      <c r="BU59" s="40"/>
      <c r="BV59" s="128"/>
      <c r="BW59" s="30">
        <f t="shared" si="114"/>
        <v>0</v>
      </c>
      <c r="BX59" s="38">
        <v>0</v>
      </c>
      <c r="BY59" s="38">
        <v>0</v>
      </c>
      <c r="BZ59" s="38">
        <v>0</v>
      </c>
      <c r="CA59" s="38">
        <v>0</v>
      </c>
      <c r="CB59" s="38">
        <v>0</v>
      </c>
      <c r="CC59" s="40">
        <v>0</v>
      </c>
      <c r="CD59" s="38"/>
      <c r="CE59" s="38"/>
      <c r="CF59" s="38"/>
      <c r="CG59" s="38"/>
      <c r="CH59" s="38"/>
      <c r="CI59" s="128"/>
      <c r="CJ59" s="31">
        <f t="shared" si="115"/>
        <v>0</v>
      </c>
      <c r="CK59" s="30">
        <f t="shared" si="116"/>
        <v>1000000</v>
      </c>
      <c r="CL59" s="33">
        <f t="shared" si="117"/>
        <v>0</v>
      </c>
      <c r="CM59" s="33">
        <f t="shared" si="118"/>
        <v>0</v>
      </c>
      <c r="CN59" s="33">
        <f t="shared" si="119"/>
        <v>0</v>
      </c>
      <c r="CO59" s="81">
        <f t="shared" si="90"/>
        <v>0</v>
      </c>
      <c r="CP59" s="81">
        <f>IFERROR(BJ59/AJ59,0)</f>
        <v>0</v>
      </c>
    </row>
    <row r="60" spans="1:94" s="67" customFormat="1" ht="54.75" customHeight="1" outlineLevel="1">
      <c r="A60" s="291"/>
      <c r="B60" s="334" t="s">
        <v>238</v>
      </c>
      <c r="C60" s="558" t="s">
        <v>690</v>
      </c>
      <c r="D60" s="145" t="s">
        <v>239</v>
      </c>
      <c r="E60" s="344">
        <f t="shared" ref="E60:AJ60" si="120">+E61+E67+E70+E86+E96+E101+E104+E110+E114+E117+E123+E132+E134+E122</f>
        <v>10763500000</v>
      </c>
      <c r="F60" s="344">
        <f t="shared" si="120"/>
        <v>329500000</v>
      </c>
      <c r="G60" s="344">
        <f t="shared" si="120"/>
        <v>329500000</v>
      </c>
      <c r="H60" s="344">
        <f t="shared" si="120"/>
        <v>317600000</v>
      </c>
      <c r="I60" s="344">
        <f t="shared" si="120"/>
        <v>172600000</v>
      </c>
      <c r="J60" s="344">
        <f t="shared" si="120"/>
        <v>43223589</v>
      </c>
      <c r="K60" s="344">
        <f t="shared" si="120"/>
        <v>43223589</v>
      </c>
      <c r="L60" s="344">
        <f t="shared" si="120"/>
        <v>324496256</v>
      </c>
      <c r="M60" s="344">
        <f t="shared" si="120"/>
        <v>324496256</v>
      </c>
      <c r="N60" s="344">
        <f t="shared" si="120"/>
        <v>200000000</v>
      </c>
      <c r="O60" s="344">
        <f t="shared" si="120"/>
        <v>200000000</v>
      </c>
      <c r="P60" s="344">
        <f t="shared" si="120"/>
        <v>82919338</v>
      </c>
      <c r="Q60" s="345">
        <f t="shared" si="120"/>
        <v>82919338</v>
      </c>
      <c r="R60" s="344">
        <f t="shared" si="120"/>
        <v>148000000</v>
      </c>
      <c r="S60" s="346">
        <f t="shared" si="120"/>
        <v>7648000000</v>
      </c>
      <c r="T60" s="346">
        <f t="shared" si="120"/>
        <v>0</v>
      </c>
      <c r="U60" s="344">
        <f t="shared" si="120"/>
        <v>0</v>
      </c>
      <c r="V60" s="344">
        <f t="shared" si="120"/>
        <v>0</v>
      </c>
      <c r="W60" s="344">
        <f t="shared" si="120"/>
        <v>0</v>
      </c>
      <c r="X60" s="344">
        <f t="shared" si="120"/>
        <v>0</v>
      </c>
      <c r="Y60" s="344">
        <f t="shared" si="120"/>
        <v>0</v>
      </c>
      <c r="Z60" s="344">
        <f t="shared" si="120"/>
        <v>0</v>
      </c>
      <c r="AA60" s="344">
        <f t="shared" si="120"/>
        <v>0</v>
      </c>
      <c r="AB60" s="344">
        <f t="shared" si="120"/>
        <v>0</v>
      </c>
      <c r="AC60" s="345">
        <f t="shared" si="120"/>
        <v>0</v>
      </c>
      <c r="AD60" s="344">
        <f t="shared" si="120"/>
        <v>1445739183</v>
      </c>
      <c r="AE60" s="344">
        <f t="shared" si="120"/>
        <v>8800739183</v>
      </c>
      <c r="AF60" s="346">
        <f t="shared" si="120"/>
        <v>0</v>
      </c>
      <c r="AG60" s="344">
        <f t="shared" si="120"/>
        <v>18118500000</v>
      </c>
      <c r="AH60" s="344">
        <f t="shared" si="120"/>
        <v>0</v>
      </c>
      <c r="AI60" s="344">
        <f t="shared" si="120"/>
        <v>10769402321.059999</v>
      </c>
      <c r="AJ60" s="344">
        <f t="shared" si="120"/>
        <v>18118500000</v>
      </c>
      <c r="AK60" s="344">
        <f t="shared" ref="AK60:BP60" si="121">+AK61+AK67+AK70+AK86+AK96+AK101+AK104+AK110+AK114+AK117+AK123+AK132+AK134+AK122</f>
        <v>6302612480.2700005</v>
      </c>
      <c r="AL60" s="344">
        <f t="shared" si="121"/>
        <v>2102202807</v>
      </c>
      <c r="AM60" s="344">
        <f t="shared" si="121"/>
        <v>664710798.28999996</v>
      </c>
      <c r="AN60" s="344">
        <f t="shared" si="121"/>
        <v>34751320</v>
      </c>
      <c r="AO60" s="344">
        <f t="shared" si="121"/>
        <v>478891971</v>
      </c>
      <c r="AP60" s="344">
        <f t="shared" si="121"/>
        <v>375993748</v>
      </c>
      <c r="AQ60" s="344">
        <f t="shared" si="121"/>
        <v>810239196.5</v>
      </c>
      <c r="AR60" s="344">
        <f t="shared" si="121"/>
        <v>0</v>
      </c>
      <c r="AS60" s="344">
        <f t="shared" si="121"/>
        <v>0</v>
      </c>
      <c r="AT60" s="344">
        <f t="shared" si="121"/>
        <v>0</v>
      </c>
      <c r="AU60" s="344">
        <f t="shared" si="121"/>
        <v>0</v>
      </c>
      <c r="AV60" s="344">
        <f t="shared" si="121"/>
        <v>0</v>
      </c>
      <c r="AW60" s="344">
        <f t="shared" si="121"/>
        <v>10769402321.059999</v>
      </c>
      <c r="AX60" s="344">
        <f t="shared" si="121"/>
        <v>3494565265.1199999</v>
      </c>
      <c r="AY60" s="344">
        <f t="shared" si="121"/>
        <v>857171986.92000008</v>
      </c>
      <c r="AZ60" s="344">
        <f t="shared" si="121"/>
        <v>1115772098.29</v>
      </c>
      <c r="BA60" s="344">
        <f t="shared" si="121"/>
        <v>2262833642.1999998</v>
      </c>
      <c r="BB60" s="344">
        <f t="shared" si="121"/>
        <v>225006615</v>
      </c>
      <c r="BC60" s="344">
        <f t="shared" si="121"/>
        <v>671425327.76999998</v>
      </c>
      <c r="BD60" s="344">
        <f t="shared" si="121"/>
        <v>121737851</v>
      </c>
      <c r="BE60" s="344">
        <f t="shared" si="121"/>
        <v>0</v>
      </c>
      <c r="BF60" s="344">
        <f t="shared" si="121"/>
        <v>0</v>
      </c>
      <c r="BG60" s="344">
        <f t="shared" si="121"/>
        <v>0</v>
      </c>
      <c r="BH60" s="344">
        <f t="shared" si="121"/>
        <v>0</v>
      </c>
      <c r="BI60" s="344">
        <f t="shared" si="121"/>
        <v>0</v>
      </c>
      <c r="BJ60" s="344">
        <f t="shared" si="121"/>
        <v>8750782786.2999992</v>
      </c>
      <c r="BK60" s="344">
        <f t="shared" si="121"/>
        <v>265073581</v>
      </c>
      <c r="BL60" s="344">
        <f t="shared" si="121"/>
        <v>366278215</v>
      </c>
      <c r="BM60" s="344">
        <f t="shared" si="121"/>
        <v>909477874.79999995</v>
      </c>
      <c r="BN60" s="344">
        <f t="shared" si="121"/>
        <v>462325089</v>
      </c>
      <c r="BO60" s="344">
        <f t="shared" si="121"/>
        <v>632251373</v>
      </c>
      <c r="BP60" s="344">
        <f t="shared" si="121"/>
        <v>1023041074.4300001</v>
      </c>
      <c r="BQ60" s="344">
        <f>+BQ61+BQ67+BQ70+BQ86+BQ96+BQ101+BQ104+BQ110+BQ114+BQ117+BQ123+BQ132+BQ134+BQ122</f>
        <v>1050483871.61</v>
      </c>
      <c r="BR60" s="344">
        <f t="shared" ref="BR60:CL60" si="122">+BR61+BR67+BR70+BR86+BR96+BR101+BR104+BR110+BR114+BR117+BR123+BR132+BR134+BR122</f>
        <v>8146194</v>
      </c>
      <c r="BS60" s="344">
        <f t="shared" si="122"/>
        <v>0</v>
      </c>
      <c r="BT60" s="344">
        <f t="shared" si="122"/>
        <v>0</v>
      </c>
      <c r="BU60" s="344">
        <f t="shared" si="122"/>
        <v>0</v>
      </c>
      <c r="BV60" s="344">
        <f t="shared" si="122"/>
        <v>0</v>
      </c>
      <c r="BW60" s="344">
        <f t="shared" si="122"/>
        <v>4707585616.8400002</v>
      </c>
      <c r="BX60" s="344">
        <f t="shared" si="122"/>
        <v>241396784</v>
      </c>
      <c r="BY60" s="344">
        <f t="shared" si="122"/>
        <v>361235705</v>
      </c>
      <c r="BZ60" s="344">
        <f t="shared" si="122"/>
        <v>938197181.79999995</v>
      </c>
      <c r="CA60" s="344">
        <f t="shared" si="122"/>
        <v>459952511</v>
      </c>
      <c r="CB60" s="344">
        <f t="shared" si="122"/>
        <v>633278489</v>
      </c>
      <c r="CC60" s="344">
        <f t="shared" si="122"/>
        <v>1023041074.4300001</v>
      </c>
      <c r="CD60" s="344">
        <f t="shared" si="122"/>
        <v>1029897867.61</v>
      </c>
      <c r="CE60" s="344">
        <f t="shared" si="122"/>
        <v>0</v>
      </c>
      <c r="CF60" s="344">
        <f t="shared" si="122"/>
        <v>0</v>
      </c>
      <c r="CG60" s="344">
        <f t="shared" si="122"/>
        <v>0</v>
      </c>
      <c r="CH60" s="344">
        <f t="shared" si="122"/>
        <v>0</v>
      </c>
      <c r="CI60" s="344">
        <f t="shared" si="122"/>
        <v>0</v>
      </c>
      <c r="CJ60" s="345">
        <f t="shared" si="122"/>
        <v>4686999612.8400002</v>
      </c>
      <c r="CK60" s="344">
        <f t="shared" si="122"/>
        <v>7349097678.9400005</v>
      </c>
      <c r="CL60" s="346">
        <f t="shared" si="122"/>
        <v>2018619534.7599998</v>
      </c>
      <c r="CM60" s="346">
        <f>+CM61+CM67+CM70+CM86+CM96+CM101+CM104+CM110+CM114+CM117+CM123+CM132+CM134</f>
        <v>4043197169.46</v>
      </c>
      <c r="CN60" s="346">
        <f>+CN61+CN67+CN70+CN86+CN96+CN101+CN104+CN110+CN114+CN117+CN123+CN132+CN134</f>
        <v>20586004</v>
      </c>
      <c r="CO60" s="343">
        <f t="shared" si="90"/>
        <v>0.59438708066672186</v>
      </c>
      <c r="CP60" s="343">
        <f>IFERROR(BJ60/AJ60,0)</f>
        <v>0.482975013731821</v>
      </c>
    </row>
    <row r="61" spans="1:94" s="64" customFormat="1" ht="20.25" customHeight="1" outlineLevel="1">
      <c r="A61" s="291"/>
      <c r="B61" s="146" t="s">
        <v>240</v>
      </c>
      <c r="C61" s="536" t="s">
        <v>84</v>
      </c>
      <c r="D61" s="123" t="s">
        <v>242</v>
      </c>
      <c r="E61" s="149">
        <f>+SUM(E62:E66)</f>
        <v>325000000</v>
      </c>
      <c r="F61" s="149">
        <f t="shared" ref="F61:BQ61" si="123">+SUM(F62:F66)</f>
        <v>50000000</v>
      </c>
      <c r="G61" s="149">
        <f t="shared" si="123"/>
        <v>157000000</v>
      </c>
      <c r="H61" s="149">
        <f t="shared" si="123"/>
        <v>100000000</v>
      </c>
      <c r="I61" s="149">
        <f t="shared" si="123"/>
        <v>0</v>
      </c>
      <c r="J61" s="149">
        <f t="shared" si="123"/>
        <v>0</v>
      </c>
      <c r="K61" s="149">
        <f t="shared" si="123"/>
        <v>0</v>
      </c>
      <c r="L61" s="149">
        <f t="shared" si="123"/>
        <v>0</v>
      </c>
      <c r="M61" s="149">
        <f t="shared" si="123"/>
        <v>35000000</v>
      </c>
      <c r="N61" s="149">
        <f t="shared" si="123"/>
        <v>0</v>
      </c>
      <c r="O61" s="149">
        <f t="shared" si="123"/>
        <v>0</v>
      </c>
      <c r="P61" s="149">
        <f t="shared" si="123"/>
        <v>60000000</v>
      </c>
      <c r="Q61" s="148">
        <f t="shared" si="123"/>
        <v>0</v>
      </c>
      <c r="R61" s="149">
        <f t="shared" si="123"/>
        <v>0</v>
      </c>
      <c r="S61" s="147">
        <f t="shared" si="123"/>
        <v>986000000</v>
      </c>
      <c r="T61" s="147">
        <f t="shared" si="123"/>
        <v>0</v>
      </c>
      <c r="U61" s="149">
        <f t="shared" si="123"/>
        <v>0</v>
      </c>
      <c r="V61" s="149">
        <f t="shared" si="123"/>
        <v>0</v>
      </c>
      <c r="W61" s="149">
        <f t="shared" si="123"/>
        <v>0</v>
      </c>
      <c r="X61" s="149">
        <f t="shared" si="123"/>
        <v>0</v>
      </c>
      <c r="Y61" s="149">
        <f t="shared" si="123"/>
        <v>0</v>
      </c>
      <c r="Z61" s="149">
        <f t="shared" si="123"/>
        <v>0</v>
      </c>
      <c r="AA61" s="149">
        <f t="shared" si="123"/>
        <v>0</v>
      </c>
      <c r="AB61" s="149">
        <f t="shared" si="123"/>
        <v>0</v>
      </c>
      <c r="AC61" s="148">
        <f t="shared" si="123"/>
        <v>0</v>
      </c>
      <c r="AD61" s="149">
        <f t="shared" si="123"/>
        <v>210000000</v>
      </c>
      <c r="AE61" s="149">
        <f t="shared" si="123"/>
        <v>1178000000</v>
      </c>
      <c r="AF61" s="147">
        <f t="shared" si="123"/>
        <v>0</v>
      </c>
      <c r="AG61" s="149">
        <f t="shared" si="123"/>
        <v>1293000000</v>
      </c>
      <c r="AH61" s="149">
        <f t="shared" si="123"/>
        <v>0</v>
      </c>
      <c r="AI61" s="149">
        <f t="shared" si="123"/>
        <v>231642609.15000001</v>
      </c>
      <c r="AJ61" s="149">
        <f>+SUM(AJ62:AJ66)</f>
        <v>1293000000</v>
      </c>
      <c r="AK61" s="149">
        <f t="shared" si="123"/>
        <v>224967578.15000001</v>
      </c>
      <c r="AL61" s="149">
        <f t="shared" si="123"/>
        <v>6675031</v>
      </c>
      <c r="AM61" s="149">
        <f t="shared" si="123"/>
        <v>0</v>
      </c>
      <c r="AN61" s="149">
        <f t="shared" si="123"/>
        <v>0</v>
      </c>
      <c r="AO61" s="149">
        <f t="shared" si="123"/>
        <v>0</v>
      </c>
      <c r="AP61" s="149">
        <f t="shared" si="123"/>
        <v>0</v>
      </c>
      <c r="AQ61" s="149">
        <f t="shared" si="123"/>
        <v>0</v>
      </c>
      <c r="AR61" s="149">
        <f t="shared" si="123"/>
        <v>0</v>
      </c>
      <c r="AS61" s="149">
        <f t="shared" si="123"/>
        <v>0</v>
      </c>
      <c r="AT61" s="149">
        <f t="shared" si="123"/>
        <v>0</v>
      </c>
      <c r="AU61" s="149">
        <f t="shared" si="123"/>
        <v>0</v>
      </c>
      <c r="AV61" s="149">
        <f t="shared" si="123"/>
        <v>0</v>
      </c>
      <c r="AW61" s="149">
        <f t="shared" si="123"/>
        <v>231642609.15000001</v>
      </c>
      <c r="AX61" s="149">
        <f t="shared" si="123"/>
        <v>0</v>
      </c>
      <c r="AY61" s="149">
        <f t="shared" si="123"/>
        <v>208021013.44999999</v>
      </c>
      <c r="AZ61" s="149">
        <f t="shared" si="123"/>
        <v>0</v>
      </c>
      <c r="BA61" s="149">
        <f t="shared" si="123"/>
        <v>0</v>
      </c>
      <c r="BB61" s="149">
        <f t="shared" si="123"/>
        <v>0</v>
      </c>
      <c r="BC61" s="149">
        <f t="shared" si="123"/>
        <v>0</v>
      </c>
      <c r="BD61" s="149">
        <f t="shared" si="123"/>
        <v>0</v>
      </c>
      <c r="BE61" s="149">
        <f t="shared" si="123"/>
        <v>0</v>
      </c>
      <c r="BF61" s="149">
        <f t="shared" si="123"/>
        <v>0</v>
      </c>
      <c r="BG61" s="149">
        <f t="shared" si="123"/>
        <v>0</v>
      </c>
      <c r="BH61" s="149">
        <f t="shared" si="123"/>
        <v>0</v>
      </c>
      <c r="BI61" s="149">
        <f t="shared" si="123"/>
        <v>0</v>
      </c>
      <c r="BJ61" s="149">
        <f t="shared" si="123"/>
        <v>208021013.44999999</v>
      </c>
      <c r="BK61" s="149">
        <f t="shared" si="123"/>
        <v>0</v>
      </c>
      <c r="BL61" s="149">
        <f t="shared" si="123"/>
        <v>400000</v>
      </c>
      <c r="BM61" s="149">
        <f t="shared" si="123"/>
        <v>0</v>
      </c>
      <c r="BN61" s="149">
        <f t="shared" si="123"/>
        <v>6275031</v>
      </c>
      <c r="BO61" s="149">
        <f t="shared" si="123"/>
        <v>0</v>
      </c>
      <c r="BP61" s="149">
        <f t="shared" si="123"/>
        <v>0</v>
      </c>
      <c r="BQ61" s="149">
        <f t="shared" si="123"/>
        <v>201345982.44</v>
      </c>
      <c r="BR61" s="149">
        <f t="shared" ref="BR61:CI61" si="124">+SUM(BR62:BR66)</f>
        <v>0</v>
      </c>
      <c r="BS61" s="149">
        <f t="shared" si="124"/>
        <v>0</v>
      </c>
      <c r="BT61" s="149">
        <f t="shared" si="124"/>
        <v>0</v>
      </c>
      <c r="BU61" s="149">
        <f t="shared" si="124"/>
        <v>0</v>
      </c>
      <c r="BV61" s="149">
        <f t="shared" si="124"/>
        <v>0</v>
      </c>
      <c r="BW61" s="149">
        <f t="shared" si="124"/>
        <v>208021013.44</v>
      </c>
      <c r="BX61" s="149">
        <f t="shared" si="124"/>
        <v>0</v>
      </c>
      <c r="BY61" s="149">
        <f t="shared" si="124"/>
        <v>400000</v>
      </c>
      <c r="BZ61" s="149">
        <f t="shared" si="124"/>
        <v>0</v>
      </c>
      <c r="CA61" s="149">
        <f t="shared" si="124"/>
        <v>6275031</v>
      </c>
      <c r="CB61" s="149">
        <f t="shared" si="124"/>
        <v>0</v>
      </c>
      <c r="CC61" s="149">
        <f t="shared" si="124"/>
        <v>0</v>
      </c>
      <c r="CD61" s="149">
        <f t="shared" si="124"/>
        <v>201345982.44</v>
      </c>
      <c r="CE61" s="149">
        <f t="shared" si="124"/>
        <v>0</v>
      </c>
      <c r="CF61" s="149">
        <f t="shared" si="124"/>
        <v>0</v>
      </c>
      <c r="CG61" s="149">
        <f t="shared" si="124"/>
        <v>0</v>
      </c>
      <c r="CH61" s="149">
        <f t="shared" si="124"/>
        <v>0</v>
      </c>
      <c r="CI61" s="149">
        <f t="shared" si="124"/>
        <v>0</v>
      </c>
      <c r="CJ61" s="148">
        <f>+CJ62+CJ63+CJ64+CJ65+CJ66</f>
        <v>208021013.44</v>
      </c>
      <c r="CK61" s="149">
        <f>+CK62+CK63+CK64+CK65+CK66</f>
        <v>1061357390.85</v>
      </c>
      <c r="CL61" s="147">
        <f t="shared" ref="CL61:CN61" si="125">+SUM(CL64:CL66)</f>
        <v>23621595.700000018</v>
      </c>
      <c r="CM61" s="147">
        <f t="shared" si="125"/>
        <v>9.9999904632568359E-3</v>
      </c>
      <c r="CN61" s="147">
        <f t="shared" si="125"/>
        <v>0</v>
      </c>
      <c r="CO61" s="151">
        <f t="shared" si="90"/>
        <v>0.17915128317865431</v>
      </c>
      <c r="CP61" s="151">
        <f>IFERROR(BJ61/AJ61,0)</f>
        <v>0.16088245433101314</v>
      </c>
    </row>
    <row r="62" spans="1:94" s="26" customFormat="1" ht="18" customHeight="1" outlineLevel="2">
      <c r="A62" s="460" t="s">
        <v>863</v>
      </c>
      <c r="B62" s="43" t="s">
        <v>691</v>
      </c>
      <c r="C62" s="537">
        <v>13</v>
      </c>
      <c r="D62" s="65" t="s">
        <v>692</v>
      </c>
      <c r="E62" s="30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32">
        <v>0</v>
      </c>
      <c r="R62" s="30">
        <v>0</v>
      </c>
      <c r="S62" s="33">
        <v>6000000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32">
        <v>0</v>
      </c>
      <c r="AD62" s="34">
        <f t="shared" ref="AD62" si="126">+F62+H62+J62+L62+N62+P62+R62+T62+V62+X62+Z62+AB62</f>
        <v>0</v>
      </c>
      <c r="AE62" s="36">
        <f t="shared" ref="AE62" si="127">+G62+I62+K62+M62+O62+Q62+S62+U62+W62+Y62+AA62+AC62</f>
        <v>6000000</v>
      </c>
      <c r="AF62" s="32"/>
      <c r="AG62" s="30">
        <f t="shared" ref="AG62" si="128">+E62-AD62+AE62+AF62</f>
        <v>6000000</v>
      </c>
      <c r="AH62" s="33"/>
      <c r="AI62" s="37">
        <f t="shared" ref="AI62" si="129">+AH62+AW62</f>
        <v>0</v>
      </c>
      <c r="AJ62" s="37">
        <f t="shared" ref="AJ62" si="130">+AG62-AH62</f>
        <v>6000000</v>
      </c>
      <c r="AK62" s="30">
        <v>0</v>
      </c>
      <c r="AL62" s="30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f t="shared" ref="AW62" si="131">+SUM(AK62:AV62)</f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f t="shared" ref="BJ62" si="132">+SUM(AX62:BI62)</f>
        <v>0</v>
      </c>
      <c r="BK62" s="30">
        <v>0</v>
      </c>
      <c r="BL62" s="30">
        <v>0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f t="shared" ref="BW62" si="133">+SUM(BK62:BV62)</f>
        <v>0</v>
      </c>
      <c r="BX62" s="30">
        <v>0</v>
      </c>
      <c r="BY62" s="30">
        <v>0</v>
      </c>
      <c r="BZ62" s="30">
        <v>0</v>
      </c>
      <c r="CA62" s="30">
        <v>0</v>
      </c>
      <c r="CB62" s="30">
        <v>0</v>
      </c>
      <c r="CC62" s="30">
        <v>0</v>
      </c>
      <c r="CD62" s="30">
        <v>0</v>
      </c>
      <c r="CE62" s="30">
        <v>0</v>
      </c>
      <c r="CF62" s="30">
        <v>0</v>
      </c>
      <c r="CG62" s="30">
        <v>0</v>
      </c>
      <c r="CH62" s="30">
        <v>0</v>
      </c>
      <c r="CI62" s="30">
        <v>0</v>
      </c>
      <c r="CJ62" s="31">
        <f t="shared" ref="CJ62" si="134">+SUM(BX62:CI62)</f>
        <v>0</v>
      </c>
      <c r="CK62" s="30">
        <f t="shared" ref="CK62" si="135">+AJ62-AW62</f>
        <v>6000000</v>
      </c>
      <c r="CL62" s="33">
        <f>+AW62-BJ62</f>
        <v>0</v>
      </c>
      <c r="CM62" s="33">
        <f t="shared" ref="CM62" si="136">+BJ62-BW62</f>
        <v>0</v>
      </c>
      <c r="CN62" s="33">
        <f t="shared" ref="CN62" si="137">+BW62-CJ62</f>
        <v>0</v>
      </c>
      <c r="CO62" s="81">
        <f t="shared" ref="CO62" si="138">IFERROR(AW62/AJ62,0)</f>
        <v>0</v>
      </c>
      <c r="CP62" s="81">
        <f>IFERROR(BJ62/AJ62,0)</f>
        <v>0</v>
      </c>
    </row>
    <row r="63" spans="1:94" s="26" customFormat="1" ht="18" customHeight="1" outlineLevel="2">
      <c r="A63" s="460" t="s">
        <v>864</v>
      </c>
      <c r="B63" s="43" t="s">
        <v>155</v>
      </c>
      <c r="C63" s="537">
        <v>13</v>
      </c>
      <c r="D63" s="65" t="s">
        <v>67</v>
      </c>
      <c r="E63" s="30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32">
        <v>0</v>
      </c>
      <c r="R63" s="30">
        <v>0</v>
      </c>
      <c r="S63" s="33">
        <v>500000000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32">
        <v>0</v>
      </c>
      <c r="AD63" s="34">
        <f t="shared" ref="AD63" si="139">+F63+H63+J63+L63+N63+P63+R63+T63+V63+X63+Z63+AB63</f>
        <v>0</v>
      </c>
      <c r="AE63" s="36">
        <f t="shared" ref="AE63" si="140">+G63+I63+K63+M63+O63+Q63+S63+U63+W63+Y63+AA63+AC63</f>
        <v>500000000</v>
      </c>
      <c r="AF63" s="32"/>
      <c r="AG63" s="30">
        <f t="shared" ref="AG63" si="141">+E63-AD63+AE63+AF63</f>
        <v>500000000</v>
      </c>
      <c r="AH63" s="33"/>
      <c r="AI63" s="37">
        <f t="shared" ref="AI63" si="142">+AH63+AW63</f>
        <v>0</v>
      </c>
      <c r="AJ63" s="37">
        <f t="shared" ref="AJ63" si="143">+AG63-AH63</f>
        <v>500000000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f t="shared" ref="AW63" si="144">+SUM(AK63:AV63)</f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0">
        <v>0</v>
      </c>
      <c r="BH63" s="30">
        <v>0</v>
      </c>
      <c r="BI63" s="30">
        <v>0</v>
      </c>
      <c r="BJ63" s="30">
        <f t="shared" ref="BJ63" si="145">+SUM(AX63:BI63)</f>
        <v>0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f t="shared" ref="BW63" si="146">+SUM(BK63:BV63)</f>
        <v>0</v>
      </c>
      <c r="BX63" s="30">
        <v>0</v>
      </c>
      <c r="BY63" s="30">
        <v>0</v>
      </c>
      <c r="BZ63" s="30">
        <v>0</v>
      </c>
      <c r="CA63" s="30">
        <v>0</v>
      </c>
      <c r="CB63" s="30">
        <v>0</v>
      </c>
      <c r="CC63" s="30">
        <v>0</v>
      </c>
      <c r="CD63" s="30">
        <v>0</v>
      </c>
      <c r="CE63" s="30">
        <v>0</v>
      </c>
      <c r="CF63" s="30">
        <v>0</v>
      </c>
      <c r="CG63" s="30">
        <v>0</v>
      </c>
      <c r="CH63" s="30">
        <v>0</v>
      </c>
      <c r="CI63" s="30">
        <v>0</v>
      </c>
      <c r="CJ63" s="31">
        <f t="shared" ref="CJ63" si="147">+SUM(BX63:CI63)</f>
        <v>0</v>
      </c>
      <c r="CK63" s="30">
        <f t="shared" ref="CK63" si="148">+AJ63-AW63</f>
        <v>500000000</v>
      </c>
      <c r="CL63" s="33">
        <f>+AW63-BJ63</f>
        <v>0</v>
      </c>
      <c r="CM63" s="33">
        <f t="shared" ref="CM63" si="149">+BJ63-BW63</f>
        <v>0</v>
      </c>
      <c r="CN63" s="33">
        <f t="shared" ref="CN63" si="150">+BW63-CJ63</f>
        <v>0</v>
      </c>
      <c r="CO63" s="81">
        <f t="shared" ref="CO63" si="151">IFERROR(AW63/AJ63,0)</f>
        <v>0</v>
      </c>
      <c r="CP63" s="81">
        <f>IFERROR(BJ63/AJ63,0)</f>
        <v>0</v>
      </c>
    </row>
    <row r="64" spans="1:94" s="26" customFormat="1" ht="18" customHeight="1" outlineLevel="2">
      <c r="A64" s="460" t="s">
        <v>747</v>
      </c>
      <c r="B64" s="43" t="s">
        <v>155</v>
      </c>
      <c r="C64" s="537" t="s">
        <v>84</v>
      </c>
      <c r="D64" s="65" t="s">
        <v>67</v>
      </c>
      <c r="E64" s="30">
        <v>250000000</v>
      </c>
      <c r="F64" s="42">
        <v>50000000</v>
      </c>
      <c r="G64" s="38"/>
      <c r="H64" s="38">
        <v>100000000</v>
      </c>
      <c r="I64" s="38"/>
      <c r="J64" s="38"/>
      <c r="K64" s="38"/>
      <c r="L64" s="38"/>
      <c r="M64" s="38">
        <v>35000000</v>
      </c>
      <c r="N64" s="38"/>
      <c r="O64" s="38"/>
      <c r="P64" s="38">
        <v>60000000</v>
      </c>
      <c r="Q64" s="35"/>
      <c r="R64" s="30"/>
      <c r="S64" s="33"/>
      <c r="T64" s="42"/>
      <c r="U64" s="38"/>
      <c r="V64" s="38"/>
      <c r="W64" s="38"/>
      <c r="X64" s="38"/>
      <c r="Y64" s="38"/>
      <c r="Z64" s="38"/>
      <c r="AA64" s="38"/>
      <c r="AB64" s="38"/>
      <c r="AC64" s="35"/>
      <c r="AD64" s="34">
        <f t="shared" ref="AD64:AE66" si="152">+F64+H64+J64+L64+N64+P64+R64+T64+V64+X64+Z64+AB64</f>
        <v>210000000</v>
      </c>
      <c r="AE64" s="36">
        <f t="shared" si="152"/>
        <v>35000000</v>
      </c>
      <c r="AF64" s="32"/>
      <c r="AG64" s="30">
        <f t="shared" ref="AG64:AG66" si="153">+E64-AD64+AE64+AF64</f>
        <v>75000000</v>
      </c>
      <c r="AH64" s="33"/>
      <c r="AI64" s="37">
        <f t="shared" ref="AI64:AI66" si="154">+AH64+AW64</f>
        <v>400000</v>
      </c>
      <c r="AJ64" s="37">
        <f t="shared" ref="AJ64:AJ66" si="155">+AG64-AH64</f>
        <v>75000000</v>
      </c>
      <c r="AK64" s="30">
        <v>0</v>
      </c>
      <c r="AL64" s="332">
        <v>400000</v>
      </c>
      <c r="AM64" s="332">
        <v>0</v>
      </c>
      <c r="AN64" s="332">
        <v>0</v>
      </c>
      <c r="AO64" s="333">
        <v>0</v>
      </c>
      <c r="AP64" s="30">
        <v>0</v>
      </c>
      <c r="AQ64" s="30"/>
      <c r="AR64" s="40"/>
      <c r="AS64" s="40"/>
      <c r="AT64" s="40"/>
      <c r="AU64" s="169"/>
      <c r="AV64" s="128"/>
      <c r="AW64" s="30">
        <f t="shared" ref="AW64:AW66" si="156">+SUM(AK64:AV64)</f>
        <v>400000</v>
      </c>
      <c r="AX64" s="30">
        <v>0</v>
      </c>
      <c r="AY64" s="30">
        <v>400000</v>
      </c>
      <c r="AZ64" s="37">
        <v>0</v>
      </c>
      <c r="BA64" s="45">
        <v>0</v>
      </c>
      <c r="BB64" s="40">
        <v>0</v>
      </c>
      <c r="BC64" s="40">
        <v>0</v>
      </c>
      <c r="BD64" s="40"/>
      <c r="BE64" s="40"/>
      <c r="BF64" s="40"/>
      <c r="BG64" s="40"/>
      <c r="BH64" s="40"/>
      <c r="BI64" s="128"/>
      <c r="BJ64" s="30">
        <f t="shared" ref="BJ64:BJ66" si="157">+SUM(AX64:BI64)</f>
        <v>400000</v>
      </c>
      <c r="BK64" s="34">
        <v>0</v>
      </c>
      <c r="BL64" s="38">
        <v>400000</v>
      </c>
      <c r="BM64" s="38">
        <v>0</v>
      </c>
      <c r="BN64" s="38">
        <v>0</v>
      </c>
      <c r="BO64" s="38">
        <v>0</v>
      </c>
      <c r="BP64" s="40">
        <v>0</v>
      </c>
      <c r="BQ64" s="38"/>
      <c r="BR64" s="38"/>
      <c r="BS64" s="38"/>
      <c r="BT64" s="38"/>
      <c r="BU64" s="40"/>
      <c r="BV64" s="128"/>
      <c r="BW64" s="30">
        <f t="shared" ref="BW64:BW66" si="158">+SUM(BK64:BV64)</f>
        <v>400000</v>
      </c>
      <c r="BX64" s="38">
        <v>0</v>
      </c>
      <c r="BY64" s="38">
        <v>400000</v>
      </c>
      <c r="BZ64" s="38">
        <v>0</v>
      </c>
      <c r="CA64" s="38">
        <v>0</v>
      </c>
      <c r="CB64" s="38">
        <v>0</v>
      </c>
      <c r="CC64" s="40">
        <v>0</v>
      </c>
      <c r="CD64" s="38"/>
      <c r="CE64" s="38"/>
      <c r="CF64" s="38"/>
      <c r="CG64" s="38"/>
      <c r="CH64" s="38"/>
      <c r="CI64" s="128"/>
      <c r="CJ64" s="31">
        <f t="shared" ref="CJ64:CJ66" si="159">+SUM(BX64:CI64)</f>
        <v>400000</v>
      </c>
      <c r="CK64" s="30">
        <f t="shared" ref="CK64:CK66" si="160">+AJ64-AW64</f>
        <v>74600000</v>
      </c>
      <c r="CL64" s="33">
        <f>+AW64-BJ64</f>
        <v>0</v>
      </c>
      <c r="CM64" s="33">
        <f t="shared" ref="CM64:CM66" si="161">+BJ64-BW64</f>
        <v>0</v>
      </c>
      <c r="CN64" s="33">
        <f t="shared" ref="CN64:CN66" si="162">+BW64-CJ64</f>
        <v>0</v>
      </c>
      <c r="CO64" s="81">
        <f t="shared" si="90"/>
        <v>5.3333333333333332E-3</v>
      </c>
      <c r="CP64" s="81">
        <f>IFERROR(BJ64/AJ64,0)</f>
        <v>5.3333333333333332E-3</v>
      </c>
    </row>
    <row r="65" spans="1:94" s="26" customFormat="1" ht="18" customHeight="1" outlineLevel="2">
      <c r="A65" s="460" t="s">
        <v>865</v>
      </c>
      <c r="B65" s="43" t="s">
        <v>156</v>
      </c>
      <c r="C65" s="537">
        <v>13</v>
      </c>
      <c r="D65" s="65" t="s">
        <v>68</v>
      </c>
      <c r="E65" s="30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32">
        <v>0</v>
      </c>
      <c r="R65" s="30">
        <v>0</v>
      </c>
      <c r="S65" s="33">
        <v>480000000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32">
        <v>0</v>
      </c>
      <c r="AD65" s="34">
        <f t="shared" si="152"/>
        <v>0</v>
      </c>
      <c r="AE65" s="36">
        <f t="shared" si="152"/>
        <v>480000000</v>
      </c>
      <c r="AF65" s="32"/>
      <c r="AG65" s="30">
        <f t="shared" si="153"/>
        <v>480000000</v>
      </c>
      <c r="AH65" s="33"/>
      <c r="AI65" s="37">
        <f t="shared" si="154"/>
        <v>0</v>
      </c>
      <c r="AJ65" s="37">
        <f t="shared" si="155"/>
        <v>480000000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f t="shared" si="156"/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f t="shared" si="157"/>
        <v>0</v>
      </c>
      <c r="BK65" s="30">
        <v>0</v>
      </c>
      <c r="BL65" s="30">
        <v>0</v>
      </c>
      <c r="BM65" s="30">
        <v>0</v>
      </c>
      <c r="BN65" s="30">
        <v>0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0</v>
      </c>
      <c r="BV65" s="30">
        <v>0</v>
      </c>
      <c r="BW65" s="30">
        <f t="shared" si="158"/>
        <v>0</v>
      </c>
      <c r="BX65" s="30">
        <v>0</v>
      </c>
      <c r="BY65" s="30">
        <v>0</v>
      </c>
      <c r="BZ65" s="30">
        <v>0</v>
      </c>
      <c r="CA65" s="30">
        <v>0</v>
      </c>
      <c r="CB65" s="30">
        <v>0</v>
      </c>
      <c r="CC65" s="30">
        <v>0</v>
      </c>
      <c r="CD65" s="30">
        <v>0</v>
      </c>
      <c r="CE65" s="30">
        <v>0</v>
      </c>
      <c r="CF65" s="30">
        <v>0</v>
      </c>
      <c r="CG65" s="30">
        <v>0</v>
      </c>
      <c r="CH65" s="30">
        <v>0</v>
      </c>
      <c r="CI65" s="30">
        <v>0</v>
      </c>
      <c r="CJ65" s="31">
        <f t="shared" si="159"/>
        <v>0</v>
      </c>
      <c r="CK65" s="30">
        <f t="shared" si="160"/>
        <v>480000000</v>
      </c>
      <c r="CL65" s="33">
        <f>+AW65-BJ65</f>
        <v>0</v>
      </c>
      <c r="CM65" s="33">
        <f t="shared" si="161"/>
        <v>0</v>
      </c>
      <c r="CN65" s="33">
        <f t="shared" si="162"/>
        <v>0</v>
      </c>
      <c r="CO65" s="81">
        <f t="shared" si="90"/>
        <v>0</v>
      </c>
      <c r="CP65" s="81">
        <f>IFERROR(BJ65/AJ65,0)</f>
        <v>0</v>
      </c>
    </row>
    <row r="66" spans="1:94" s="649" customFormat="1" ht="18" customHeight="1" outlineLevel="2">
      <c r="A66" s="461" t="s">
        <v>748</v>
      </c>
      <c r="B66" s="43" t="s">
        <v>156</v>
      </c>
      <c r="C66" s="537" t="s">
        <v>84</v>
      </c>
      <c r="D66" s="65" t="s">
        <v>68</v>
      </c>
      <c r="E66" s="30">
        <v>75000000</v>
      </c>
      <c r="F66" s="42"/>
      <c r="G66" s="38">
        <v>157000000</v>
      </c>
      <c r="H66" s="38"/>
      <c r="I66" s="38"/>
      <c r="J66" s="38"/>
      <c r="K66" s="38"/>
      <c r="L66" s="38"/>
      <c r="M66" s="38"/>
      <c r="N66" s="38"/>
      <c r="O66" s="38"/>
      <c r="P66" s="38"/>
      <c r="Q66" s="35"/>
      <c r="R66" s="30"/>
      <c r="S66" s="33"/>
      <c r="T66" s="42"/>
      <c r="U66" s="38"/>
      <c r="V66" s="38"/>
      <c r="W66" s="38"/>
      <c r="X66" s="38"/>
      <c r="Y66" s="38"/>
      <c r="Z66" s="38"/>
      <c r="AA66" s="38"/>
      <c r="AB66" s="38"/>
      <c r="AC66" s="35"/>
      <c r="AD66" s="34">
        <f t="shared" si="152"/>
        <v>0</v>
      </c>
      <c r="AE66" s="36">
        <f t="shared" si="152"/>
        <v>157000000</v>
      </c>
      <c r="AF66" s="32"/>
      <c r="AG66" s="30">
        <f t="shared" si="153"/>
        <v>232000000</v>
      </c>
      <c r="AH66" s="33"/>
      <c r="AI66" s="30">
        <f t="shared" si="154"/>
        <v>231242609.15000001</v>
      </c>
      <c r="AJ66" s="30">
        <f t="shared" si="155"/>
        <v>232000000</v>
      </c>
      <c r="AK66" s="30">
        <v>224967578.15000001</v>
      </c>
      <c r="AL66" s="187">
        <v>6275031</v>
      </c>
      <c r="AM66" s="187">
        <v>0</v>
      </c>
      <c r="AN66" s="187">
        <v>0</v>
      </c>
      <c r="AO66" s="648">
        <v>0</v>
      </c>
      <c r="AP66" s="30">
        <v>0</v>
      </c>
      <c r="AQ66" s="30"/>
      <c r="AR66" s="38"/>
      <c r="AS66" s="38"/>
      <c r="AT66" s="38"/>
      <c r="AU66" s="178"/>
      <c r="AV66" s="35"/>
      <c r="AW66" s="30">
        <f t="shared" si="156"/>
        <v>231242609.15000001</v>
      </c>
      <c r="AX66" s="30">
        <v>0</v>
      </c>
      <c r="AY66" s="30">
        <v>207621013.44999999</v>
      </c>
      <c r="AZ66" s="30">
        <v>0</v>
      </c>
      <c r="BA66" s="42">
        <v>0</v>
      </c>
      <c r="BB66" s="38">
        <v>0</v>
      </c>
      <c r="BC66" s="38">
        <v>0</v>
      </c>
      <c r="BD66" s="38"/>
      <c r="BE66" s="38"/>
      <c r="BF66" s="38"/>
      <c r="BG66" s="38"/>
      <c r="BH66" s="38"/>
      <c r="BI66" s="35"/>
      <c r="BJ66" s="30">
        <f t="shared" si="157"/>
        <v>207621013.44999999</v>
      </c>
      <c r="BK66" s="34"/>
      <c r="BL66" s="38"/>
      <c r="BM66" s="38"/>
      <c r="BN66" s="38">
        <v>6275031</v>
      </c>
      <c r="BO66" s="38"/>
      <c r="BP66" s="38"/>
      <c r="BQ66" s="38">
        <v>201345982.44</v>
      </c>
      <c r="BR66" s="38"/>
      <c r="BS66" s="38"/>
      <c r="BT66" s="38"/>
      <c r="BU66" s="38"/>
      <c r="BV66" s="35"/>
      <c r="BW66" s="30">
        <f t="shared" si="158"/>
        <v>207621013.44</v>
      </c>
      <c r="BX66" s="38"/>
      <c r="BY66" s="38"/>
      <c r="BZ66" s="38"/>
      <c r="CA66" s="38">
        <v>6275031</v>
      </c>
      <c r="CB66" s="38"/>
      <c r="CC66" s="38"/>
      <c r="CD66" s="38">
        <v>201345982.44</v>
      </c>
      <c r="CE66" s="38"/>
      <c r="CF66" s="38"/>
      <c r="CG66" s="38"/>
      <c r="CH66" s="38"/>
      <c r="CI66" s="35"/>
      <c r="CJ66" s="31">
        <f t="shared" si="159"/>
        <v>207621013.44</v>
      </c>
      <c r="CK66" s="30">
        <f t="shared" si="160"/>
        <v>757390.84999999404</v>
      </c>
      <c r="CL66" s="33">
        <f>+AW66-BJ66</f>
        <v>23621595.700000018</v>
      </c>
      <c r="CM66" s="33">
        <f t="shared" si="161"/>
        <v>9.9999904632568359E-3</v>
      </c>
      <c r="CN66" s="33">
        <f t="shared" si="162"/>
        <v>0</v>
      </c>
      <c r="CO66" s="81">
        <f t="shared" si="90"/>
        <v>0.9967353842672414</v>
      </c>
      <c r="CP66" s="81">
        <f>IFERROR(BJ66/AJ66,0)</f>
        <v>0.89491816142241376</v>
      </c>
    </row>
    <row r="67" spans="1:94" s="64" customFormat="1" ht="20.25" customHeight="1" outlineLevel="1">
      <c r="A67" s="291"/>
      <c r="B67" s="146" t="s">
        <v>243</v>
      </c>
      <c r="C67" s="536" t="s">
        <v>84</v>
      </c>
      <c r="D67" s="123" t="s">
        <v>244</v>
      </c>
      <c r="E67" s="149">
        <f>+SUM(E68:E69)</f>
        <v>40000000</v>
      </c>
      <c r="F67" s="194">
        <f t="shared" ref="F67:BQ67" si="163">+SUM(F68:F69)</f>
        <v>0</v>
      </c>
      <c r="G67" s="152">
        <f t="shared" ref="G67:AC67" si="164">+SUM(G68:G69)</f>
        <v>0</v>
      </c>
      <c r="H67" s="152">
        <f t="shared" si="164"/>
        <v>0</v>
      </c>
      <c r="I67" s="152">
        <f t="shared" si="164"/>
        <v>12000000</v>
      </c>
      <c r="J67" s="152">
        <f t="shared" si="164"/>
        <v>0</v>
      </c>
      <c r="K67" s="152">
        <f t="shared" si="164"/>
        <v>0</v>
      </c>
      <c r="L67" s="152">
        <f t="shared" si="164"/>
        <v>20000000</v>
      </c>
      <c r="M67" s="152">
        <f t="shared" si="164"/>
        <v>0</v>
      </c>
      <c r="N67" s="152">
        <f t="shared" si="164"/>
        <v>0</v>
      </c>
      <c r="O67" s="152">
        <f t="shared" si="164"/>
        <v>0</v>
      </c>
      <c r="P67" s="152">
        <f t="shared" si="164"/>
        <v>0</v>
      </c>
      <c r="Q67" s="197">
        <f t="shared" si="164"/>
        <v>0</v>
      </c>
      <c r="R67" s="149">
        <f t="shared" si="164"/>
        <v>0</v>
      </c>
      <c r="S67" s="147">
        <f t="shared" si="164"/>
        <v>95000000</v>
      </c>
      <c r="T67" s="194">
        <f t="shared" si="164"/>
        <v>0</v>
      </c>
      <c r="U67" s="152">
        <f t="shared" si="164"/>
        <v>0</v>
      </c>
      <c r="V67" s="152">
        <f t="shared" si="164"/>
        <v>0</v>
      </c>
      <c r="W67" s="152">
        <f t="shared" si="164"/>
        <v>0</v>
      </c>
      <c r="X67" s="152">
        <f t="shared" si="164"/>
        <v>0</v>
      </c>
      <c r="Y67" s="152">
        <f t="shared" si="164"/>
        <v>0</v>
      </c>
      <c r="Z67" s="152">
        <f t="shared" si="164"/>
        <v>0</v>
      </c>
      <c r="AA67" s="152">
        <f t="shared" si="164"/>
        <v>0</v>
      </c>
      <c r="AB67" s="152">
        <f t="shared" si="164"/>
        <v>0</v>
      </c>
      <c r="AC67" s="197">
        <f t="shared" si="164"/>
        <v>0</v>
      </c>
      <c r="AD67" s="292">
        <f t="shared" si="163"/>
        <v>20000000</v>
      </c>
      <c r="AE67" s="563">
        <f t="shared" si="163"/>
        <v>107000000</v>
      </c>
      <c r="AF67" s="150">
        <f t="shared" si="163"/>
        <v>0</v>
      </c>
      <c r="AG67" s="149">
        <f t="shared" si="163"/>
        <v>127000000</v>
      </c>
      <c r="AH67" s="147">
        <f t="shared" si="163"/>
        <v>0</v>
      </c>
      <c r="AI67" s="149">
        <f t="shared" si="163"/>
        <v>27371990</v>
      </c>
      <c r="AJ67" s="149">
        <f>+SUM(AJ68:AJ69)</f>
        <v>127000000</v>
      </c>
      <c r="AK67" s="149">
        <f t="shared" si="163"/>
        <v>0</v>
      </c>
      <c r="AL67" s="150">
        <f t="shared" si="163"/>
        <v>27371990</v>
      </c>
      <c r="AM67" s="149">
        <f t="shared" si="163"/>
        <v>0</v>
      </c>
      <c r="AN67" s="149">
        <f t="shared" si="163"/>
        <v>0</v>
      </c>
      <c r="AO67" s="149">
        <f t="shared" si="163"/>
        <v>0</v>
      </c>
      <c r="AP67" s="149">
        <f t="shared" si="163"/>
        <v>0</v>
      </c>
      <c r="AQ67" s="149">
        <f t="shared" si="163"/>
        <v>0</v>
      </c>
      <c r="AR67" s="149">
        <f t="shared" si="163"/>
        <v>0</v>
      </c>
      <c r="AS67" s="149">
        <f t="shared" si="163"/>
        <v>0</v>
      </c>
      <c r="AT67" s="149">
        <f t="shared" si="163"/>
        <v>0</v>
      </c>
      <c r="AU67" s="170">
        <f>+SUM(AU68:AU69)</f>
        <v>0</v>
      </c>
      <c r="AV67" s="149">
        <f t="shared" si="163"/>
        <v>0</v>
      </c>
      <c r="AW67" s="149">
        <f t="shared" si="163"/>
        <v>27371990</v>
      </c>
      <c r="AX67" s="147">
        <f t="shared" si="163"/>
        <v>0</v>
      </c>
      <c r="AY67" s="150">
        <f t="shared" si="163"/>
        <v>2000000</v>
      </c>
      <c r="AZ67" s="149">
        <f t="shared" si="163"/>
        <v>0</v>
      </c>
      <c r="BA67" s="147">
        <f t="shared" si="163"/>
        <v>0</v>
      </c>
      <c r="BB67" s="149">
        <f t="shared" si="163"/>
        <v>0</v>
      </c>
      <c r="BC67" s="149">
        <f t="shared" si="163"/>
        <v>0</v>
      </c>
      <c r="BD67" s="149">
        <f t="shared" si="163"/>
        <v>0</v>
      </c>
      <c r="BE67" s="149">
        <f t="shared" si="163"/>
        <v>0</v>
      </c>
      <c r="BF67" s="149">
        <f t="shared" si="163"/>
        <v>0</v>
      </c>
      <c r="BG67" s="149">
        <f t="shared" si="163"/>
        <v>0</v>
      </c>
      <c r="BH67" s="149">
        <f t="shared" si="163"/>
        <v>0</v>
      </c>
      <c r="BI67" s="148">
        <f t="shared" si="163"/>
        <v>0</v>
      </c>
      <c r="BJ67" s="149">
        <f t="shared" si="163"/>
        <v>2000000</v>
      </c>
      <c r="BK67" s="147">
        <f t="shared" si="163"/>
        <v>0</v>
      </c>
      <c r="BL67" s="150">
        <f t="shared" si="163"/>
        <v>2000000</v>
      </c>
      <c r="BM67" s="149">
        <f t="shared" si="163"/>
        <v>0</v>
      </c>
      <c r="BN67" s="147">
        <f t="shared" si="163"/>
        <v>0</v>
      </c>
      <c r="BO67" s="149">
        <f t="shared" si="163"/>
        <v>0</v>
      </c>
      <c r="BP67" s="149">
        <f t="shared" ref="BP67" si="165">+SUM(BP68:BP69)</f>
        <v>0</v>
      </c>
      <c r="BQ67" s="149">
        <f t="shared" si="163"/>
        <v>0</v>
      </c>
      <c r="BR67" s="149">
        <f t="shared" ref="BR67:CN67" si="166">+SUM(BR68:BR69)</f>
        <v>0</v>
      </c>
      <c r="BS67" s="149">
        <f t="shared" si="166"/>
        <v>0</v>
      </c>
      <c r="BT67" s="149">
        <f t="shared" si="166"/>
        <v>0</v>
      </c>
      <c r="BU67" s="149">
        <f t="shared" si="166"/>
        <v>0</v>
      </c>
      <c r="BV67" s="148">
        <f t="shared" si="166"/>
        <v>0</v>
      </c>
      <c r="BW67" s="149">
        <f t="shared" si="166"/>
        <v>2000000</v>
      </c>
      <c r="BX67" s="147">
        <f t="shared" si="166"/>
        <v>0</v>
      </c>
      <c r="BY67" s="147">
        <f t="shared" si="166"/>
        <v>2000000</v>
      </c>
      <c r="BZ67" s="149">
        <f t="shared" si="166"/>
        <v>0</v>
      </c>
      <c r="CA67" s="149">
        <f t="shared" si="166"/>
        <v>0</v>
      </c>
      <c r="CB67" s="149">
        <f t="shared" si="166"/>
        <v>0</v>
      </c>
      <c r="CC67" s="149">
        <f t="shared" ref="CC67" si="167">+SUM(CC68:CC69)</f>
        <v>0</v>
      </c>
      <c r="CD67" s="149">
        <f t="shared" si="166"/>
        <v>0</v>
      </c>
      <c r="CE67" s="149">
        <f t="shared" si="166"/>
        <v>0</v>
      </c>
      <c r="CF67" s="149">
        <f t="shared" si="166"/>
        <v>0</v>
      </c>
      <c r="CG67" s="149">
        <f t="shared" si="166"/>
        <v>0</v>
      </c>
      <c r="CH67" s="149">
        <f t="shared" si="166"/>
        <v>0</v>
      </c>
      <c r="CI67" s="149">
        <f t="shared" si="166"/>
        <v>0</v>
      </c>
      <c r="CJ67" s="148">
        <f t="shared" si="166"/>
        <v>2000000</v>
      </c>
      <c r="CK67" s="149">
        <f t="shared" si="166"/>
        <v>99628010</v>
      </c>
      <c r="CL67" s="147">
        <f t="shared" si="166"/>
        <v>25371990</v>
      </c>
      <c r="CM67" s="147">
        <f t="shared" si="166"/>
        <v>0</v>
      </c>
      <c r="CN67" s="147">
        <f t="shared" si="166"/>
        <v>0</v>
      </c>
      <c r="CO67" s="151">
        <f t="shared" si="90"/>
        <v>0.21552748031496063</v>
      </c>
      <c r="CP67" s="151">
        <f>IFERROR(BJ67/AJ67,0)</f>
        <v>1.5748031496062992E-2</v>
      </c>
    </row>
    <row r="68" spans="1:94" s="26" customFormat="1" ht="18" customHeight="1" outlineLevel="2">
      <c r="A68" s="460" t="s">
        <v>749</v>
      </c>
      <c r="B68" s="43" t="s">
        <v>160</v>
      </c>
      <c r="C68" s="537" t="s">
        <v>84</v>
      </c>
      <c r="D68" s="65" t="s">
        <v>69</v>
      </c>
      <c r="E68" s="30">
        <v>15000000</v>
      </c>
      <c r="F68" s="42"/>
      <c r="G68" s="38"/>
      <c r="H68" s="38"/>
      <c r="I68" s="38">
        <v>12000000</v>
      </c>
      <c r="J68" s="38"/>
      <c r="K68" s="38"/>
      <c r="L68" s="38"/>
      <c r="M68" s="38"/>
      <c r="N68" s="38"/>
      <c r="O68" s="38"/>
      <c r="P68" s="38"/>
      <c r="Q68" s="35"/>
      <c r="R68" s="30"/>
      <c r="S68" s="33">
        <v>30000000</v>
      </c>
      <c r="T68" s="42"/>
      <c r="U68" s="38"/>
      <c r="V68" s="38"/>
      <c r="W68" s="38"/>
      <c r="X68" s="38"/>
      <c r="Y68" s="38"/>
      <c r="Z68" s="38"/>
      <c r="AA68" s="38"/>
      <c r="AB68" s="38"/>
      <c r="AC68" s="35"/>
      <c r="AD68" s="34">
        <f>+F68+H68+J68+L68+N68+P68+R68+T68+V68+X68+Z68+AB68</f>
        <v>0</v>
      </c>
      <c r="AE68" s="36">
        <f>+G68+I68+K68+M68+O68+Q68+S68+U68+W68+Y68+AA68+AC68</f>
        <v>42000000</v>
      </c>
      <c r="AF68" s="32"/>
      <c r="AG68" s="30">
        <f t="shared" ref="AG68:AG69" si="168">+E68-AD68+AE68+AF68</f>
        <v>57000000</v>
      </c>
      <c r="AH68" s="33"/>
      <c r="AI68" s="37">
        <f t="shared" ref="AI68:AI69" si="169">+AH68+AW68</f>
        <v>26371990</v>
      </c>
      <c r="AJ68" s="37">
        <f>+AG68-AH68</f>
        <v>57000000</v>
      </c>
      <c r="AK68" s="30">
        <v>0</v>
      </c>
      <c r="AL68" s="332">
        <v>26371990</v>
      </c>
      <c r="AM68" s="332">
        <v>0</v>
      </c>
      <c r="AN68" s="332">
        <v>0</v>
      </c>
      <c r="AO68" s="333">
        <v>0</v>
      </c>
      <c r="AP68" s="30">
        <v>0</v>
      </c>
      <c r="AQ68" s="30"/>
      <c r="AR68" s="40"/>
      <c r="AS68" s="40"/>
      <c r="AT68" s="40"/>
      <c r="AU68" s="169"/>
      <c r="AV68" s="128"/>
      <c r="AW68" s="30">
        <f>+SUM(AK68:AV68)</f>
        <v>26371990</v>
      </c>
      <c r="AX68" s="30">
        <v>0</v>
      </c>
      <c r="AY68" s="30">
        <v>1000000</v>
      </c>
      <c r="AZ68" s="37">
        <v>0</v>
      </c>
      <c r="BA68" s="45">
        <v>0</v>
      </c>
      <c r="BB68" s="40">
        <v>0</v>
      </c>
      <c r="BC68" s="40">
        <v>0</v>
      </c>
      <c r="BD68" s="40"/>
      <c r="BE68" s="40"/>
      <c r="BF68" s="40"/>
      <c r="BG68" s="40"/>
      <c r="BH68" s="40"/>
      <c r="BI68" s="128"/>
      <c r="BJ68" s="30">
        <f t="shared" ref="BJ68:BJ69" si="170">+SUM(AX68:BI68)</f>
        <v>1000000</v>
      </c>
      <c r="BK68" s="34">
        <v>0</v>
      </c>
      <c r="BL68" s="38">
        <v>1000000</v>
      </c>
      <c r="BM68" s="38">
        <v>0</v>
      </c>
      <c r="BN68" s="38">
        <v>0</v>
      </c>
      <c r="BO68" s="38">
        <v>0</v>
      </c>
      <c r="BP68" s="40">
        <v>0</v>
      </c>
      <c r="BQ68" s="38"/>
      <c r="BR68" s="38"/>
      <c r="BS68" s="38"/>
      <c r="BT68" s="38"/>
      <c r="BU68" s="40"/>
      <c r="BV68" s="128"/>
      <c r="BW68" s="30">
        <f t="shared" ref="BW68:BW69" si="171">+SUM(BK68:BV68)</f>
        <v>1000000</v>
      </c>
      <c r="BX68" s="38">
        <v>0</v>
      </c>
      <c r="BY68" s="38">
        <v>1000000</v>
      </c>
      <c r="BZ68" s="38">
        <v>0</v>
      </c>
      <c r="CA68" s="38">
        <v>0</v>
      </c>
      <c r="CB68" s="38">
        <v>0</v>
      </c>
      <c r="CC68" s="40">
        <v>0</v>
      </c>
      <c r="CD68" s="38"/>
      <c r="CE68" s="38"/>
      <c r="CF68" s="38"/>
      <c r="CG68" s="38"/>
      <c r="CH68" s="38"/>
      <c r="CI68" s="128"/>
      <c r="CJ68" s="31">
        <f t="shared" ref="CJ68:CJ69" si="172">+SUM(BX68:CI68)</f>
        <v>1000000</v>
      </c>
      <c r="CK68" s="30">
        <f t="shared" ref="CK68:CK69" si="173">+AJ68-AW68</f>
        <v>30628010</v>
      </c>
      <c r="CL68" s="33">
        <f t="shared" ref="CL68:CL69" si="174">+AW68-BJ68</f>
        <v>25371990</v>
      </c>
      <c r="CM68" s="33">
        <f t="shared" ref="CM68:CM69" si="175">+BJ68-BW68</f>
        <v>0</v>
      </c>
      <c r="CN68" s="33">
        <f t="shared" ref="CN68:CN69" si="176">+BW68-CJ68</f>
        <v>0</v>
      </c>
      <c r="CO68" s="81">
        <f t="shared" si="90"/>
        <v>0.46266649122807019</v>
      </c>
      <c r="CP68" s="81">
        <f>IFERROR(BJ68/AJ68,0)</f>
        <v>1.7543859649122806E-2</v>
      </c>
    </row>
    <row r="69" spans="1:94" s="26" customFormat="1" ht="18" customHeight="1" outlineLevel="2">
      <c r="A69" s="460" t="s">
        <v>750</v>
      </c>
      <c r="B69" s="43" t="s">
        <v>161</v>
      </c>
      <c r="C69" s="537" t="s">
        <v>84</v>
      </c>
      <c r="D69" s="65" t="s">
        <v>70</v>
      </c>
      <c r="E69" s="30">
        <v>25000000</v>
      </c>
      <c r="F69" s="42"/>
      <c r="G69" s="38"/>
      <c r="H69" s="38"/>
      <c r="I69" s="38"/>
      <c r="J69" s="38"/>
      <c r="K69" s="38"/>
      <c r="L69" s="38">
        <v>20000000</v>
      </c>
      <c r="M69" s="38"/>
      <c r="N69" s="38"/>
      <c r="O69" s="38"/>
      <c r="P69" s="38"/>
      <c r="Q69" s="35"/>
      <c r="R69" s="30"/>
      <c r="S69" s="33">
        <v>65000000</v>
      </c>
      <c r="T69" s="42"/>
      <c r="U69" s="38"/>
      <c r="V69" s="38"/>
      <c r="W69" s="38"/>
      <c r="X69" s="38"/>
      <c r="Y69" s="38"/>
      <c r="Z69" s="38"/>
      <c r="AA69" s="38"/>
      <c r="AB69" s="38"/>
      <c r="AC69" s="35"/>
      <c r="AD69" s="34">
        <f>+F69+H69+J69+L69+N69+P69+R69+T69+V69+X69+Z69+AB69</f>
        <v>20000000</v>
      </c>
      <c r="AE69" s="36">
        <f>+G69+I69+K69+M69+O69+Q69+S69+U69+W69+Y69+AA69+AC69</f>
        <v>65000000</v>
      </c>
      <c r="AF69" s="32"/>
      <c r="AG69" s="30">
        <f t="shared" si="168"/>
        <v>70000000</v>
      </c>
      <c r="AH69" s="33"/>
      <c r="AI69" s="37">
        <f t="shared" si="169"/>
        <v>1000000</v>
      </c>
      <c r="AJ69" s="37">
        <f>+AG69-AH69</f>
        <v>70000000</v>
      </c>
      <c r="AK69" s="30">
        <v>0</v>
      </c>
      <c r="AL69" s="332">
        <v>1000000</v>
      </c>
      <c r="AM69" s="332">
        <v>0</v>
      </c>
      <c r="AN69" s="332">
        <v>0</v>
      </c>
      <c r="AO69" s="333">
        <v>0</v>
      </c>
      <c r="AP69" s="30">
        <v>0</v>
      </c>
      <c r="AQ69" s="30"/>
      <c r="AR69" s="40"/>
      <c r="AS69" s="40"/>
      <c r="AT69" s="40"/>
      <c r="AU69" s="169"/>
      <c r="AV69" s="128"/>
      <c r="AW69" s="30">
        <f>+SUM(AK69:AV69)</f>
        <v>1000000</v>
      </c>
      <c r="AX69" s="30">
        <v>0</v>
      </c>
      <c r="AY69" s="30">
        <v>1000000</v>
      </c>
      <c r="AZ69" s="37">
        <v>0</v>
      </c>
      <c r="BA69" s="45">
        <v>0</v>
      </c>
      <c r="BB69" s="40">
        <v>0</v>
      </c>
      <c r="BC69" s="40">
        <v>0</v>
      </c>
      <c r="BD69" s="40"/>
      <c r="BE69" s="40"/>
      <c r="BF69" s="40"/>
      <c r="BG69" s="40"/>
      <c r="BH69" s="40"/>
      <c r="BI69" s="128"/>
      <c r="BJ69" s="30">
        <f t="shared" si="170"/>
        <v>1000000</v>
      </c>
      <c r="BK69" s="34">
        <v>0</v>
      </c>
      <c r="BL69" s="38">
        <v>1000000</v>
      </c>
      <c r="BM69" s="38">
        <v>0</v>
      </c>
      <c r="BN69" s="38">
        <v>0</v>
      </c>
      <c r="BO69" s="38">
        <v>0</v>
      </c>
      <c r="BP69" s="40">
        <v>0</v>
      </c>
      <c r="BQ69" s="38"/>
      <c r="BR69" s="38"/>
      <c r="BS69" s="38"/>
      <c r="BT69" s="38"/>
      <c r="BU69" s="40"/>
      <c r="BV69" s="128"/>
      <c r="BW69" s="30">
        <f t="shared" si="171"/>
        <v>1000000</v>
      </c>
      <c r="BX69" s="38">
        <v>0</v>
      </c>
      <c r="BY69" s="38">
        <v>1000000</v>
      </c>
      <c r="BZ69" s="38">
        <v>0</v>
      </c>
      <c r="CA69" s="38">
        <v>0</v>
      </c>
      <c r="CB69" s="38">
        <v>0</v>
      </c>
      <c r="CC69" s="40">
        <v>0</v>
      </c>
      <c r="CD69" s="38"/>
      <c r="CE69" s="38"/>
      <c r="CF69" s="38"/>
      <c r="CG69" s="38"/>
      <c r="CH69" s="38"/>
      <c r="CI69" s="128"/>
      <c r="CJ69" s="31">
        <f t="shared" si="172"/>
        <v>1000000</v>
      </c>
      <c r="CK69" s="30">
        <f t="shared" si="173"/>
        <v>69000000</v>
      </c>
      <c r="CL69" s="33">
        <f t="shared" si="174"/>
        <v>0</v>
      </c>
      <c r="CM69" s="33">
        <f t="shared" si="175"/>
        <v>0</v>
      </c>
      <c r="CN69" s="33">
        <f t="shared" si="176"/>
        <v>0</v>
      </c>
      <c r="CO69" s="81">
        <f t="shared" si="90"/>
        <v>1.4285714285714285E-2</v>
      </c>
      <c r="CP69" s="81">
        <f>IFERROR(BJ69/AJ69,0)</f>
        <v>1.4285714285714285E-2</v>
      </c>
    </row>
    <row r="70" spans="1:94" s="64" customFormat="1" ht="20.25" customHeight="1" outlineLevel="1">
      <c r="A70" s="291"/>
      <c r="B70" s="146" t="s">
        <v>245</v>
      </c>
      <c r="C70" s="536" t="s">
        <v>84</v>
      </c>
      <c r="D70" s="123" t="s">
        <v>246</v>
      </c>
      <c r="E70" s="149">
        <f>+SUM(E71:E85)</f>
        <v>292000000</v>
      </c>
      <c r="F70" s="149">
        <f t="shared" ref="F70:BQ70" si="177">+SUM(F71:F85)</f>
        <v>0</v>
      </c>
      <c r="G70" s="149">
        <f t="shared" si="177"/>
        <v>0</v>
      </c>
      <c r="H70" s="149">
        <f t="shared" si="177"/>
        <v>0</v>
      </c>
      <c r="I70" s="149">
        <f t="shared" si="177"/>
        <v>1600000</v>
      </c>
      <c r="J70" s="149">
        <f t="shared" si="177"/>
        <v>0</v>
      </c>
      <c r="K70" s="149">
        <f t="shared" si="177"/>
        <v>10000000</v>
      </c>
      <c r="L70" s="149">
        <f t="shared" si="177"/>
        <v>27496256</v>
      </c>
      <c r="M70" s="149">
        <f t="shared" si="177"/>
        <v>0</v>
      </c>
      <c r="N70" s="149">
        <f t="shared" si="177"/>
        <v>0</v>
      </c>
      <c r="O70" s="149">
        <f t="shared" si="177"/>
        <v>0</v>
      </c>
      <c r="P70" s="149">
        <f t="shared" si="177"/>
        <v>1000000</v>
      </c>
      <c r="Q70" s="148">
        <f t="shared" si="177"/>
        <v>1000000</v>
      </c>
      <c r="R70" s="149">
        <f t="shared" si="177"/>
        <v>0</v>
      </c>
      <c r="S70" s="147">
        <f t="shared" si="177"/>
        <v>1197000000</v>
      </c>
      <c r="T70" s="147">
        <f t="shared" si="177"/>
        <v>0</v>
      </c>
      <c r="U70" s="149">
        <f t="shared" si="177"/>
        <v>0</v>
      </c>
      <c r="V70" s="149">
        <f t="shared" si="177"/>
        <v>0</v>
      </c>
      <c r="W70" s="149">
        <f t="shared" si="177"/>
        <v>0</v>
      </c>
      <c r="X70" s="149">
        <f t="shared" si="177"/>
        <v>0</v>
      </c>
      <c r="Y70" s="149">
        <f t="shared" si="177"/>
        <v>0</v>
      </c>
      <c r="Z70" s="149">
        <f t="shared" si="177"/>
        <v>0</v>
      </c>
      <c r="AA70" s="149">
        <f t="shared" si="177"/>
        <v>0</v>
      </c>
      <c r="AB70" s="149">
        <f t="shared" si="177"/>
        <v>0</v>
      </c>
      <c r="AC70" s="148">
        <f t="shared" si="177"/>
        <v>0</v>
      </c>
      <c r="AD70" s="149">
        <f t="shared" si="177"/>
        <v>28496256</v>
      </c>
      <c r="AE70" s="149">
        <f t="shared" si="177"/>
        <v>1209600000</v>
      </c>
      <c r="AF70" s="147">
        <f t="shared" si="177"/>
        <v>0</v>
      </c>
      <c r="AG70" s="149">
        <f t="shared" si="177"/>
        <v>1473103744</v>
      </c>
      <c r="AH70" s="149">
        <f t="shared" si="177"/>
        <v>0</v>
      </c>
      <c r="AI70" s="149">
        <f t="shared" si="177"/>
        <v>796803483</v>
      </c>
      <c r="AJ70" s="149">
        <f>+SUM(AJ71:AJ85)</f>
        <v>1473103744</v>
      </c>
      <c r="AK70" s="149">
        <f t="shared" si="177"/>
        <v>179200000</v>
      </c>
      <c r="AL70" s="149">
        <f t="shared" si="177"/>
        <v>20550000</v>
      </c>
      <c r="AM70" s="149">
        <f t="shared" si="177"/>
        <v>40511515</v>
      </c>
      <c r="AN70" s="149">
        <f t="shared" si="177"/>
        <v>1507160</v>
      </c>
      <c r="AO70" s="149">
        <f t="shared" si="177"/>
        <v>1051920</v>
      </c>
      <c r="AP70" s="149">
        <f t="shared" si="177"/>
        <v>2444400</v>
      </c>
      <c r="AQ70" s="149">
        <f t="shared" si="177"/>
        <v>551538488</v>
      </c>
      <c r="AR70" s="149">
        <f t="shared" si="177"/>
        <v>0</v>
      </c>
      <c r="AS70" s="149">
        <f t="shared" si="177"/>
        <v>0</v>
      </c>
      <c r="AT70" s="149">
        <f t="shared" si="177"/>
        <v>0</v>
      </c>
      <c r="AU70" s="149">
        <f t="shared" si="177"/>
        <v>0</v>
      </c>
      <c r="AV70" s="149">
        <f t="shared" si="177"/>
        <v>0</v>
      </c>
      <c r="AW70" s="149">
        <f t="shared" si="177"/>
        <v>796803483</v>
      </c>
      <c r="AX70" s="149">
        <f t="shared" si="177"/>
        <v>0</v>
      </c>
      <c r="AY70" s="149">
        <f t="shared" si="177"/>
        <v>114550000</v>
      </c>
      <c r="AZ70" s="149">
        <f t="shared" si="177"/>
        <v>35694927</v>
      </c>
      <c r="BA70" s="149">
        <f t="shared" si="177"/>
        <v>12907160</v>
      </c>
      <c r="BB70" s="149">
        <f t="shared" si="177"/>
        <v>8382028</v>
      </c>
      <c r="BC70" s="149">
        <f t="shared" si="177"/>
        <v>21580400</v>
      </c>
      <c r="BD70" s="149">
        <f t="shared" si="177"/>
        <v>1500000</v>
      </c>
      <c r="BE70" s="149">
        <f t="shared" si="177"/>
        <v>0</v>
      </c>
      <c r="BF70" s="149">
        <f t="shared" si="177"/>
        <v>0</v>
      </c>
      <c r="BG70" s="149">
        <f t="shared" si="177"/>
        <v>0</v>
      </c>
      <c r="BH70" s="149">
        <f t="shared" si="177"/>
        <v>0</v>
      </c>
      <c r="BI70" s="149">
        <f t="shared" si="177"/>
        <v>0</v>
      </c>
      <c r="BJ70" s="149">
        <f t="shared" si="177"/>
        <v>194614515</v>
      </c>
      <c r="BK70" s="149">
        <f t="shared" si="177"/>
        <v>0</v>
      </c>
      <c r="BL70" s="149">
        <f t="shared" si="177"/>
        <v>4550000</v>
      </c>
      <c r="BM70" s="149">
        <f t="shared" si="177"/>
        <v>11436674</v>
      </c>
      <c r="BN70" s="149">
        <f t="shared" si="177"/>
        <v>13548288</v>
      </c>
      <c r="BO70" s="149">
        <f t="shared" si="177"/>
        <v>24463716</v>
      </c>
      <c r="BP70" s="149">
        <f t="shared" si="177"/>
        <v>18734263</v>
      </c>
      <c r="BQ70" s="149">
        <f t="shared" si="177"/>
        <v>18832540</v>
      </c>
      <c r="BR70" s="149">
        <f t="shared" ref="BR70:CI70" si="178">+SUM(BR71:BR85)</f>
        <v>0</v>
      </c>
      <c r="BS70" s="149">
        <f t="shared" si="178"/>
        <v>0</v>
      </c>
      <c r="BT70" s="149">
        <f t="shared" si="178"/>
        <v>0</v>
      </c>
      <c r="BU70" s="149">
        <f t="shared" si="178"/>
        <v>0</v>
      </c>
      <c r="BV70" s="149">
        <f t="shared" si="178"/>
        <v>0</v>
      </c>
      <c r="BW70" s="149">
        <f t="shared" si="178"/>
        <v>91565481</v>
      </c>
      <c r="BX70" s="149">
        <f t="shared" si="178"/>
        <v>0</v>
      </c>
      <c r="BY70" s="149">
        <f t="shared" si="178"/>
        <v>4550000</v>
      </c>
      <c r="BZ70" s="149">
        <f t="shared" si="178"/>
        <v>11436674</v>
      </c>
      <c r="CA70" s="149">
        <f t="shared" si="178"/>
        <v>13548288</v>
      </c>
      <c r="CB70" s="149">
        <f t="shared" si="178"/>
        <v>24463716</v>
      </c>
      <c r="CC70" s="149">
        <f t="shared" si="178"/>
        <v>18734263</v>
      </c>
      <c r="CD70" s="149">
        <f t="shared" si="178"/>
        <v>16432540</v>
      </c>
      <c r="CE70" s="149">
        <f t="shared" si="178"/>
        <v>0</v>
      </c>
      <c r="CF70" s="149">
        <f t="shared" si="178"/>
        <v>0</v>
      </c>
      <c r="CG70" s="149">
        <f t="shared" si="178"/>
        <v>0</v>
      </c>
      <c r="CH70" s="149">
        <f t="shared" si="178"/>
        <v>0</v>
      </c>
      <c r="CI70" s="149">
        <f t="shared" si="178"/>
        <v>0</v>
      </c>
      <c r="CJ70" s="148">
        <f>+SUM(CJ71:CJ85)</f>
        <v>89165481</v>
      </c>
      <c r="CK70" s="149">
        <f>+SUM(CK71:CK85)</f>
        <v>676300261</v>
      </c>
      <c r="CL70" s="147">
        <f t="shared" ref="CL70:CN70" si="179">+SUM(CL71:CL84)</f>
        <v>602188968</v>
      </c>
      <c r="CM70" s="147">
        <f t="shared" si="179"/>
        <v>103049034</v>
      </c>
      <c r="CN70" s="147">
        <f t="shared" si="179"/>
        <v>2400000</v>
      </c>
      <c r="CO70" s="151">
        <f t="shared" si="90"/>
        <v>0.540901132215166</v>
      </c>
      <c r="CP70" s="151">
        <f>IFERROR(BJ70/AJ70,0)</f>
        <v>0.13211188675113433</v>
      </c>
    </row>
    <row r="71" spans="1:94" s="679" customFormat="1" ht="18" customHeight="1" outlineLevel="2">
      <c r="A71" s="461" t="s">
        <v>751</v>
      </c>
      <c r="B71" s="43" t="s">
        <v>166</v>
      </c>
      <c r="C71" s="537" t="s">
        <v>84</v>
      </c>
      <c r="D71" s="65" t="s">
        <v>71</v>
      </c>
      <c r="E71" s="30">
        <v>180000000</v>
      </c>
      <c r="F71" s="44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28"/>
      <c r="R71" s="572"/>
      <c r="S71" s="33">
        <v>16000000</v>
      </c>
      <c r="T71" s="44"/>
      <c r="U71" s="39"/>
      <c r="V71" s="39"/>
      <c r="W71" s="39"/>
      <c r="X71" s="39"/>
      <c r="Y71" s="39"/>
      <c r="Z71" s="39"/>
      <c r="AA71" s="39"/>
      <c r="AB71" s="39"/>
      <c r="AC71" s="28"/>
      <c r="AD71" s="34">
        <f t="shared" ref="AD71:AE85" si="180">+F71+H71+J71+L71+N71+P71+R71+T71+V71+X71+Z71+AB71</f>
        <v>0</v>
      </c>
      <c r="AE71" s="36">
        <f t="shared" si="180"/>
        <v>16000000</v>
      </c>
      <c r="AF71" s="573"/>
      <c r="AG71" s="30">
        <f t="shared" ref="AG71:AG113" si="181">+E71-AD71+AE71+AF71</f>
        <v>196000000</v>
      </c>
      <c r="AH71" s="27"/>
      <c r="AI71" s="30">
        <f t="shared" ref="AI71:AI85" si="182">+AH71+AW71</f>
        <v>179200000</v>
      </c>
      <c r="AJ71" s="30">
        <f t="shared" ref="AJ71:AJ85" si="183">+AG71-AH71</f>
        <v>196000000</v>
      </c>
      <c r="AK71" s="30">
        <v>179200000</v>
      </c>
      <c r="AL71" s="187">
        <v>0</v>
      </c>
      <c r="AM71" s="187">
        <v>0</v>
      </c>
      <c r="AN71" s="187">
        <v>0</v>
      </c>
      <c r="AO71" s="648">
        <v>0</v>
      </c>
      <c r="AP71" s="30">
        <v>0</v>
      </c>
      <c r="AQ71" s="30"/>
      <c r="AR71" s="38"/>
      <c r="AS71" s="38"/>
      <c r="AT71" s="38"/>
      <c r="AU71" s="178"/>
      <c r="AV71" s="35"/>
      <c r="AW71" s="30">
        <f t="shared" ref="AW71:AW85" si="184">+SUM(AK71:AV71)</f>
        <v>179200000</v>
      </c>
      <c r="AX71" s="30"/>
      <c r="AY71" s="30">
        <v>110000000</v>
      </c>
      <c r="AZ71" s="30">
        <v>25200000</v>
      </c>
      <c r="BA71" s="42">
        <v>11400000</v>
      </c>
      <c r="BB71" s="38">
        <v>4300000</v>
      </c>
      <c r="BC71" s="38">
        <v>2000000</v>
      </c>
      <c r="BD71" s="38">
        <v>1500000</v>
      </c>
      <c r="BE71" s="38"/>
      <c r="BF71" s="38"/>
      <c r="BG71" s="38"/>
      <c r="BH71" s="38"/>
      <c r="BI71" s="35"/>
      <c r="BJ71" s="30">
        <f t="shared" ref="BJ71:BJ85" si="185">+SUM(AX71:BI71)</f>
        <v>154400000</v>
      </c>
      <c r="BK71" s="34"/>
      <c r="BL71" s="38"/>
      <c r="BM71" s="38">
        <v>9401394</v>
      </c>
      <c r="BN71" s="38">
        <v>8217636</v>
      </c>
      <c r="BO71" s="38">
        <v>18775641</v>
      </c>
      <c r="BP71" s="38">
        <v>13259755</v>
      </c>
      <c r="BQ71" s="38">
        <v>18832540</v>
      </c>
      <c r="BR71" s="38"/>
      <c r="BS71" s="38"/>
      <c r="BT71" s="38"/>
      <c r="BU71" s="38"/>
      <c r="BV71" s="35"/>
      <c r="BW71" s="30">
        <f t="shared" ref="BW71:BW85" si="186">+SUM(BK71:BV71)</f>
        <v>68486966</v>
      </c>
      <c r="BX71" s="38"/>
      <c r="BY71" s="38"/>
      <c r="BZ71" s="38">
        <v>9401394</v>
      </c>
      <c r="CA71" s="38">
        <v>8217636</v>
      </c>
      <c r="CB71" s="38">
        <v>18775641</v>
      </c>
      <c r="CC71" s="38">
        <v>13259755</v>
      </c>
      <c r="CD71" s="38">
        <v>16432540</v>
      </c>
      <c r="CE71" s="38"/>
      <c r="CF71" s="38"/>
      <c r="CG71" s="38"/>
      <c r="CH71" s="38"/>
      <c r="CI71" s="35"/>
      <c r="CJ71" s="31">
        <f t="shared" ref="CJ71:CJ85" si="187">+SUM(BX71:CI71)</f>
        <v>66086966</v>
      </c>
      <c r="CK71" s="30">
        <f t="shared" ref="CK71:CK85" si="188">+AJ71-AW71</f>
        <v>16800000</v>
      </c>
      <c r="CL71" s="33">
        <f t="shared" ref="CL71:CL84" si="189">+AW71-BJ71</f>
        <v>24800000</v>
      </c>
      <c r="CM71" s="33">
        <f t="shared" ref="CM71:CM85" si="190">+BJ71-BW71</f>
        <v>85913034</v>
      </c>
      <c r="CN71" s="33">
        <f t="shared" ref="CN71:CN85" si="191">+BW71-CJ71</f>
        <v>2400000</v>
      </c>
      <c r="CO71" s="81">
        <f t="shared" si="90"/>
        <v>0.91428571428571426</v>
      </c>
      <c r="CP71" s="81">
        <f>IFERROR(BJ71/AJ71,0)</f>
        <v>0.78775510204081634</v>
      </c>
    </row>
    <row r="72" spans="1:94" s="26" customFormat="1" ht="18" customHeight="1" outlineLevel="2">
      <c r="A72" s="460" t="s">
        <v>866</v>
      </c>
      <c r="B72" s="43" t="s">
        <v>166</v>
      </c>
      <c r="C72" s="537">
        <v>13</v>
      </c>
      <c r="D72" s="65" t="s">
        <v>71</v>
      </c>
      <c r="E72" s="30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32">
        <v>0</v>
      </c>
      <c r="R72" s="30">
        <v>0</v>
      </c>
      <c r="S72" s="33">
        <v>200000000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32">
        <v>0</v>
      </c>
      <c r="AD72" s="34">
        <f t="shared" si="180"/>
        <v>0</v>
      </c>
      <c r="AE72" s="36">
        <f t="shared" si="180"/>
        <v>200000000</v>
      </c>
      <c r="AF72" s="32"/>
      <c r="AG72" s="30">
        <f t="shared" si="181"/>
        <v>200000000</v>
      </c>
      <c r="AH72" s="33"/>
      <c r="AI72" s="37">
        <f t="shared" si="182"/>
        <v>0</v>
      </c>
      <c r="AJ72" s="37">
        <f t="shared" si="183"/>
        <v>200000000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f t="shared" si="184"/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f t="shared" si="185"/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f t="shared" si="186"/>
        <v>0</v>
      </c>
      <c r="BX72" s="30">
        <v>0</v>
      </c>
      <c r="BY72" s="30">
        <v>0</v>
      </c>
      <c r="BZ72" s="30">
        <v>0</v>
      </c>
      <c r="CA72" s="30">
        <v>0</v>
      </c>
      <c r="CB72" s="30">
        <v>0</v>
      </c>
      <c r="CC72" s="30">
        <v>0</v>
      </c>
      <c r="CD72" s="30">
        <v>0</v>
      </c>
      <c r="CE72" s="30">
        <v>0</v>
      </c>
      <c r="CF72" s="30">
        <v>0</v>
      </c>
      <c r="CG72" s="30">
        <v>0</v>
      </c>
      <c r="CH72" s="30">
        <v>0</v>
      </c>
      <c r="CI72" s="30">
        <v>0</v>
      </c>
      <c r="CJ72" s="31">
        <f t="shared" si="187"/>
        <v>0</v>
      </c>
      <c r="CK72" s="30">
        <f t="shared" si="188"/>
        <v>200000000</v>
      </c>
      <c r="CL72" s="33">
        <f>+AW72-BJ72</f>
        <v>0</v>
      </c>
      <c r="CM72" s="33">
        <f t="shared" si="190"/>
        <v>0</v>
      </c>
      <c r="CN72" s="33">
        <f t="shared" si="191"/>
        <v>0</v>
      </c>
      <c r="CO72" s="81">
        <f t="shared" ref="CO72" si="192">IFERROR(AW72/AJ72,0)</f>
        <v>0</v>
      </c>
      <c r="CP72" s="81">
        <f>IFERROR(BJ72/AJ72,0)</f>
        <v>0</v>
      </c>
    </row>
    <row r="73" spans="1:94" s="26" customFormat="1" ht="18" customHeight="1" outlineLevel="2">
      <c r="A73" s="460" t="s">
        <v>752</v>
      </c>
      <c r="B73" s="43" t="s">
        <v>172</v>
      </c>
      <c r="C73" s="537" t="s">
        <v>84</v>
      </c>
      <c r="D73" s="65" t="s">
        <v>72</v>
      </c>
      <c r="E73" s="30">
        <v>20000000</v>
      </c>
      <c r="F73" s="42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5"/>
      <c r="R73" s="30"/>
      <c r="S73" s="33"/>
      <c r="T73" s="42"/>
      <c r="U73" s="38"/>
      <c r="V73" s="38"/>
      <c r="W73" s="38"/>
      <c r="X73" s="38"/>
      <c r="Y73" s="38"/>
      <c r="Z73" s="38"/>
      <c r="AA73" s="38"/>
      <c r="AB73" s="38"/>
      <c r="AC73" s="35"/>
      <c r="AD73" s="34">
        <f t="shared" si="180"/>
        <v>0</v>
      </c>
      <c r="AE73" s="36">
        <f t="shared" si="180"/>
        <v>0</v>
      </c>
      <c r="AF73" s="32"/>
      <c r="AG73" s="30">
        <f t="shared" si="181"/>
        <v>20000000</v>
      </c>
      <c r="AH73" s="33"/>
      <c r="AI73" s="37">
        <f t="shared" si="182"/>
        <v>0</v>
      </c>
      <c r="AJ73" s="37">
        <f t="shared" si="183"/>
        <v>20000000</v>
      </c>
      <c r="AK73" s="30">
        <v>0</v>
      </c>
      <c r="AL73" s="30">
        <v>0</v>
      </c>
      <c r="AM73" s="30">
        <v>0</v>
      </c>
      <c r="AN73" s="30">
        <v>0</v>
      </c>
      <c r="AO73" s="30">
        <v>0</v>
      </c>
      <c r="AP73" s="30">
        <v>0</v>
      </c>
      <c r="AQ73" s="30"/>
      <c r="AR73" s="40"/>
      <c r="AS73" s="40"/>
      <c r="AT73" s="40"/>
      <c r="AU73" s="169"/>
      <c r="AV73" s="128"/>
      <c r="AW73" s="30">
        <f t="shared" si="184"/>
        <v>0</v>
      </c>
      <c r="AX73" s="30">
        <v>0</v>
      </c>
      <c r="AY73" s="30">
        <v>0</v>
      </c>
      <c r="AZ73" s="37">
        <v>0</v>
      </c>
      <c r="BA73" s="45">
        <v>0</v>
      </c>
      <c r="BB73" s="40">
        <v>0</v>
      </c>
      <c r="BC73" s="40">
        <v>0</v>
      </c>
      <c r="BD73" s="40"/>
      <c r="BE73" s="40"/>
      <c r="BF73" s="40"/>
      <c r="BG73" s="40"/>
      <c r="BH73" s="40"/>
      <c r="BI73" s="128"/>
      <c r="BJ73" s="30">
        <f t="shared" si="185"/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38">
        <v>0</v>
      </c>
      <c r="BQ73" s="38"/>
      <c r="BR73" s="38"/>
      <c r="BS73" s="38"/>
      <c r="BT73" s="38"/>
      <c r="BU73" s="40"/>
      <c r="BV73" s="128"/>
      <c r="BW73" s="30">
        <f t="shared" si="186"/>
        <v>0</v>
      </c>
      <c r="BX73" s="38">
        <v>0</v>
      </c>
      <c r="BY73" s="38">
        <v>0</v>
      </c>
      <c r="BZ73" s="38">
        <v>0</v>
      </c>
      <c r="CA73" s="38">
        <v>0</v>
      </c>
      <c r="CB73" s="38">
        <v>0</v>
      </c>
      <c r="CC73" s="38">
        <v>0</v>
      </c>
      <c r="CD73" s="38"/>
      <c r="CE73" s="38"/>
      <c r="CF73" s="38"/>
      <c r="CG73" s="38"/>
      <c r="CH73" s="38"/>
      <c r="CI73" s="128"/>
      <c r="CJ73" s="31">
        <f t="shared" si="187"/>
        <v>0</v>
      </c>
      <c r="CK73" s="30">
        <f t="shared" si="188"/>
        <v>20000000</v>
      </c>
      <c r="CL73" s="33">
        <f t="shared" si="189"/>
        <v>0</v>
      </c>
      <c r="CM73" s="33">
        <f t="shared" si="190"/>
        <v>0</v>
      </c>
      <c r="CN73" s="33">
        <f t="shared" si="191"/>
        <v>0</v>
      </c>
      <c r="CO73" s="81">
        <f t="shared" si="90"/>
        <v>0</v>
      </c>
      <c r="CP73" s="81">
        <f>IFERROR(BJ73/AJ73,0)</f>
        <v>0</v>
      </c>
    </row>
    <row r="74" spans="1:94" s="26" customFormat="1" ht="18" customHeight="1" outlineLevel="2">
      <c r="A74" s="460" t="s">
        <v>867</v>
      </c>
      <c r="B74" s="43" t="s">
        <v>172</v>
      </c>
      <c r="C74" s="537">
        <v>13</v>
      </c>
      <c r="D74" s="65" t="s">
        <v>72</v>
      </c>
      <c r="E74" s="30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32">
        <v>0</v>
      </c>
      <c r="R74" s="30">
        <v>0</v>
      </c>
      <c r="S74" s="33">
        <v>80000000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32">
        <v>0</v>
      </c>
      <c r="AD74" s="34">
        <f t="shared" ref="AD74" si="193">+F74+H74+J74+L74+N74+P74+R74+T74+V74+X74+Z74+AB74</f>
        <v>0</v>
      </c>
      <c r="AE74" s="36">
        <f t="shared" ref="AE74" si="194">+G74+I74+K74+M74+O74+Q74+S74+U74+W74+Y74+AA74+AC74</f>
        <v>80000000</v>
      </c>
      <c r="AF74" s="32"/>
      <c r="AG74" s="30">
        <f t="shared" ref="AG74" si="195">+E74-AD74+AE74+AF74</f>
        <v>80000000</v>
      </c>
      <c r="AH74" s="33"/>
      <c r="AI74" s="37">
        <f t="shared" ref="AI74" si="196">+AH74+AW74</f>
        <v>0</v>
      </c>
      <c r="AJ74" s="37">
        <f t="shared" ref="AJ74" si="197">+AG74-AH74</f>
        <v>80000000</v>
      </c>
      <c r="AK74" s="30">
        <v>0</v>
      </c>
      <c r="AL74" s="30">
        <v>0</v>
      </c>
      <c r="AM74" s="30">
        <v>0</v>
      </c>
      <c r="AN74" s="30">
        <v>0</v>
      </c>
      <c r="AO74" s="30">
        <v>0</v>
      </c>
      <c r="AP74" s="30">
        <v>0</v>
      </c>
      <c r="AQ74" s="30">
        <v>0</v>
      </c>
      <c r="AR74" s="30">
        <v>0</v>
      </c>
      <c r="AS74" s="30">
        <v>0</v>
      </c>
      <c r="AT74" s="30">
        <v>0</v>
      </c>
      <c r="AU74" s="30">
        <v>0</v>
      </c>
      <c r="AV74" s="30">
        <v>0</v>
      </c>
      <c r="AW74" s="30">
        <f t="shared" ref="AW74" si="198">+SUM(AK74:AV74)</f>
        <v>0</v>
      </c>
      <c r="AX74" s="30">
        <v>0</v>
      </c>
      <c r="AY74" s="30">
        <v>0</v>
      </c>
      <c r="AZ74" s="30">
        <v>0</v>
      </c>
      <c r="BA74" s="30">
        <v>0</v>
      </c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f t="shared" ref="BJ74" si="199">+SUM(AX74:BI74)</f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f t="shared" ref="BW74" si="200">+SUM(BK74:BV74)</f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1">
        <f t="shared" ref="CJ74" si="201">+SUM(BX74:CI74)</f>
        <v>0</v>
      </c>
      <c r="CK74" s="30">
        <f t="shared" ref="CK74" si="202">+AJ74-AW74</f>
        <v>80000000</v>
      </c>
      <c r="CL74" s="33">
        <f>+AW74-BJ74</f>
        <v>0</v>
      </c>
      <c r="CM74" s="33">
        <f t="shared" ref="CM74" si="203">+BJ74-BW74</f>
        <v>0</v>
      </c>
      <c r="CN74" s="33">
        <f t="shared" ref="CN74" si="204">+BW74-CJ74</f>
        <v>0</v>
      </c>
      <c r="CO74" s="81">
        <f t="shared" si="90"/>
        <v>0</v>
      </c>
      <c r="CP74" s="81">
        <f>IFERROR(BJ74/AJ74,0)</f>
        <v>0</v>
      </c>
    </row>
    <row r="75" spans="1:94" s="29" customFormat="1" ht="18" customHeight="1" outlineLevel="2">
      <c r="A75" s="460" t="s">
        <v>753</v>
      </c>
      <c r="B75" s="43" t="s">
        <v>173</v>
      </c>
      <c r="C75" s="537" t="s">
        <v>84</v>
      </c>
      <c r="D75" s="65" t="s">
        <v>73</v>
      </c>
      <c r="E75" s="30">
        <v>10000000</v>
      </c>
      <c r="F75" s="42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5"/>
      <c r="R75" s="30"/>
      <c r="S75" s="33"/>
      <c r="T75" s="42"/>
      <c r="U75" s="38"/>
      <c r="V75" s="38"/>
      <c r="W75" s="38"/>
      <c r="X75" s="38"/>
      <c r="Y75" s="38"/>
      <c r="Z75" s="38"/>
      <c r="AA75" s="38"/>
      <c r="AB75" s="38"/>
      <c r="AC75" s="35"/>
      <c r="AD75" s="34">
        <f t="shared" si="180"/>
        <v>0</v>
      </c>
      <c r="AE75" s="36">
        <f t="shared" si="180"/>
        <v>0</v>
      </c>
      <c r="AF75" s="573"/>
      <c r="AG75" s="30">
        <f t="shared" si="181"/>
        <v>10000000</v>
      </c>
      <c r="AH75" s="27"/>
      <c r="AI75" s="37">
        <f t="shared" si="182"/>
        <v>6600000</v>
      </c>
      <c r="AJ75" s="30">
        <f t="shared" si="183"/>
        <v>10000000</v>
      </c>
      <c r="AK75" s="30">
        <v>0</v>
      </c>
      <c r="AL75" s="332">
        <v>5800000</v>
      </c>
      <c r="AM75" s="332">
        <v>800000</v>
      </c>
      <c r="AN75" s="332">
        <v>0</v>
      </c>
      <c r="AO75" s="333">
        <v>0</v>
      </c>
      <c r="AP75" s="30">
        <v>0</v>
      </c>
      <c r="AQ75" s="30"/>
      <c r="AR75" s="40"/>
      <c r="AS75" s="40"/>
      <c r="AT75" s="40"/>
      <c r="AU75" s="169"/>
      <c r="AV75" s="128"/>
      <c r="AW75" s="30">
        <f t="shared" si="184"/>
        <v>6600000</v>
      </c>
      <c r="AX75" s="30">
        <v>0</v>
      </c>
      <c r="AY75" s="30">
        <v>800000</v>
      </c>
      <c r="AZ75" s="37">
        <v>800000</v>
      </c>
      <c r="BA75" s="45">
        <v>0</v>
      </c>
      <c r="BB75" s="40">
        <v>3030108</v>
      </c>
      <c r="BC75" s="40">
        <v>0</v>
      </c>
      <c r="BD75" s="40"/>
      <c r="BE75" s="40"/>
      <c r="BF75" s="40"/>
      <c r="BG75" s="40"/>
      <c r="BH75" s="40"/>
      <c r="BI75" s="128"/>
      <c r="BJ75" s="30">
        <f t="shared" si="185"/>
        <v>4630108</v>
      </c>
      <c r="BK75" s="34">
        <v>0</v>
      </c>
      <c r="BL75" s="38">
        <v>800000</v>
      </c>
      <c r="BM75" s="38">
        <v>800000</v>
      </c>
      <c r="BN75" s="38">
        <v>0</v>
      </c>
      <c r="BO75" s="38">
        <v>0</v>
      </c>
      <c r="BP75" s="38">
        <v>3030108</v>
      </c>
      <c r="BQ75" s="38"/>
      <c r="BR75" s="38"/>
      <c r="BS75" s="38"/>
      <c r="BT75" s="38"/>
      <c r="BU75" s="40"/>
      <c r="BV75" s="128"/>
      <c r="BW75" s="30">
        <f t="shared" si="186"/>
        <v>4630108</v>
      </c>
      <c r="BX75" s="38">
        <v>0</v>
      </c>
      <c r="BY75" s="38">
        <v>800000</v>
      </c>
      <c r="BZ75" s="38">
        <v>800000</v>
      </c>
      <c r="CA75" s="38">
        <v>0</v>
      </c>
      <c r="CB75" s="38">
        <v>0</v>
      </c>
      <c r="CC75" s="38">
        <v>3030108</v>
      </c>
      <c r="CD75" s="38"/>
      <c r="CE75" s="38"/>
      <c r="CF75" s="38"/>
      <c r="CG75" s="38"/>
      <c r="CH75" s="38"/>
      <c r="CI75" s="128"/>
      <c r="CJ75" s="31">
        <f t="shared" si="187"/>
        <v>4630108</v>
      </c>
      <c r="CK75" s="30">
        <f t="shared" si="188"/>
        <v>3400000</v>
      </c>
      <c r="CL75" s="33">
        <f t="shared" si="189"/>
        <v>1969892</v>
      </c>
      <c r="CM75" s="33">
        <f t="shared" si="190"/>
        <v>0</v>
      </c>
      <c r="CN75" s="33">
        <f t="shared" si="191"/>
        <v>0</v>
      </c>
      <c r="CO75" s="81">
        <f t="shared" si="90"/>
        <v>0.66</v>
      </c>
      <c r="CP75" s="81">
        <f>IFERROR(BJ75/AJ75,0)</f>
        <v>0.4630108</v>
      </c>
    </row>
    <row r="76" spans="1:94" s="26" customFormat="1" ht="18" customHeight="1" outlineLevel="2">
      <c r="A76" s="460" t="s">
        <v>868</v>
      </c>
      <c r="B76" s="43" t="s">
        <v>173</v>
      </c>
      <c r="C76" s="537">
        <v>13</v>
      </c>
      <c r="D76" s="65" t="s">
        <v>73</v>
      </c>
      <c r="E76" s="30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32">
        <v>0</v>
      </c>
      <c r="R76" s="30">
        <v>0</v>
      </c>
      <c r="S76" s="33">
        <v>20000000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32">
        <v>0</v>
      </c>
      <c r="AD76" s="34">
        <f t="shared" si="180"/>
        <v>0</v>
      </c>
      <c r="AE76" s="36">
        <f t="shared" si="180"/>
        <v>20000000</v>
      </c>
      <c r="AF76" s="32"/>
      <c r="AG76" s="30">
        <f t="shared" si="181"/>
        <v>20000000</v>
      </c>
      <c r="AH76" s="33"/>
      <c r="AI76" s="37">
        <f t="shared" si="182"/>
        <v>0</v>
      </c>
      <c r="AJ76" s="37">
        <f t="shared" si="183"/>
        <v>20000000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f t="shared" si="184"/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f t="shared" si="185"/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</v>
      </c>
      <c r="BS76" s="30">
        <v>0</v>
      </c>
      <c r="BT76" s="30">
        <v>0</v>
      </c>
      <c r="BU76" s="30">
        <v>0</v>
      </c>
      <c r="BV76" s="30">
        <v>0</v>
      </c>
      <c r="BW76" s="30">
        <f t="shared" si="186"/>
        <v>0</v>
      </c>
      <c r="BX76" s="30">
        <v>0</v>
      </c>
      <c r="BY76" s="30">
        <v>0</v>
      </c>
      <c r="BZ76" s="30">
        <v>0</v>
      </c>
      <c r="CA76" s="30">
        <v>0</v>
      </c>
      <c r="CB76" s="30">
        <v>0</v>
      </c>
      <c r="CC76" s="30">
        <v>0</v>
      </c>
      <c r="CD76" s="30">
        <v>0</v>
      </c>
      <c r="CE76" s="30">
        <v>0</v>
      </c>
      <c r="CF76" s="30">
        <v>0</v>
      </c>
      <c r="CG76" s="30">
        <v>0</v>
      </c>
      <c r="CH76" s="30">
        <v>0</v>
      </c>
      <c r="CI76" s="30">
        <v>0</v>
      </c>
      <c r="CJ76" s="31">
        <f t="shared" si="187"/>
        <v>0</v>
      </c>
      <c r="CK76" s="30">
        <f t="shared" si="188"/>
        <v>20000000</v>
      </c>
      <c r="CL76" s="33">
        <f>+AW76-BJ76</f>
        <v>0</v>
      </c>
      <c r="CM76" s="33">
        <f t="shared" si="190"/>
        <v>0</v>
      </c>
      <c r="CN76" s="33">
        <f t="shared" si="191"/>
        <v>0</v>
      </c>
      <c r="CO76" s="81">
        <f t="shared" ref="CO76" si="205">IFERROR(AW76/AJ76,0)</f>
        <v>0</v>
      </c>
      <c r="CP76" s="81">
        <f>IFERROR(BJ76/AJ76,0)</f>
        <v>0</v>
      </c>
    </row>
    <row r="77" spans="1:94" s="29" customFormat="1" ht="18" customHeight="1" outlineLevel="2">
      <c r="A77" s="460" t="s">
        <v>754</v>
      </c>
      <c r="B77" s="43" t="s">
        <v>167</v>
      </c>
      <c r="C77" s="537" t="s">
        <v>84</v>
      </c>
      <c r="D77" s="65" t="s">
        <v>74</v>
      </c>
      <c r="E77" s="30">
        <v>15000000</v>
      </c>
      <c r="F77" s="42"/>
      <c r="G77" s="38"/>
      <c r="H77" s="38"/>
      <c r="I77" s="38">
        <v>1600000</v>
      </c>
      <c r="J77" s="38"/>
      <c r="K77" s="38">
        <v>10000000</v>
      </c>
      <c r="L77" s="38">
        <f>15000000+8000000</f>
        <v>23000000</v>
      </c>
      <c r="M77" s="38"/>
      <c r="N77" s="38"/>
      <c r="O77" s="38"/>
      <c r="P77" s="38"/>
      <c r="Q77" s="35"/>
      <c r="R77" s="30"/>
      <c r="S77" s="33">
        <v>3000000</v>
      </c>
      <c r="T77" s="42"/>
      <c r="U77" s="38"/>
      <c r="V77" s="38"/>
      <c r="W77" s="38"/>
      <c r="X77" s="38"/>
      <c r="Y77" s="38"/>
      <c r="Z77" s="38"/>
      <c r="AA77" s="38"/>
      <c r="AB77" s="38"/>
      <c r="AC77" s="35"/>
      <c r="AD77" s="34">
        <f t="shared" si="180"/>
        <v>23000000</v>
      </c>
      <c r="AE77" s="36">
        <f t="shared" si="180"/>
        <v>14600000</v>
      </c>
      <c r="AF77" s="32"/>
      <c r="AG77" s="30">
        <f t="shared" si="181"/>
        <v>6600000</v>
      </c>
      <c r="AH77" s="27"/>
      <c r="AI77" s="37">
        <f t="shared" si="182"/>
        <v>3836760</v>
      </c>
      <c r="AJ77" s="30">
        <f>+AG77-AH77</f>
        <v>6600000</v>
      </c>
      <c r="AK77" s="30">
        <v>0</v>
      </c>
      <c r="AL77" s="332">
        <v>800000</v>
      </c>
      <c r="AM77" s="332">
        <v>260000</v>
      </c>
      <c r="AN77" s="332">
        <v>1124160</v>
      </c>
      <c r="AO77" s="333">
        <v>280000</v>
      </c>
      <c r="AP77" s="30">
        <v>775000</v>
      </c>
      <c r="AQ77" s="30">
        <v>597600</v>
      </c>
      <c r="AR77" s="40"/>
      <c r="AS77" s="40"/>
      <c r="AT77" s="40"/>
      <c r="AU77" s="169"/>
      <c r="AV77" s="128"/>
      <c r="AW77" s="30">
        <f t="shared" si="184"/>
        <v>3836760</v>
      </c>
      <c r="AX77" s="30">
        <v>0</v>
      </c>
      <c r="AY77" s="30">
        <v>800000</v>
      </c>
      <c r="AZ77" s="37">
        <v>260000</v>
      </c>
      <c r="BA77" s="45">
        <v>1124160</v>
      </c>
      <c r="BB77" s="40">
        <v>280000</v>
      </c>
      <c r="BC77" s="40">
        <v>775000</v>
      </c>
      <c r="BD77" s="40"/>
      <c r="BE77" s="40"/>
      <c r="BF77" s="40"/>
      <c r="BG77" s="40"/>
      <c r="BH77" s="40"/>
      <c r="BI77" s="128"/>
      <c r="BJ77" s="30">
        <f t="shared" si="185"/>
        <v>3239160</v>
      </c>
      <c r="BK77" s="34">
        <v>0</v>
      </c>
      <c r="BL77" s="38">
        <v>800000</v>
      </c>
      <c r="BM77" s="38">
        <v>260000</v>
      </c>
      <c r="BN77" s="38">
        <v>1124160</v>
      </c>
      <c r="BO77" s="38">
        <v>280000</v>
      </c>
      <c r="BP77" s="38">
        <v>775000</v>
      </c>
      <c r="BQ77" s="38"/>
      <c r="BR77" s="38"/>
      <c r="BS77" s="38"/>
      <c r="BT77" s="38"/>
      <c r="BU77" s="40"/>
      <c r="BV77" s="128"/>
      <c r="BW77" s="30">
        <f t="shared" si="186"/>
        <v>3239160</v>
      </c>
      <c r="BX77" s="38">
        <v>0</v>
      </c>
      <c r="BY77" s="38">
        <v>800000</v>
      </c>
      <c r="BZ77" s="38">
        <v>260000</v>
      </c>
      <c r="CA77" s="38">
        <v>1124160</v>
      </c>
      <c r="CB77" s="38">
        <v>280000</v>
      </c>
      <c r="CC77" s="38">
        <v>775000</v>
      </c>
      <c r="CD77" s="38"/>
      <c r="CE77" s="38"/>
      <c r="CF77" s="38"/>
      <c r="CG77" s="38"/>
      <c r="CH77" s="38"/>
      <c r="CI77" s="128"/>
      <c r="CJ77" s="31">
        <f t="shared" si="187"/>
        <v>3239160</v>
      </c>
      <c r="CK77" s="30">
        <f t="shared" si="188"/>
        <v>2763240</v>
      </c>
      <c r="CL77" s="33">
        <f t="shared" si="189"/>
        <v>597600</v>
      </c>
      <c r="CM77" s="33">
        <f t="shared" si="190"/>
        <v>0</v>
      </c>
      <c r="CN77" s="33">
        <f t="shared" si="191"/>
        <v>0</v>
      </c>
      <c r="CO77" s="81">
        <f t="shared" si="90"/>
        <v>0.58132727272727269</v>
      </c>
      <c r="CP77" s="81">
        <f>IFERROR(BJ77/AJ77,0)</f>
        <v>0.49078181818181821</v>
      </c>
    </row>
    <row r="78" spans="1:94" s="26" customFormat="1" ht="18" customHeight="1" outlineLevel="2">
      <c r="A78" s="460" t="s">
        <v>869</v>
      </c>
      <c r="B78" s="43" t="s">
        <v>167</v>
      </c>
      <c r="C78" s="537">
        <v>13</v>
      </c>
      <c r="D78" s="65" t="s">
        <v>74</v>
      </c>
      <c r="E78" s="30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32">
        <v>0</v>
      </c>
      <c r="R78" s="30">
        <v>0</v>
      </c>
      <c r="S78" s="33">
        <v>550000000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32">
        <v>0</v>
      </c>
      <c r="AD78" s="34">
        <f t="shared" ref="AD78" si="206">+F78+H78+J78+L78+N78+P78+R78+T78+V78+X78+Z78+AB78</f>
        <v>0</v>
      </c>
      <c r="AE78" s="36">
        <f t="shared" ref="AE78" si="207">+G78+I78+K78+M78+O78+Q78+S78+U78+W78+Y78+AA78+AC78</f>
        <v>550000000</v>
      </c>
      <c r="AF78" s="32"/>
      <c r="AG78" s="30">
        <f t="shared" ref="AG78" si="208">+E78-AD78+AE78+AF78</f>
        <v>550000000</v>
      </c>
      <c r="AH78" s="33"/>
      <c r="AI78" s="37">
        <f t="shared" ref="AI78" si="209">+AH78+AW78</f>
        <v>550000000</v>
      </c>
      <c r="AJ78" s="37">
        <f t="shared" ref="AJ78" si="210">+AG78-AH78</f>
        <v>550000000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550000000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  <c r="AW78" s="30">
        <f t="shared" ref="AW78" si="211">+SUM(AK78:AV78)</f>
        <v>550000000</v>
      </c>
      <c r="AX78" s="30">
        <v>0</v>
      </c>
      <c r="AY78" s="30">
        <v>0</v>
      </c>
      <c r="AZ78" s="30">
        <v>0</v>
      </c>
      <c r="BA78" s="30">
        <v>0</v>
      </c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f t="shared" ref="BJ78" si="212">+SUM(AX78:BI78)</f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f t="shared" ref="BW78" si="213">+SUM(BK78:BV78)</f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1">
        <f t="shared" ref="CJ78" si="214">+SUM(BX78:CI78)</f>
        <v>0</v>
      </c>
      <c r="CK78" s="30">
        <f t="shared" ref="CK78" si="215">+AJ78-AW78</f>
        <v>0</v>
      </c>
      <c r="CL78" s="33">
        <f>+AW78-BJ78</f>
        <v>550000000</v>
      </c>
      <c r="CM78" s="33">
        <f t="shared" ref="CM78" si="216">+BJ78-BW78</f>
        <v>0</v>
      </c>
      <c r="CN78" s="33">
        <f t="shared" ref="CN78" si="217">+BW78-CJ78</f>
        <v>0</v>
      </c>
      <c r="CO78" s="81">
        <f t="shared" si="90"/>
        <v>1</v>
      </c>
      <c r="CP78" s="81">
        <f>IFERROR(BJ78/AJ78,0)</f>
        <v>0</v>
      </c>
    </row>
    <row r="79" spans="1:94" s="26" customFormat="1" ht="18" customHeight="1" outlineLevel="2">
      <c r="A79" s="460" t="s">
        <v>755</v>
      </c>
      <c r="B79" s="43" t="s">
        <v>168</v>
      </c>
      <c r="C79" s="537" t="s">
        <v>84</v>
      </c>
      <c r="D79" s="65" t="s">
        <v>75</v>
      </c>
      <c r="E79" s="30">
        <v>12000000</v>
      </c>
      <c r="F79" s="42"/>
      <c r="G79" s="38"/>
      <c r="H79" s="38"/>
      <c r="I79" s="38"/>
      <c r="J79" s="38"/>
      <c r="K79" s="38"/>
      <c r="L79" s="38">
        <v>4496256</v>
      </c>
      <c r="M79" s="38"/>
      <c r="N79" s="38"/>
      <c r="O79" s="38"/>
      <c r="P79" s="38"/>
      <c r="Q79" s="35"/>
      <c r="R79" s="30"/>
      <c r="S79" s="33"/>
      <c r="T79" s="42"/>
      <c r="U79" s="38"/>
      <c r="V79" s="38"/>
      <c r="W79" s="38"/>
      <c r="X79" s="38"/>
      <c r="Y79" s="38"/>
      <c r="Z79" s="38"/>
      <c r="AA79" s="38"/>
      <c r="AB79" s="38"/>
      <c r="AC79" s="35"/>
      <c r="AD79" s="34">
        <f t="shared" si="180"/>
        <v>4496256</v>
      </c>
      <c r="AE79" s="36">
        <f t="shared" si="180"/>
        <v>0</v>
      </c>
      <c r="AF79" s="32"/>
      <c r="AG79" s="30">
        <f t="shared" si="181"/>
        <v>7503744</v>
      </c>
      <c r="AH79" s="33"/>
      <c r="AI79" s="37">
        <f t="shared" si="182"/>
        <v>6150000</v>
      </c>
      <c r="AJ79" s="37">
        <f t="shared" si="183"/>
        <v>7503744</v>
      </c>
      <c r="AK79" s="30">
        <v>0</v>
      </c>
      <c r="AL79" s="332">
        <v>6150000</v>
      </c>
      <c r="AM79" s="332">
        <v>0</v>
      </c>
      <c r="AN79" s="332">
        <v>0</v>
      </c>
      <c r="AO79" s="333">
        <v>0</v>
      </c>
      <c r="AP79" s="30">
        <v>0</v>
      </c>
      <c r="AQ79" s="30"/>
      <c r="AR79" s="40"/>
      <c r="AS79" s="40"/>
      <c r="AT79" s="40"/>
      <c r="AU79" s="169"/>
      <c r="AV79" s="128"/>
      <c r="AW79" s="30">
        <f t="shared" si="184"/>
        <v>6150000</v>
      </c>
      <c r="AX79" s="30">
        <v>0</v>
      </c>
      <c r="AY79" s="30">
        <v>150000</v>
      </c>
      <c r="AZ79" s="37">
        <v>4636155</v>
      </c>
      <c r="BA79" s="45">
        <v>0</v>
      </c>
      <c r="BB79" s="40">
        <v>0</v>
      </c>
      <c r="BC79" s="40">
        <v>0</v>
      </c>
      <c r="BD79" s="40"/>
      <c r="BE79" s="40"/>
      <c r="BF79" s="40"/>
      <c r="BG79" s="40"/>
      <c r="BH79" s="40"/>
      <c r="BI79" s="128"/>
      <c r="BJ79" s="30">
        <f t="shared" si="185"/>
        <v>4786155</v>
      </c>
      <c r="BK79" s="34">
        <v>0</v>
      </c>
      <c r="BL79" s="38">
        <v>150000</v>
      </c>
      <c r="BM79" s="38">
        <v>0</v>
      </c>
      <c r="BN79" s="38">
        <v>0</v>
      </c>
      <c r="BO79" s="38">
        <v>4636155</v>
      </c>
      <c r="BP79" s="38">
        <v>0</v>
      </c>
      <c r="BQ79" s="38"/>
      <c r="BR79" s="38"/>
      <c r="BS79" s="38"/>
      <c r="BT79" s="38"/>
      <c r="BU79" s="40"/>
      <c r="BV79" s="128"/>
      <c r="BW79" s="30">
        <f t="shared" si="186"/>
        <v>4786155</v>
      </c>
      <c r="BX79" s="38">
        <v>0</v>
      </c>
      <c r="BY79" s="38">
        <v>150000</v>
      </c>
      <c r="BZ79" s="38">
        <v>0</v>
      </c>
      <c r="CA79" s="38">
        <v>0</v>
      </c>
      <c r="CB79" s="38">
        <v>4636155</v>
      </c>
      <c r="CC79" s="38">
        <v>0</v>
      </c>
      <c r="CD79" s="38"/>
      <c r="CE79" s="38"/>
      <c r="CF79" s="38"/>
      <c r="CG79" s="38"/>
      <c r="CH79" s="38"/>
      <c r="CI79" s="128"/>
      <c r="CJ79" s="31">
        <f t="shared" si="187"/>
        <v>4786155</v>
      </c>
      <c r="CK79" s="30">
        <f t="shared" si="188"/>
        <v>1353744</v>
      </c>
      <c r="CL79" s="33">
        <f t="shared" si="189"/>
        <v>1363845</v>
      </c>
      <c r="CM79" s="33">
        <f t="shared" si="190"/>
        <v>0</v>
      </c>
      <c r="CN79" s="33">
        <f t="shared" si="191"/>
        <v>0</v>
      </c>
      <c r="CO79" s="81">
        <f t="shared" si="90"/>
        <v>0.81959086024256689</v>
      </c>
      <c r="CP79" s="81">
        <f>IFERROR(BJ79/AJ79,0)</f>
        <v>0.63783559247223787</v>
      </c>
    </row>
    <row r="80" spans="1:94" s="26" customFormat="1" ht="18" customHeight="1" outlineLevel="2">
      <c r="A80" s="460" t="s">
        <v>870</v>
      </c>
      <c r="B80" s="43" t="s">
        <v>168</v>
      </c>
      <c r="C80" s="537">
        <v>13</v>
      </c>
      <c r="D80" s="65" t="s">
        <v>75</v>
      </c>
      <c r="E80" s="30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32">
        <v>0</v>
      </c>
      <c r="R80" s="30">
        <v>0</v>
      </c>
      <c r="S80" s="33">
        <v>35000000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32">
        <v>0</v>
      </c>
      <c r="AD80" s="34">
        <f t="shared" si="180"/>
        <v>0</v>
      </c>
      <c r="AE80" s="36">
        <f t="shared" si="180"/>
        <v>35000000</v>
      </c>
      <c r="AF80" s="32"/>
      <c r="AG80" s="30">
        <f t="shared" si="181"/>
        <v>35000000</v>
      </c>
      <c r="AH80" s="33"/>
      <c r="AI80" s="37">
        <f t="shared" si="182"/>
        <v>0</v>
      </c>
      <c r="AJ80" s="37">
        <f t="shared" si="183"/>
        <v>35000000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  <c r="AW80" s="30">
        <f t="shared" si="184"/>
        <v>0</v>
      </c>
      <c r="AX80" s="30">
        <v>0</v>
      </c>
      <c r="AY80" s="30">
        <v>0</v>
      </c>
      <c r="AZ80" s="30">
        <v>0</v>
      </c>
      <c r="BA80" s="30">
        <v>0</v>
      </c>
      <c r="BB80" s="30">
        <v>0</v>
      </c>
      <c r="BC80" s="30">
        <v>0</v>
      </c>
      <c r="BD80" s="30">
        <v>0</v>
      </c>
      <c r="BE80" s="30">
        <v>0</v>
      </c>
      <c r="BF80" s="30">
        <v>0</v>
      </c>
      <c r="BG80" s="30">
        <v>0</v>
      </c>
      <c r="BH80" s="30">
        <v>0</v>
      </c>
      <c r="BI80" s="30">
        <v>0</v>
      </c>
      <c r="BJ80" s="30">
        <f t="shared" si="185"/>
        <v>0</v>
      </c>
      <c r="BK80" s="30">
        <v>0</v>
      </c>
      <c r="BL80" s="30">
        <v>0</v>
      </c>
      <c r="BM80" s="30">
        <v>0</v>
      </c>
      <c r="BN80" s="30">
        <v>0</v>
      </c>
      <c r="BO80" s="30">
        <v>0</v>
      </c>
      <c r="BP80" s="30">
        <v>0</v>
      </c>
      <c r="BQ80" s="30">
        <v>0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f t="shared" si="186"/>
        <v>0</v>
      </c>
      <c r="BX80" s="30">
        <v>0</v>
      </c>
      <c r="BY80" s="30">
        <v>0</v>
      </c>
      <c r="BZ80" s="30">
        <v>0</v>
      </c>
      <c r="CA80" s="30">
        <v>0</v>
      </c>
      <c r="CB80" s="30">
        <v>0</v>
      </c>
      <c r="CC80" s="30">
        <v>0</v>
      </c>
      <c r="CD80" s="30">
        <v>0</v>
      </c>
      <c r="CE80" s="30">
        <v>0</v>
      </c>
      <c r="CF80" s="30">
        <v>0</v>
      </c>
      <c r="CG80" s="30">
        <v>0</v>
      </c>
      <c r="CH80" s="30">
        <v>0</v>
      </c>
      <c r="CI80" s="30">
        <v>0</v>
      </c>
      <c r="CJ80" s="31">
        <f t="shared" si="187"/>
        <v>0</v>
      </c>
      <c r="CK80" s="30">
        <f t="shared" si="188"/>
        <v>35000000</v>
      </c>
      <c r="CL80" s="33">
        <f>+AW80-BJ80</f>
        <v>0</v>
      </c>
      <c r="CM80" s="33">
        <f t="shared" si="190"/>
        <v>0</v>
      </c>
      <c r="CN80" s="33">
        <f t="shared" si="191"/>
        <v>0</v>
      </c>
      <c r="CO80" s="81">
        <f t="shared" ref="CO80" si="218">IFERROR(AW80/AJ80,0)</f>
        <v>0</v>
      </c>
      <c r="CP80" s="81">
        <f>IFERROR(BJ80/AJ80,0)</f>
        <v>0</v>
      </c>
    </row>
    <row r="81" spans="1:94" s="26" customFormat="1" ht="18" customHeight="1" outlineLevel="2">
      <c r="A81" s="460" t="s">
        <v>756</v>
      </c>
      <c r="B81" s="43" t="s">
        <v>169</v>
      </c>
      <c r="C81" s="537" t="s">
        <v>84</v>
      </c>
      <c r="D81" s="65" t="s">
        <v>76</v>
      </c>
      <c r="E81" s="30">
        <v>10000000</v>
      </c>
      <c r="F81" s="42"/>
      <c r="G81" s="38"/>
      <c r="H81" s="38"/>
      <c r="I81" s="38"/>
      <c r="J81" s="38"/>
      <c r="K81" s="38"/>
      <c r="L81" s="38"/>
      <c r="M81" s="38"/>
      <c r="N81" s="38"/>
      <c r="O81" s="38"/>
      <c r="P81" s="38">
        <v>1000000</v>
      </c>
      <c r="Q81" s="35"/>
      <c r="R81" s="30"/>
      <c r="S81" s="33"/>
      <c r="T81" s="42"/>
      <c r="U81" s="38"/>
      <c r="V81" s="38"/>
      <c r="W81" s="38"/>
      <c r="X81" s="38"/>
      <c r="Y81" s="38"/>
      <c r="Z81" s="38"/>
      <c r="AA81" s="38"/>
      <c r="AB81" s="38"/>
      <c r="AC81" s="35"/>
      <c r="AD81" s="34">
        <f t="shared" si="180"/>
        <v>1000000</v>
      </c>
      <c r="AE81" s="36">
        <f t="shared" si="180"/>
        <v>0</v>
      </c>
      <c r="AF81" s="32"/>
      <c r="AG81" s="30">
        <f t="shared" si="181"/>
        <v>9000000</v>
      </c>
      <c r="AH81" s="33"/>
      <c r="AI81" s="37">
        <f t="shared" si="182"/>
        <v>5200000</v>
      </c>
      <c r="AJ81" s="30">
        <f t="shared" si="183"/>
        <v>9000000</v>
      </c>
      <c r="AK81" s="30">
        <v>0</v>
      </c>
      <c r="AL81" s="332">
        <v>5200000</v>
      </c>
      <c r="AM81" s="332">
        <v>0</v>
      </c>
      <c r="AN81" s="332">
        <v>0</v>
      </c>
      <c r="AO81" s="333">
        <v>0</v>
      </c>
      <c r="AP81" s="30">
        <v>0</v>
      </c>
      <c r="AQ81" s="30"/>
      <c r="AR81" s="40"/>
      <c r="AS81" s="40"/>
      <c r="AT81" s="40"/>
      <c r="AU81" s="169"/>
      <c r="AV81" s="128"/>
      <c r="AW81" s="30">
        <f t="shared" si="184"/>
        <v>5200000</v>
      </c>
      <c r="AX81" s="30">
        <v>0</v>
      </c>
      <c r="AY81" s="30">
        <v>200000</v>
      </c>
      <c r="AZ81" s="37">
        <v>3823492</v>
      </c>
      <c r="BA81" s="45">
        <v>0</v>
      </c>
      <c r="BB81" s="40">
        <v>0</v>
      </c>
      <c r="BC81" s="40">
        <v>0</v>
      </c>
      <c r="BD81" s="40"/>
      <c r="BE81" s="40"/>
      <c r="BF81" s="40"/>
      <c r="BG81" s="40"/>
      <c r="BH81" s="40"/>
      <c r="BI81" s="128"/>
      <c r="BJ81" s="30">
        <f t="shared" si="185"/>
        <v>4023492</v>
      </c>
      <c r="BK81" s="34">
        <v>0</v>
      </c>
      <c r="BL81" s="38">
        <v>200000</v>
      </c>
      <c r="BM81" s="38">
        <v>0</v>
      </c>
      <c r="BN81" s="38">
        <v>3823492</v>
      </c>
      <c r="BO81" s="38">
        <v>0</v>
      </c>
      <c r="BP81" s="38">
        <v>0</v>
      </c>
      <c r="BQ81" s="38"/>
      <c r="BR81" s="38"/>
      <c r="BS81" s="38"/>
      <c r="BT81" s="38"/>
      <c r="BU81" s="40"/>
      <c r="BV81" s="128"/>
      <c r="BW81" s="30">
        <f t="shared" si="186"/>
        <v>4023492</v>
      </c>
      <c r="BX81" s="38">
        <v>0</v>
      </c>
      <c r="BY81" s="38">
        <v>200000</v>
      </c>
      <c r="BZ81" s="38">
        <v>0</v>
      </c>
      <c r="CA81" s="38">
        <v>3823492</v>
      </c>
      <c r="CB81" s="38">
        <v>0</v>
      </c>
      <c r="CC81" s="38">
        <v>0</v>
      </c>
      <c r="CD81" s="38"/>
      <c r="CE81" s="38"/>
      <c r="CF81" s="38"/>
      <c r="CG81" s="38"/>
      <c r="CH81" s="38"/>
      <c r="CI81" s="128"/>
      <c r="CJ81" s="31">
        <f t="shared" si="187"/>
        <v>4023492</v>
      </c>
      <c r="CK81" s="30">
        <f t="shared" si="188"/>
        <v>3800000</v>
      </c>
      <c r="CL81" s="33">
        <f t="shared" si="189"/>
        <v>1176508</v>
      </c>
      <c r="CM81" s="33">
        <f t="shared" si="190"/>
        <v>0</v>
      </c>
      <c r="CN81" s="33">
        <f t="shared" si="191"/>
        <v>0</v>
      </c>
      <c r="CO81" s="81">
        <f t="shared" si="90"/>
        <v>0.57777777777777772</v>
      </c>
      <c r="CP81" s="81">
        <f>IFERROR(BJ81/AJ81,0)</f>
        <v>0.44705466666666666</v>
      </c>
    </row>
    <row r="82" spans="1:94" s="26" customFormat="1" ht="18" customHeight="1" outlineLevel="2">
      <c r="A82" s="460" t="s">
        <v>757</v>
      </c>
      <c r="B82" s="43" t="s">
        <v>170</v>
      </c>
      <c r="C82" s="537" t="s">
        <v>84</v>
      </c>
      <c r="D82" s="65" t="s">
        <v>77</v>
      </c>
      <c r="E82" s="30">
        <v>30000000</v>
      </c>
      <c r="F82" s="42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5"/>
      <c r="R82" s="30"/>
      <c r="S82" s="33">
        <v>3000000</v>
      </c>
      <c r="T82" s="42"/>
      <c r="U82" s="38"/>
      <c r="V82" s="38"/>
      <c r="W82" s="38"/>
      <c r="X82" s="38"/>
      <c r="Y82" s="38"/>
      <c r="Z82" s="38"/>
      <c r="AA82" s="38"/>
      <c r="AB82" s="38"/>
      <c r="AC82" s="35"/>
      <c r="AD82" s="34">
        <f t="shared" si="180"/>
        <v>0</v>
      </c>
      <c r="AE82" s="36">
        <f t="shared" si="180"/>
        <v>3000000</v>
      </c>
      <c r="AF82" s="32"/>
      <c r="AG82" s="30">
        <f t="shared" si="181"/>
        <v>33000000</v>
      </c>
      <c r="AH82" s="33"/>
      <c r="AI82" s="37">
        <f t="shared" si="182"/>
        <v>30308838</v>
      </c>
      <c r="AJ82" s="37">
        <f>+AG82-AH82</f>
        <v>33000000</v>
      </c>
      <c r="AK82" s="30">
        <v>0</v>
      </c>
      <c r="AL82" s="332">
        <v>1800000</v>
      </c>
      <c r="AM82" s="332">
        <v>26840950</v>
      </c>
      <c r="AN82" s="332">
        <v>0</v>
      </c>
      <c r="AO82" s="333">
        <v>0</v>
      </c>
      <c r="AP82" s="30">
        <v>1102400</v>
      </c>
      <c r="AQ82" s="30">
        <v>565488</v>
      </c>
      <c r="AR82" s="40"/>
      <c r="AS82" s="40"/>
      <c r="AT82" s="40"/>
      <c r="AU82" s="169"/>
      <c r="AV82" s="128"/>
      <c r="AW82" s="30">
        <f t="shared" si="184"/>
        <v>30308838</v>
      </c>
      <c r="AX82" s="30">
        <v>0</v>
      </c>
      <c r="AY82" s="30">
        <v>1800000</v>
      </c>
      <c r="AZ82" s="37">
        <v>175280</v>
      </c>
      <c r="BA82" s="45">
        <v>0</v>
      </c>
      <c r="BB82" s="40">
        <v>0</v>
      </c>
      <c r="BC82" s="40">
        <v>18238400</v>
      </c>
      <c r="BD82" s="40"/>
      <c r="BE82" s="40"/>
      <c r="BF82" s="40"/>
      <c r="BG82" s="40"/>
      <c r="BH82" s="40"/>
      <c r="BI82" s="128"/>
      <c r="BJ82" s="30">
        <f t="shared" si="185"/>
        <v>20213680</v>
      </c>
      <c r="BK82" s="34">
        <v>0</v>
      </c>
      <c r="BL82" s="38">
        <v>1800000</v>
      </c>
      <c r="BM82" s="38">
        <v>175280</v>
      </c>
      <c r="BN82" s="38">
        <v>0</v>
      </c>
      <c r="BO82" s="38">
        <v>0</v>
      </c>
      <c r="BP82" s="38">
        <v>1102400</v>
      </c>
      <c r="BQ82" s="38"/>
      <c r="BR82" s="38"/>
      <c r="BS82" s="38"/>
      <c r="BT82" s="38"/>
      <c r="BU82" s="40"/>
      <c r="BV82" s="128"/>
      <c r="BW82" s="30">
        <f t="shared" si="186"/>
        <v>3077680</v>
      </c>
      <c r="BX82" s="38">
        <v>0</v>
      </c>
      <c r="BY82" s="38">
        <v>1800000</v>
      </c>
      <c r="BZ82" s="38">
        <v>175280</v>
      </c>
      <c r="CA82" s="38">
        <v>0</v>
      </c>
      <c r="CB82" s="38">
        <v>0</v>
      </c>
      <c r="CC82" s="38">
        <v>1102400</v>
      </c>
      <c r="CD82" s="38"/>
      <c r="CE82" s="38"/>
      <c r="CF82" s="38"/>
      <c r="CG82" s="38"/>
      <c r="CH82" s="38"/>
      <c r="CI82" s="128"/>
      <c r="CJ82" s="31">
        <f t="shared" si="187"/>
        <v>3077680</v>
      </c>
      <c r="CK82" s="30">
        <f t="shared" si="188"/>
        <v>2691162</v>
      </c>
      <c r="CL82" s="33">
        <f t="shared" si="189"/>
        <v>10095158</v>
      </c>
      <c r="CM82" s="33">
        <f t="shared" si="190"/>
        <v>17136000</v>
      </c>
      <c r="CN82" s="33">
        <f t="shared" si="191"/>
        <v>0</v>
      </c>
      <c r="CO82" s="81">
        <f t="shared" si="90"/>
        <v>0.91844963636363641</v>
      </c>
      <c r="CP82" s="81">
        <f>IFERROR(BJ82/AJ82,0)</f>
        <v>0.61253575757575762</v>
      </c>
    </row>
    <row r="83" spans="1:94" s="26" customFormat="1" ht="18" customHeight="1" outlineLevel="2">
      <c r="A83" s="460" t="s">
        <v>871</v>
      </c>
      <c r="B83" s="43" t="s">
        <v>170</v>
      </c>
      <c r="C83" s="537">
        <v>13</v>
      </c>
      <c r="D83" s="65" t="s">
        <v>77</v>
      </c>
      <c r="E83" s="30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32">
        <v>0</v>
      </c>
      <c r="R83" s="30">
        <v>0</v>
      </c>
      <c r="S83" s="33">
        <v>270000000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32">
        <v>0</v>
      </c>
      <c r="AD83" s="34">
        <f t="shared" ref="AD83" si="219">+F83+H83+J83+L83+N83+P83+R83+T83+V83+X83+Z83+AB83</f>
        <v>0</v>
      </c>
      <c r="AE83" s="36">
        <f t="shared" ref="AE83" si="220">+G83+I83+K83+M83+O83+Q83+S83+U83+W83+Y83+AA83+AC83</f>
        <v>270000000</v>
      </c>
      <c r="AF83" s="32"/>
      <c r="AG83" s="30">
        <f t="shared" ref="AG83" si="221">+E83-AD83+AE83+AF83</f>
        <v>270000000</v>
      </c>
      <c r="AH83" s="33"/>
      <c r="AI83" s="37">
        <f t="shared" ref="AI83" si="222">+AH83+AW83</f>
        <v>0</v>
      </c>
      <c r="AJ83" s="37">
        <f t="shared" ref="AJ83" si="223">+AG83-AH83</f>
        <v>270000000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  <c r="AW83" s="30">
        <f t="shared" ref="AW83" si="224">+SUM(AK83:AV83)</f>
        <v>0</v>
      </c>
      <c r="AX83" s="30">
        <v>0</v>
      </c>
      <c r="AY83" s="30">
        <v>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0">
        <v>0</v>
      </c>
      <c r="BF83" s="30">
        <v>0</v>
      </c>
      <c r="BG83" s="30">
        <v>0</v>
      </c>
      <c r="BH83" s="30">
        <v>0</v>
      </c>
      <c r="BI83" s="30">
        <v>0</v>
      </c>
      <c r="BJ83" s="30">
        <f t="shared" ref="BJ83" si="225">+SUM(AX83:BI83)</f>
        <v>0</v>
      </c>
      <c r="BK83" s="30">
        <v>0</v>
      </c>
      <c r="BL83" s="30">
        <v>0</v>
      </c>
      <c r="BM83" s="30">
        <v>0</v>
      </c>
      <c r="BN83" s="30">
        <v>0</v>
      </c>
      <c r="BO83" s="30">
        <v>0</v>
      </c>
      <c r="BP83" s="30">
        <v>0</v>
      </c>
      <c r="BQ83" s="30">
        <v>0</v>
      </c>
      <c r="BR83" s="30">
        <v>0</v>
      </c>
      <c r="BS83" s="30">
        <v>0</v>
      </c>
      <c r="BT83" s="30">
        <v>0</v>
      </c>
      <c r="BU83" s="30">
        <v>0</v>
      </c>
      <c r="BV83" s="30">
        <v>0</v>
      </c>
      <c r="BW83" s="30">
        <f t="shared" ref="BW83" si="226">+SUM(BK83:BV83)</f>
        <v>0</v>
      </c>
      <c r="BX83" s="30">
        <v>0</v>
      </c>
      <c r="BY83" s="30">
        <v>0</v>
      </c>
      <c r="BZ83" s="30">
        <v>0</v>
      </c>
      <c r="CA83" s="30">
        <v>0</v>
      </c>
      <c r="CB83" s="30">
        <v>0</v>
      </c>
      <c r="CC83" s="30">
        <v>0</v>
      </c>
      <c r="CD83" s="30">
        <v>0</v>
      </c>
      <c r="CE83" s="30">
        <v>0</v>
      </c>
      <c r="CF83" s="30">
        <v>0</v>
      </c>
      <c r="CG83" s="30">
        <v>0</v>
      </c>
      <c r="CH83" s="30">
        <v>0</v>
      </c>
      <c r="CI83" s="30">
        <v>0</v>
      </c>
      <c r="CJ83" s="31">
        <f t="shared" ref="CJ83" si="227">+SUM(BX83:CI83)</f>
        <v>0</v>
      </c>
      <c r="CK83" s="30">
        <f t="shared" ref="CK83" si="228">+AJ83-AW83</f>
        <v>270000000</v>
      </c>
      <c r="CL83" s="33">
        <f>+AW83-BJ83</f>
        <v>0</v>
      </c>
      <c r="CM83" s="33">
        <f t="shared" ref="CM83" si="229">+BJ83-BW83</f>
        <v>0</v>
      </c>
      <c r="CN83" s="33">
        <f t="shared" ref="CN83" si="230">+BW83-CJ83</f>
        <v>0</v>
      </c>
      <c r="CO83" s="81">
        <f t="shared" si="90"/>
        <v>0</v>
      </c>
      <c r="CP83" s="81">
        <f>IFERROR(BJ83/AJ83,0)</f>
        <v>0</v>
      </c>
    </row>
    <row r="84" spans="1:94" s="649" customFormat="1" ht="18" customHeight="1" outlineLevel="2">
      <c r="A84" s="461" t="s">
        <v>758</v>
      </c>
      <c r="B84" s="43" t="s">
        <v>171</v>
      </c>
      <c r="C84" s="537" t="s">
        <v>84</v>
      </c>
      <c r="D84" s="65" t="s">
        <v>78</v>
      </c>
      <c r="E84" s="30">
        <v>15000000</v>
      </c>
      <c r="F84" s="42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5">
        <v>1000000</v>
      </c>
      <c r="R84" s="30"/>
      <c r="S84" s="33"/>
      <c r="T84" s="42"/>
      <c r="U84" s="38"/>
      <c r="V84" s="38"/>
      <c r="W84" s="38"/>
      <c r="X84" s="38"/>
      <c r="Y84" s="38"/>
      <c r="Z84" s="38"/>
      <c r="AA84" s="38"/>
      <c r="AB84" s="38"/>
      <c r="AC84" s="35"/>
      <c r="AD84" s="34">
        <f t="shared" si="180"/>
        <v>0</v>
      </c>
      <c r="AE84" s="36">
        <f t="shared" si="180"/>
        <v>1000000</v>
      </c>
      <c r="AF84" s="32"/>
      <c r="AG84" s="30">
        <f t="shared" si="181"/>
        <v>16000000</v>
      </c>
      <c r="AH84" s="33"/>
      <c r="AI84" s="30">
        <f t="shared" si="182"/>
        <v>15507885</v>
      </c>
      <c r="AJ84" s="31">
        <f t="shared" si="183"/>
        <v>16000000</v>
      </c>
      <c r="AK84" s="30"/>
      <c r="AL84" s="187">
        <v>800000</v>
      </c>
      <c r="AM84" s="187">
        <v>12610565</v>
      </c>
      <c r="AN84" s="187">
        <v>383000</v>
      </c>
      <c r="AO84" s="648">
        <v>771920</v>
      </c>
      <c r="AP84" s="30">
        <v>567000</v>
      </c>
      <c r="AQ84" s="38">
        <v>375400</v>
      </c>
      <c r="AR84" s="38"/>
      <c r="AS84" s="38"/>
      <c r="AT84" s="38"/>
      <c r="AU84" s="38"/>
      <c r="AV84" s="38"/>
      <c r="AW84" s="33">
        <f t="shared" si="184"/>
        <v>15507885</v>
      </c>
      <c r="AX84" s="30">
        <v>0</v>
      </c>
      <c r="AY84" s="30">
        <v>800000</v>
      </c>
      <c r="AZ84" s="30">
        <v>800000</v>
      </c>
      <c r="BA84" s="42">
        <v>383000</v>
      </c>
      <c r="BB84" s="38">
        <v>771920</v>
      </c>
      <c r="BC84" s="38">
        <v>567000</v>
      </c>
      <c r="BD84" s="38"/>
      <c r="BE84" s="38"/>
      <c r="BF84" s="38"/>
      <c r="BG84" s="38"/>
      <c r="BH84" s="38"/>
      <c r="BI84" s="35"/>
      <c r="BJ84" s="30">
        <f t="shared" si="185"/>
        <v>3321920</v>
      </c>
      <c r="BK84" s="34">
        <v>0</v>
      </c>
      <c r="BL84" s="38">
        <v>800000</v>
      </c>
      <c r="BM84" s="38">
        <v>800000</v>
      </c>
      <c r="BN84" s="38">
        <v>383000</v>
      </c>
      <c r="BO84" s="38">
        <v>771920</v>
      </c>
      <c r="BP84" s="38">
        <v>567000</v>
      </c>
      <c r="BQ84" s="38"/>
      <c r="BR84" s="38"/>
      <c r="BS84" s="38"/>
      <c r="BT84" s="38"/>
      <c r="BU84" s="38"/>
      <c r="BV84" s="35"/>
      <c r="BW84" s="30">
        <f t="shared" si="186"/>
        <v>3321920</v>
      </c>
      <c r="BX84" s="38">
        <v>0</v>
      </c>
      <c r="BY84" s="38">
        <v>800000</v>
      </c>
      <c r="BZ84" s="38">
        <v>800000</v>
      </c>
      <c r="CA84" s="38">
        <v>383000</v>
      </c>
      <c r="CB84" s="38">
        <v>771920</v>
      </c>
      <c r="CC84" s="38">
        <v>567000</v>
      </c>
      <c r="CD84" s="38"/>
      <c r="CE84" s="38"/>
      <c r="CF84" s="38"/>
      <c r="CG84" s="38"/>
      <c r="CH84" s="38"/>
      <c r="CI84" s="35"/>
      <c r="CJ84" s="31">
        <f t="shared" si="187"/>
        <v>3321920</v>
      </c>
      <c r="CK84" s="30">
        <f t="shared" si="188"/>
        <v>492115</v>
      </c>
      <c r="CL84" s="33">
        <f t="shared" si="189"/>
        <v>12185965</v>
      </c>
      <c r="CM84" s="33">
        <f t="shared" si="190"/>
        <v>0</v>
      </c>
      <c r="CN84" s="33">
        <f t="shared" si="191"/>
        <v>0</v>
      </c>
      <c r="CO84" s="81">
        <f t="shared" si="90"/>
        <v>0.96924281249999999</v>
      </c>
      <c r="CP84" s="81">
        <f>IFERROR(BJ84/AJ84,0)</f>
        <v>0.20762</v>
      </c>
    </row>
    <row r="85" spans="1:94" s="26" customFormat="1" ht="18" customHeight="1" outlineLevel="2">
      <c r="A85" s="460" t="s">
        <v>872</v>
      </c>
      <c r="B85" s="43" t="s">
        <v>171</v>
      </c>
      <c r="C85" s="537">
        <v>13</v>
      </c>
      <c r="D85" s="65" t="s">
        <v>78</v>
      </c>
      <c r="E85" s="30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32">
        <v>0</v>
      </c>
      <c r="R85" s="30">
        <v>0</v>
      </c>
      <c r="S85" s="33">
        <v>20000000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32">
        <v>0</v>
      </c>
      <c r="AD85" s="34">
        <f t="shared" si="180"/>
        <v>0</v>
      </c>
      <c r="AE85" s="36">
        <f t="shared" si="180"/>
        <v>20000000</v>
      </c>
      <c r="AF85" s="32"/>
      <c r="AG85" s="30">
        <f t="shared" si="181"/>
        <v>20000000</v>
      </c>
      <c r="AH85" s="33"/>
      <c r="AI85" s="37">
        <f t="shared" si="182"/>
        <v>0</v>
      </c>
      <c r="AJ85" s="37">
        <f t="shared" si="183"/>
        <v>20000000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  <c r="AW85" s="30">
        <f t="shared" si="184"/>
        <v>0</v>
      </c>
      <c r="AX85" s="30">
        <v>0</v>
      </c>
      <c r="AY85" s="30">
        <v>0</v>
      </c>
      <c r="AZ85" s="30">
        <v>0</v>
      </c>
      <c r="BA85" s="30">
        <v>0</v>
      </c>
      <c r="BB85" s="30">
        <v>0</v>
      </c>
      <c r="BC85" s="30">
        <v>0</v>
      </c>
      <c r="BD85" s="30">
        <v>0</v>
      </c>
      <c r="BE85" s="30">
        <v>0</v>
      </c>
      <c r="BF85" s="30">
        <v>0</v>
      </c>
      <c r="BG85" s="30">
        <v>0</v>
      </c>
      <c r="BH85" s="30">
        <v>0</v>
      </c>
      <c r="BI85" s="30">
        <v>0</v>
      </c>
      <c r="BJ85" s="30">
        <f t="shared" si="185"/>
        <v>0</v>
      </c>
      <c r="BK85" s="30">
        <v>0</v>
      </c>
      <c r="BL85" s="30">
        <v>0</v>
      </c>
      <c r="BM85" s="30">
        <v>0</v>
      </c>
      <c r="BN85" s="30">
        <v>0</v>
      </c>
      <c r="BO85" s="30">
        <v>0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f t="shared" si="186"/>
        <v>0</v>
      </c>
      <c r="BX85" s="30">
        <v>0</v>
      </c>
      <c r="BY85" s="30">
        <v>0</v>
      </c>
      <c r="BZ85" s="30">
        <v>0</v>
      </c>
      <c r="CA85" s="30">
        <v>0</v>
      </c>
      <c r="CB85" s="30">
        <v>0</v>
      </c>
      <c r="CC85" s="30">
        <v>0</v>
      </c>
      <c r="CD85" s="30">
        <v>0</v>
      </c>
      <c r="CE85" s="30">
        <v>0</v>
      </c>
      <c r="CF85" s="30">
        <v>0</v>
      </c>
      <c r="CG85" s="30">
        <v>0</v>
      </c>
      <c r="CH85" s="30">
        <v>0</v>
      </c>
      <c r="CI85" s="30">
        <v>0</v>
      </c>
      <c r="CJ85" s="31">
        <f t="shared" si="187"/>
        <v>0</v>
      </c>
      <c r="CK85" s="30">
        <f t="shared" si="188"/>
        <v>20000000</v>
      </c>
      <c r="CL85" s="33">
        <f>+AW85-BJ85</f>
        <v>0</v>
      </c>
      <c r="CM85" s="33">
        <f t="shared" si="190"/>
        <v>0</v>
      </c>
      <c r="CN85" s="33">
        <f t="shared" si="191"/>
        <v>0</v>
      </c>
      <c r="CO85" s="81">
        <f t="shared" ref="CO85" si="231">IFERROR(AW85/AJ85,0)</f>
        <v>0</v>
      </c>
      <c r="CP85" s="81">
        <f>IFERROR(BJ85/AJ85,0)</f>
        <v>0</v>
      </c>
    </row>
    <row r="86" spans="1:94" s="64" customFormat="1" ht="20.25" customHeight="1" outlineLevel="1">
      <c r="A86" s="291"/>
      <c r="B86" s="146" t="s">
        <v>248</v>
      </c>
      <c r="C86" s="536" t="s">
        <v>84</v>
      </c>
      <c r="D86" s="123" t="s">
        <v>249</v>
      </c>
      <c r="E86" s="149">
        <f>+SUM(E87:E95)</f>
        <v>4000463830</v>
      </c>
      <c r="F86" s="149">
        <f t="shared" ref="F86:BQ86" si="232">+SUM(F87:F95)</f>
        <v>67000000</v>
      </c>
      <c r="G86" s="149">
        <f t="shared" si="232"/>
        <v>40000000</v>
      </c>
      <c r="H86" s="149">
        <f t="shared" si="232"/>
        <v>145000000</v>
      </c>
      <c r="I86" s="149">
        <f t="shared" si="232"/>
        <v>56500000</v>
      </c>
      <c r="J86" s="149">
        <f t="shared" si="232"/>
        <v>0</v>
      </c>
      <c r="K86" s="149">
        <f t="shared" si="232"/>
        <v>25000000</v>
      </c>
      <c r="L86" s="149">
        <f t="shared" si="232"/>
        <v>55000000</v>
      </c>
      <c r="M86" s="149">
        <f t="shared" si="232"/>
        <v>54496256</v>
      </c>
      <c r="N86" s="149">
        <f t="shared" si="232"/>
        <v>0</v>
      </c>
      <c r="O86" s="149">
        <f t="shared" si="232"/>
        <v>200000000</v>
      </c>
      <c r="P86" s="149">
        <f t="shared" si="232"/>
        <v>0</v>
      </c>
      <c r="Q86" s="148">
        <f t="shared" si="232"/>
        <v>18349338</v>
      </c>
      <c r="R86" s="149">
        <f t="shared" si="232"/>
        <v>26000000</v>
      </c>
      <c r="S86" s="147">
        <f t="shared" si="232"/>
        <v>3126000000</v>
      </c>
      <c r="T86" s="147">
        <f t="shared" si="232"/>
        <v>0</v>
      </c>
      <c r="U86" s="149">
        <f t="shared" si="232"/>
        <v>0</v>
      </c>
      <c r="V86" s="149">
        <f t="shared" si="232"/>
        <v>0</v>
      </c>
      <c r="W86" s="149">
        <f t="shared" si="232"/>
        <v>0</v>
      </c>
      <c r="X86" s="149">
        <f t="shared" si="232"/>
        <v>0</v>
      </c>
      <c r="Y86" s="149">
        <f t="shared" si="232"/>
        <v>0</v>
      </c>
      <c r="Z86" s="149">
        <f t="shared" si="232"/>
        <v>0</v>
      </c>
      <c r="AA86" s="149">
        <f t="shared" si="232"/>
        <v>0</v>
      </c>
      <c r="AB86" s="149">
        <f t="shared" si="232"/>
        <v>0</v>
      </c>
      <c r="AC86" s="148">
        <f t="shared" si="232"/>
        <v>0</v>
      </c>
      <c r="AD86" s="149">
        <f t="shared" si="232"/>
        <v>293000000</v>
      </c>
      <c r="AE86" s="149">
        <f t="shared" si="232"/>
        <v>3520345594</v>
      </c>
      <c r="AF86" s="147">
        <f t="shared" si="232"/>
        <v>0</v>
      </c>
      <c r="AG86" s="149">
        <f t="shared" si="232"/>
        <v>7227809424</v>
      </c>
      <c r="AH86" s="149">
        <f t="shared" si="232"/>
        <v>0</v>
      </c>
      <c r="AI86" s="149">
        <f t="shared" si="232"/>
        <v>4105947875.4099998</v>
      </c>
      <c r="AJ86" s="149">
        <f>+SUM(AJ87:AJ95)</f>
        <v>7227809424</v>
      </c>
      <c r="AK86" s="149">
        <f t="shared" si="232"/>
        <v>1785147043.1199999</v>
      </c>
      <c r="AL86" s="149">
        <f t="shared" si="232"/>
        <v>1928606846</v>
      </c>
      <c r="AM86" s="149">
        <f t="shared" si="232"/>
        <v>69129436.289999992</v>
      </c>
      <c r="AN86" s="149">
        <f t="shared" si="232"/>
        <v>3124160</v>
      </c>
      <c r="AO86" s="149">
        <f t="shared" si="232"/>
        <v>247635450</v>
      </c>
      <c r="AP86" s="149">
        <f t="shared" si="232"/>
        <v>257040</v>
      </c>
      <c r="AQ86" s="149">
        <f t="shared" si="232"/>
        <v>72047900</v>
      </c>
      <c r="AR86" s="149">
        <f t="shared" si="232"/>
        <v>0</v>
      </c>
      <c r="AS86" s="149">
        <f t="shared" si="232"/>
        <v>0</v>
      </c>
      <c r="AT86" s="149">
        <f t="shared" si="232"/>
        <v>0</v>
      </c>
      <c r="AU86" s="149">
        <f t="shared" si="232"/>
        <v>0</v>
      </c>
      <c r="AV86" s="149">
        <f t="shared" si="232"/>
        <v>0</v>
      </c>
      <c r="AW86" s="149">
        <f t="shared" si="232"/>
        <v>4105947875.4099998</v>
      </c>
      <c r="AX86" s="149">
        <f t="shared" si="232"/>
        <v>815665905.12</v>
      </c>
      <c r="AY86" s="149">
        <f t="shared" si="232"/>
        <v>349931936.47000003</v>
      </c>
      <c r="AZ86" s="149">
        <f t="shared" si="232"/>
        <v>970881590.28999996</v>
      </c>
      <c r="BA86" s="149">
        <f t="shared" si="232"/>
        <v>1539176463.2</v>
      </c>
      <c r="BB86" s="149">
        <f t="shared" si="232"/>
        <v>53969556</v>
      </c>
      <c r="BC86" s="149">
        <f t="shared" si="232"/>
        <v>236456020.77000001</v>
      </c>
      <c r="BD86" s="149">
        <f t="shared" si="232"/>
        <v>4773962</v>
      </c>
      <c r="BE86" s="149">
        <f t="shared" si="232"/>
        <v>0</v>
      </c>
      <c r="BF86" s="149">
        <f t="shared" si="232"/>
        <v>0</v>
      </c>
      <c r="BG86" s="149">
        <f t="shared" si="232"/>
        <v>0</v>
      </c>
      <c r="BH86" s="149">
        <f t="shared" si="232"/>
        <v>0</v>
      </c>
      <c r="BI86" s="149">
        <f t="shared" si="232"/>
        <v>0</v>
      </c>
      <c r="BJ86" s="149">
        <f t="shared" si="232"/>
        <v>3970855433.8500004</v>
      </c>
      <c r="BK86" s="149">
        <f t="shared" si="232"/>
        <v>26169570</v>
      </c>
      <c r="BL86" s="149">
        <f t="shared" si="232"/>
        <v>29769570</v>
      </c>
      <c r="BM86" s="149">
        <f t="shared" si="232"/>
        <v>579293734.79999995</v>
      </c>
      <c r="BN86" s="149">
        <f t="shared" si="232"/>
        <v>11026052</v>
      </c>
      <c r="BO86" s="149">
        <f t="shared" si="232"/>
        <v>280574855</v>
      </c>
      <c r="BP86" s="149">
        <f t="shared" si="232"/>
        <v>138884920.43000001</v>
      </c>
      <c r="BQ86" s="149">
        <f t="shared" si="232"/>
        <v>261609192.16999999</v>
      </c>
      <c r="BR86" s="149">
        <f t="shared" ref="BR86:CI86" si="233">+SUM(BR87:BR95)</f>
        <v>8146194</v>
      </c>
      <c r="BS86" s="149">
        <f t="shared" si="233"/>
        <v>0</v>
      </c>
      <c r="BT86" s="149">
        <f t="shared" si="233"/>
        <v>0</v>
      </c>
      <c r="BU86" s="149">
        <f t="shared" si="233"/>
        <v>0</v>
      </c>
      <c r="BV86" s="149">
        <f t="shared" si="233"/>
        <v>0</v>
      </c>
      <c r="BW86" s="149">
        <f t="shared" si="233"/>
        <v>1327327894.4000001</v>
      </c>
      <c r="BX86" s="149">
        <f t="shared" si="233"/>
        <v>26169570</v>
      </c>
      <c r="BY86" s="149">
        <f t="shared" si="233"/>
        <v>29769570</v>
      </c>
      <c r="BZ86" s="149">
        <f t="shared" si="233"/>
        <v>579293734.79999995</v>
      </c>
      <c r="CA86" s="149">
        <f t="shared" si="233"/>
        <v>11026052</v>
      </c>
      <c r="CB86" s="149">
        <f t="shared" si="233"/>
        <v>280574855</v>
      </c>
      <c r="CC86" s="149">
        <f t="shared" si="233"/>
        <v>138884920.43000001</v>
      </c>
      <c r="CD86" s="149">
        <f t="shared" si="233"/>
        <v>261609192.16999999</v>
      </c>
      <c r="CE86" s="149">
        <f t="shared" si="233"/>
        <v>0</v>
      </c>
      <c r="CF86" s="149">
        <f t="shared" si="233"/>
        <v>0</v>
      </c>
      <c r="CG86" s="149">
        <f t="shared" si="233"/>
        <v>0</v>
      </c>
      <c r="CH86" s="149">
        <f t="shared" si="233"/>
        <v>0</v>
      </c>
      <c r="CI86" s="149">
        <f t="shared" si="233"/>
        <v>0</v>
      </c>
      <c r="CJ86" s="148">
        <f t="shared" ref="CJ86:CN86" si="234">+SUM(CJ87:CJ95)</f>
        <v>1327327894.4000001</v>
      </c>
      <c r="CK86" s="149">
        <f t="shared" si="234"/>
        <v>3121861548.5900002</v>
      </c>
      <c r="CL86" s="147">
        <f t="shared" si="234"/>
        <v>135092441.5599997</v>
      </c>
      <c r="CM86" s="147">
        <f t="shared" si="234"/>
        <v>2643527539.4500003</v>
      </c>
      <c r="CN86" s="147">
        <f t="shared" si="234"/>
        <v>0</v>
      </c>
      <c r="CO86" s="151">
        <f t="shared" ref="CO86:CO131" si="235">IFERROR(AW86/AJ86,0)</f>
        <v>0.56807638864635346</v>
      </c>
      <c r="CP86" s="151">
        <f>IFERROR(BJ86/AJ86,0)</f>
        <v>0.54938574067334189</v>
      </c>
    </row>
    <row r="87" spans="1:94" s="26" customFormat="1" ht="18" customHeight="1" outlineLevel="2">
      <c r="A87" s="460" t="s">
        <v>759</v>
      </c>
      <c r="B87" s="43" t="s">
        <v>178</v>
      </c>
      <c r="C87" s="537" t="s">
        <v>84</v>
      </c>
      <c r="D87" s="65" t="s">
        <v>79</v>
      </c>
      <c r="E87" s="30">
        <v>315000000</v>
      </c>
      <c r="F87" s="42"/>
      <c r="G87" s="38"/>
      <c r="H87" s="38"/>
      <c r="I87" s="38">
        <v>6000000</v>
      </c>
      <c r="J87" s="38"/>
      <c r="K87" s="38"/>
      <c r="L87" s="38"/>
      <c r="M87" s="38">
        <v>54496256</v>
      </c>
      <c r="N87" s="38"/>
      <c r="O87" s="38">
        <v>200000000</v>
      </c>
      <c r="P87" s="38"/>
      <c r="Q87" s="35"/>
      <c r="R87" s="30"/>
      <c r="S87" s="33">
        <f>343914179+33000000</f>
        <v>376914179</v>
      </c>
      <c r="T87" s="42"/>
      <c r="U87" s="38"/>
      <c r="V87" s="38"/>
      <c r="W87" s="38"/>
      <c r="X87" s="38"/>
      <c r="Y87" s="38"/>
      <c r="Z87" s="38"/>
      <c r="AA87" s="38"/>
      <c r="AB87" s="38"/>
      <c r="AC87" s="35"/>
      <c r="AD87" s="34">
        <f t="shared" ref="AD87:AE95" si="236">+F87+H87+J87+L87+N87+P87+R87+T87+V87+X87+Z87+AB87</f>
        <v>0</v>
      </c>
      <c r="AE87" s="36">
        <f t="shared" si="236"/>
        <v>637410435</v>
      </c>
      <c r="AF87" s="32"/>
      <c r="AG87" s="30">
        <f t="shared" si="181"/>
        <v>952410435</v>
      </c>
      <c r="AH87" s="33"/>
      <c r="AI87" s="37">
        <f t="shared" ref="AI87:AI95" si="237">+AH87+AW87</f>
        <v>559354889</v>
      </c>
      <c r="AJ87" s="37">
        <f t="shared" ref="AJ87:AJ95" si="238">+AG87-AH87</f>
        <v>952410435</v>
      </c>
      <c r="AK87" s="30">
        <v>139974095</v>
      </c>
      <c r="AL87" s="332">
        <v>145522161</v>
      </c>
      <c r="AM87" s="332">
        <v>0</v>
      </c>
      <c r="AN87" s="332">
        <v>833000</v>
      </c>
      <c r="AO87" s="333">
        <v>246670633</v>
      </c>
      <c r="AP87" s="30">
        <v>0</v>
      </c>
      <c r="AQ87" s="34">
        <v>26355000</v>
      </c>
      <c r="AR87" s="34"/>
      <c r="AS87" s="34"/>
      <c r="AT87" s="34"/>
      <c r="AU87" s="34"/>
      <c r="AV87" s="34"/>
      <c r="AW87" s="30">
        <f t="shared" ref="AW87:AW95" si="239">+SUM(AK87:AV87)</f>
        <v>559354889</v>
      </c>
      <c r="AX87" s="30">
        <v>139842295</v>
      </c>
      <c r="AY87" s="30">
        <v>1500000</v>
      </c>
      <c r="AZ87" s="37"/>
      <c r="BA87" s="45">
        <v>78433874.200000003</v>
      </c>
      <c r="BB87" s="40">
        <v>53004739</v>
      </c>
      <c r="BC87" s="40">
        <v>235008980.77000001</v>
      </c>
      <c r="BD87" s="40">
        <v>4773962</v>
      </c>
      <c r="BE87" s="40"/>
      <c r="BF87" s="40"/>
      <c r="BG87" s="40"/>
      <c r="BH87" s="40"/>
      <c r="BI87" s="128"/>
      <c r="BJ87" s="30">
        <f t="shared" ref="BJ87:BJ95" si="240">+SUM(AX87:BI87)</f>
        <v>512563850.97000003</v>
      </c>
      <c r="BK87" s="34">
        <v>26169570</v>
      </c>
      <c r="BL87" s="38">
        <v>27669570</v>
      </c>
      <c r="BM87" s="38">
        <v>21173468</v>
      </c>
      <c r="BN87" s="38">
        <v>5504968</v>
      </c>
      <c r="BO87" s="38">
        <v>59968499</v>
      </c>
      <c r="BP87" s="38">
        <v>28278795</v>
      </c>
      <c r="BQ87" s="38">
        <v>51030326</v>
      </c>
      <c r="BR87" s="38"/>
      <c r="BS87" s="38"/>
      <c r="BT87" s="38"/>
      <c r="BU87" s="40"/>
      <c r="BV87" s="128"/>
      <c r="BW87" s="30">
        <f t="shared" ref="BW87:BW95" si="241">+SUM(BK87:BV87)</f>
        <v>219795196</v>
      </c>
      <c r="BX87" s="38">
        <v>26169570</v>
      </c>
      <c r="BY87" s="38">
        <v>27669570</v>
      </c>
      <c r="BZ87" s="38">
        <v>21173468</v>
      </c>
      <c r="CA87" s="38">
        <v>5504968</v>
      </c>
      <c r="CB87" s="38">
        <v>59968499</v>
      </c>
      <c r="CC87" s="38">
        <v>28278795</v>
      </c>
      <c r="CD87" s="38">
        <v>51030326</v>
      </c>
      <c r="CE87" s="38"/>
      <c r="CF87" s="38"/>
      <c r="CG87" s="38"/>
      <c r="CH87" s="38"/>
      <c r="CI87" s="128"/>
      <c r="CJ87" s="31">
        <f t="shared" ref="CJ87:CJ95" si="242">+SUM(BX87:CI87)</f>
        <v>219795196</v>
      </c>
      <c r="CK87" s="30">
        <f t="shared" ref="CK87:CK95" si="243">+AJ87-AW87</f>
        <v>393055546</v>
      </c>
      <c r="CL87" s="33">
        <f t="shared" ref="CL87:CL95" si="244">+AW87-BJ87</f>
        <v>46791038.029999971</v>
      </c>
      <c r="CM87" s="33">
        <f t="shared" ref="CM87:CM95" si="245">+BJ87-BW87</f>
        <v>292768654.97000003</v>
      </c>
      <c r="CN87" s="33">
        <f t="shared" ref="CN87:CN95" si="246">+BW87-CJ87</f>
        <v>0</v>
      </c>
      <c r="CO87" s="81">
        <f t="shared" si="235"/>
        <v>0.58730445241289275</v>
      </c>
      <c r="CP87" s="81">
        <f>IFERROR(BJ87/AJ87,0)</f>
        <v>0.53817538335770132</v>
      </c>
    </row>
    <row r="88" spans="1:94" s="26" customFormat="1" ht="18" customHeight="1" outlineLevel="2">
      <c r="A88" s="460" t="s">
        <v>873</v>
      </c>
      <c r="B88" s="43" t="s">
        <v>178</v>
      </c>
      <c r="C88" s="537">
        <v>13</v>
      </c>
      <c r="D88" s="65" t="s">
        <v>79</v>
      </c>
      <c r="E88" s="30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32">
        <v>0</v>
      </c>
      <c r="R88" s="30">
        <v>0</v>
      </c>
      <c r="S88" s="33">
        <v>754085821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32">
        <v>0</v>
      </c>
      <c r="AD88" s="34">
        <f t="shared" si="236"/>
        <v>0</v>
      </c>
      <c r="AE88" s="36">
        <f t="shared" si="236"/>
        <v>754085821</v>
      </c>
      <c r="AF88" s="32"/>
      <c r="AG88" s="30">
        <f t="shared" ref="AG88" si="247">+E88-AD88+AE88+AF88</f>
        <v>754085821</v>
      </c>
      <c r="AH88" s="33"/>
      <c r="AI88" s="37">
        <f t="shared" si="237"/>
        <v>0</v>
      </c>
      <c r="AJ88" s="37">
        <f t="shared" si="238"/>
        <v>754085821</v>
      </c>
      <c r="AK88" s="30">
        <v>0</v>
      </c>
      <c r="AL88" s="30">
        <v>0</v>
      </c>
      <c r="AM88" s="30">
        <v>0</v>
      </c>
      <c r="AN88" s="30">
        <v>0</v>
      </c>
      <c r="AO88" s="30">
        <v>0</v>
      </c>
      <c r="AP88" s="30">
        <v>0</v>
      </c>
      <c r="AQ88" s="30">
        <v>0</v>
      </c>
      <c r="AR88" s="30">
        <v>0</v>
      </c>
      <c r="AS88" s="30">
        <v>0</v>
      </c>
      <c r="AT88" s="30">
        <v>0</v>
      </c>
      <c r="AU88" s="30">
        <v>0</v>
      </c>
      <c r="AV88" s="30">
        <v>0</v>
      </c>
      <c r="AW88" s="30">
        <f t="shared" si="239"/>
        <v>0</v>
      </c>
      <c r="AX88" s="30">
        <v>0</v>
      </c>
      <c r="AY88" s="30">
        <v>0</v>
      </c>
      <c r="AZ88" s="30">
        <v>0</v>
      </c>
      <c r="BA88" s="30">
        <v>0</v>
      </c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0</v>
      </c>
      <c r="BJ88" s="30">
        <f t="shared" si="240"/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f t="shared" si="241"/>
        <v>0</v>
      </c>
      <c r="BX88" s="30">
        <v>0</v>
      </c>
      <c r="BY88" s="30">
        <v>0</v>
      </c>
      <c r="BZ88" s="30">
        <v>0</v>
      </c>
      <c r="CA88" s="30">
        <v>0</v>
      </c>
      <c r="CB88" s="30">
        <v>0</v>
      </c>
      <c r="CC88" s="30">
        <v>0</v>
      </c>
      <c r="CD88" s="30">
        <v>0</v>
      </c>
      <c r="CE88" s="30">
        <v>0</v>
      </c>
      <c r="CF88" s="30">
        <v>0</v>
      </c>
      <c r="CG88" s="30">
        <v>0</v>
      </c>
      <c r="CH88" s="30">
        <v>0</v>
      </c>
      <c r="CI88" s="30">
        <v>0</v>
      </c>
      <c r="CJ88" s="31">
        <f t="shared" si="242"/>
        <v>0</v>
      </c>
      <c r="CK88" s="30">
        <f t="shared" si="243"/>
        <v>754085821</v>
      </c>
      <c r="CL88" s="33">
        <f>+AW88-BJ88</f>
        <v>0</v>
      </c>
      <c r="CM88" s="33">
        <f t="shared" si="245"/>
        <v>0</v>
      </c>
      <c r="CN88" s="33">
        <f t="shared" si="246"/>
        <v>0</v>
      </c>
      <c r="CO88" s="81">
        <f t="shared" si="235"/>
        <v>0</v>
      </c>
      <c r="CP88" s="81">
        <f>IFERROR(BJ88/AJ88,0)</f>
        <v>0</v>
      </c>
    </row>
    <row r="89" spans="1:94" s="26" customFormat="1" ht="18" customHeight="1" outlineLevel="2">
      <c r="A89" s="460" t="s">
        <v>760</v>
      </c>
      <c r="B89" s="43" t="s">
        <v>181</v>
      </c>
      <c r="C89" s="537" t="s">
        <v>84</v>
      </c>
      <c r="D89" s="65" t="s">
        <v>80</v>
      </c>
      <c r="E89" s="30">
        <v>50000000</v>
      </c>
      <c r="F89" s="42"/>
      <c r="G89" s="38"/>
      <c r="H89" s="38"/>
      <c r="I89" s="38"/>
      <c r="J89" s="38"/>
      <c r="K89" s="38">
        <v>7000000</v>
      </c>
      <c r="L89" s="38">
        <v>15000000</v>
      </c>
      <c r="M89" s="38"/>
      <c r="N89" s="38"/>
      <c r="O89" s="38"/>
      <c r="P89" s="38"/>
      <c r="Q89" s="35"/>
      <c r="R89" s="30">
        <f>20000000+6000000</f>
        <v>26000000</v>
      </c>
      <c r="S89" s="33">
        <v>50000000</v>
      </c>
      <c r="T89" s="42"/>
      <c r="U89" s="38"/>
      <c r="V89" s="38"/>
      <c r="W89" s="38"/>
      <c r="X89" s="38"/>
      <c r="Y89" s="38"/>
      <c r="Z89" s="38"/>
      <c r="AA89" s="38"/>
      <c r="AB89" s="38"/>
      <c r="AC89" s="35"/>
      <c r="AD89" s="34">
        <f t="shared" si="236"/>
        <v>41000000</v>
      </c>
      <c r="AE89" s="36">
        <f t="shared" si="236"/>
        <v>57000000</v>
      </c>
      <c r="AF89" s="32"/>
      <c r="AG89" s="30">
        <f t="shared" si="181"/>
        <v>66000000</v>
      </c>
      <c r="AH89" s="33"/>
      <c r="AI89" s="37">
        <f t="shared" si="237"/>
        <v>2744250</v>
      </c>
      <c r="AJ89" s="37">
        <f t="shared" si="238"/>
        <v>66000000</v>
      </c>
      <c r="AK89" s="30">
        <v>0</v>
      </c>
      <c r="AL89" s="332">
        <v>600000</v>
      </c>
      <c r="AM89" s="332">
        <v>1130500</v>
      </c>
      <c r="AN89" s="332">
        <v>493850</v>
      </c>
      <c r="AO89" s="333">
        <v>270000</v>
      </c>
      <c r="AP89" s="30">
        <v>0</v>
      </c>
      <c r="AQ89" s="30">
        <v>249900</v>
      </c>
      <c r="AR89" s="40"/>
      <c r="AS89" s="40"/>
      <c r="AT89" s="40"/>
      <c r="AU89" s="169"/>
      <c r="AV89" s="128"/>
      <c r="AW89" s="30">
        <f t="shared" si="239"/>
        <v>2744250</v>
      </c>
      <c r="AX89" s="30">
        <v>0</v>
      </c>
      <c r="AY89" s="30">
        <v>600000</v>
      </c>
      <c r="AZ89" s="37">
        <v>1130500</v>
      </c>
      <c r="BA89" s="45">
        <v>493850</v>
      </c>
      <c r="BB89" s="40">
        <v>270000</v>
      </c>
      <c r="BC89" s="40">
        <v>0</v>
      </c>
      <c r="BD89" s="40"/>
      <c r="BE89" s="40"/>
      <c r="BF89" s="40"/>
      <c r="BG89" s="40"/>
      <c r="BH89" s="40"/>
      <c r="BI89" s="128"/>
      <c r="BJ89" s="30">
        <f t="shared" si="240"/>
        <v>2494350</v>
      </c>
      <c r="BK89" s="34">
        <v>0</v>
      </c>
      <c r="BL89" s="38">
        <v>600000</v>
      </c>
      <c r="BM89" s="38">
        <v>1130500</v>
      </c>
      <c r="BN89" s="38">
        <v>493850</v>
      </c>
      <c r="BO89" s="38">
        <v>270000</v>
      </c>
      <c r="BP89" s="38">
        <v>0</v>
      </c>
      <c r="BQ89" s="38"/>
      <c r="BR89" s="38"/>
      <c r="BS89" s="38"/>
      <c r="BT89" s="38"/>
      <c r="BU89" s="40"/>
      <c r="BV89" s="128"/>
      <c r="BW89" s="30">
        <f t="shared" si="241"/>
        <v>2494350</v>
      </c>
      <c r="BX89" s="38">
        <v>0</v>
      </c>
      <c r="BY89" s="38">
        <v>600000</v>
      </c>
      <c r="BZ89" s="38">
        <v>1130500</v>
      </c>
      <c r="CA89" s="38">
        <v>493850</v>
      </c>
      <c r="CB89" s="38">
        <v>270000</v>
      </c>
      <c r="CC89" s="38">
        <v>0</v>
      </c>
      <c r="CD89" s="38"/>
      <c r="CE89" s="38"/>
      <c r="CF89" s="38"/>
      <c r="CG89" s="38"/>
      <c r="CH89" s="38"/>
      <c r="CI89" s="128"/>
      <c r="CJ89" s="31">
        <f t="shared" si="242"/>
        <v>2494350</v>
      </c>
      <c r="CK89" s="30">
        <f t="shared" si="243"/>
        <v>63255750</v>
      </c>
      <c r="CL89" s="33">
        <f t="shared" si="244"/>
        <v>249900</v>
      </c>
      <c r="CM89" s="33">
        <f t="shared" si="245"/>
        <v>0</v>
      </c>
      <c r="CN89" s="33">
        <f t="shared" si="246"/>
        <v>0</v>
      </c>
      <c r="CO89" s="81">
        <f t="shared" si="235"/>
        <v>4.1579545454545452E-2</v>
      </c>
      <c r="CP89" s="81">
        <f>IFERROR(BJ89/AJ89,0)</f>
        <v>3.7793181818181816E-2</v>
      </c>
    </row>
    <row r="90" spans="1:94" s="29" customFormat="1" ht="18" customHeight="1" outlineLevel="2">
      <c r="A90" s="460" t="s">
        <v>761</v>
      </c>
      <c r="B90" s="43" t="s">
        <v>182</v>
      </c>
      <c r="C90" s="537" t="s">
        <v>84</v>
      </c>
      <c r="D90" s="65" t="s">
        <v>81</v>
      </c>
      <c r="E90" s="30">
        <v>50000000</v>
      </c>
      <c r="F90" s="44"/>
      <c r="G90" s="39"/>
      <c r="H90" s="39"/>
      <c r="I90" s="39"/>
      <c r="J90" s="39"/>
      <c r="K90" s="39"/>
      <c r="L90" s="38">
        <v>40000000</v>
      </c>
      <c r="M90" s="39"/>
      <c r="N90" s="39"/>
      <c r="O90" s="39"/>
      <c r="P90" s="39"/>
      <c r="Q90" s="28"/>
      <c r="R90" s="572"/>
      <c r="S90" s="33">
        <v>520000000</v>
      </c>
      <c r="T90" s="44"/>
      <c r="U90" s="39"/>
      <c r="V90" s="39"/>
      <c r="W90" s="39"/>
      <c r="X90" s="39"/>
      <c r="Y90" s="39"/>
      <c r="Z90" s="39"/>
      <c r="AA90" s="39"/>
      <c r="AB90" s="39"/>
      <c r="AC90" s="28"/>
      <c r="AD90" s="34">
        <f t="shared" si="236"/>
        <v>40000000</v>
      </c>
      <c r="AE90" s="36">
        <f t="shared" si="236"/>
        <v>520000000</v>
      </c>
      <c r="AF90" s="573"/>
      <c r="AG90" s="30">
        <f t="shared" si="181"/>
        <v>530000000</v>
      </c>
      <c r="AH90" s="27"/>
      <c r="AI90" s="37">
        <f t="shared" si="237"/>
        <v>5000000</v>
      </c>
      <c r="AJ90" s="37">
        <f t="shared" si="238"/>
        <v>530000000</v>
      </c>
      <c r="AK90" s="30">
        <v>0</v>
      </c>
      <c r="AL90" s="332">
        <v>0</v>
      </c>
      <c r="AM90" s="332">
        <v>5000000</v>
      </c>
      <c r="AN90" s="332">
        <v>0</v>
      </c>
      <c r="AO90" s="333">
        <v>0</v>
      </c>
      <c r="AP90" s="30">
        <v>0</v>
      </c>
      <c r="AQ90" s="30"/>
      <c r="AR90" s="40"/>
      <c r="AS90" s="40"/>
      <c r="AT90" s="40"/>
      <c r="AU90" s="169"/>
      <c r="AV90" s="128"/>
      <c r="AW90" s="30">
        <f t="shared" si="239"/>
        <v>5000000</v>
      </c>
      <c r="AX90" s="30">
        <v>0</v>
      </c>
      <c r="AY90" s="30">
        <v>0</v>
      </c>
      <c r="AZ90" s="37">
        <v>0</v>
      </c>
      <c r="BA90" s="45">
        <v>0</v>
      </c>
      <c r="BB90" s="40">
        <v>0</v>
      </c>
      <c r="BC90" s="40">
        <v>1190000</v>
      </c>
      <c r="BD90" s="40"/>
      <c r="BE90" s="40"/>
      <c r="BF90" s="40"/>
      <c r="BG90" s="40"/>
      <c r="BH90" s="40"/>
      <c r="BI90" s="128"/>
      <c r="BJ90" s="30">
        <f t="shared" si="240"/>
        <v>1190000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8">
        <v>0</v>
      </c>
      <c r="BQ90" s="38"/>
      <c r="BR90" s="38"/>
      <c r="BS90" s="38"/>
      <c r="BT90" s="38"/>
      <c r="BU90" s="40"/>
      <c r="BV90" s="128"/>
      <c r="BW90" s="30">
        <f t="shared" si="241"/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/>
      <c r="CE90" s="38"/>
      <c r="CF90" s="38"/>
      <c r="CG90" s="38"/>
      <c r="CH90" s="38"/>
      <c r="CI90" s="128"/>
      <c r="CJ90" s="31">
        <f t="shared" si="242"/>
        <v>0</v>
      </c>
      <c r="CK90" s="30">
        <f t="shared" si="243"/>
        <v>525000000</v>
      </c>
      <c r="CL90" s="33">
        <f t="shared" si="244"/>
        <v>3810000</v>
      </c>
      <c r="CM90" s="33">
        <f t="shared" si="245"/>
        <v>1190000</v>
      </c>
      <c r="CN90" s="33">
        <f t="shared" si="246"/>
        <v>0</v>
      </c>
      <c r="CO90" s="81">
        <f t="shared" si="235"/>
        <v>9.433962264150943E-3</v>
      </c>
      <c r="CP90" s="81">
        <f>IFERROR(BJ90/AJ90,0)</f>
        <v>2.2452830188679244E-3</v>
      </c>
    </row>
    <row r="91" spans="1:94" s="29" customFormat="1" ht="19.5" customHeight="1" outlineLevel="2">
      <c r="A91" s="460" t="s">
        <v>762</v>
      </c>
      <c r="B91" s="43" t="s">
        <v>183</v>
      </c>
      <c r="C91" s="537" t="s">
        <v>84</v>
      </c>
      <c r="D91" s="65" t="s">
        <v>82</v>
      </c>
      <c r="E91" s="30">
        <v>20000000</v>
      </c>
      <c r="F91" s="44"/>
      <c r="G91" s="38">
        <v>40000000</v>
      </c>
      <c r="H91" s="39"/>
      <c r="I91" s="39">
        <f>8000000+2000000</f>
        <v>10000000</v>
      </c>
      <c r="J91" s="39"/>
      <c r="K91" s="39">
        <v>10000000</v>
      </c>
      <c r="L91" s="39"/>
      <c r="M91" s="39"/>
      <c r="N91" s="39"/>
      <c r="O91" s="39"/>
      <c r="P91" s="39"/>
      <c r="Q91" s="28"/>
      <c r="R91" s="572"/>
      <c r="S91" s="33">
        <v>45000000</v>
      </c>
      <c r="T91" s="44"/>
      <c r="U91" s="39"/>
      <c r="V91" s="39"/>
      <c r="W91" s="39"/>
      <c r="X91" s="39"/>
      <c r="Y91" s="39"/>
      <c r="Z91" s="39"/>
      <c r="AA91" s="39"/>
      <c r="AB91" s="39"/>
      <c r="AC91" s="28"/>
      <c r="AD91" s="141">
        <f t="shared" si="236"/>
        <v>0</v>
      </c>
      <c r="AE91" s="36">
        <f t="shared" si="236"/>
        <v>105000000</v>
      </c>
      <c r="AF91" s="573"/>
      <c r="AG91" s="30">
        <f t="shared" si="181"/>
        <v>125000000</v>
      </c>
      <c r="AH91" s="27"/>
      <c r="AI91" s="37">
        <f t="shared" si="237"/>
        <v>121715885</v>
      </c>
      <c r="AJ91" s="30">
        <f t="shared" si="238"/>
        <v>125000000</v>
      </c>
      <c r="AK91" s="30">
        <v>60000000</v>
      </c>
      <c r="AL91" s="332">
        <v>9000000</v>
      </c>
      <c r="AM91" s="332">
        <v>4523718</v>
      </c>
      <c r="AN91" s="332">
        <v>1797310</v>
      </c>
      <c r="AO91" s="333">
        <v>694817</v>
      </c>
      <c r="AP91" s="30">
        <v>257040</v>
      </c>
      <c r="AQ91" s="30">
        <v>45443000</v>
      </c>
      <c r="AR91" s="40"/>
      <c r="AS91" s="40"/>
      <c r="AT91" s="40"/>
      <c r="AU91" s="169"/>
      <c r="AV91" s="128"/>
      <c r="AW91" s="30">
        <f t="shared" si="239"/>
        <v>121715885</v>
      </c>
      <c r="AX91" s="30">
        <v>0</v>
      </c>
      <c r="AY91" s="30">
        <v>11713200</v>
      </c>
      <c r="AZ91" s="37">
        <v>1931214</v>
      </c>
      <c r="BA91" s="45">
        <v>61381990</v>
      </c>
      <c r="BB91" s="40">
        <v>694817</v>
      </c>
      <c r="BC91" s="40">
        <v>257040</v>
      </c>
      <c r="BD91" s="40"/>
      <c r="BE91" s="40"/>
      <c r="BF91" s="40"/>
      <c r="BG91" s="40"/>
      <c r="BH91" s="40"/>
      <c r="BI91" s="128"/>
      <c r="BJ91" s="30">
        <f t="shared" si="240"/>
        <v>75978261</v>
      </c>
      <c r="BK91" s="34"/>
      <c r="BL91" s="38">
        <v>1000000</v>
      </c>
      <c r="BM91" s="38">
        <v>4749588</v>
      </c>
      <c r="BN91" s="38">
        <v>5027234</v>
      </c>
      <c r="BO91" s="38">
        <v>3279497</v>
      </c>
      <c r="BP91" s="38">
        <v>13305658</v>
      </c>
      <c r="BQ91" s="38">
        <v>8146194</v>
      </c>
      <c r="BR91" s="38">
        <v>8146194</v>
      </c>
      <c r="BS91" s="38"/>
      <c r="BT91" s="38"/>
      <c r="BU91" s="40"/>
      <c r="BV91" s="128"/>
      <c r="BW91" s="30">
        <f>+BK91+BL91+BM91+BN91+BO91+BP91+BQ91</f>
        <v>35508171</v>
      </c>
      <c r="BX91" s="38"/>
      <c r="BY91" s="38">
        <v>1000000</v>
      </c>
      <c r="BZ91" s="38">
        <v>4749588</v>
      </c>
      <c r="CA91" s="38">
        <v>5027234</v>
      </c>
      <c r="CB91" s="38">
        <v>3279497</v>
      </c>
      <c r="CC91" s="38">
        <v>13305658</v>
      </c>
      <c r="CD91" s="38">
        <v>8146194</v>
      </c>
      <c r="CE91" s="38"/>
      <c r="CF91" s="38"/>
      <c r="CG91" s="38"/>
      <c r="CH91" s="38"/>
      <c r="CI91" s="128"/>
      <c r="CJ91" s="31">
        <f t="shared" si="242"/>
        <v>35508171</v>
      </c>
      <c r="CK91" s="30">
        <f t="shared" si="243"/>
        <v>3284115</v>
      </c>
      <c r="CL91" s="33">
        <f t="shared" si="244"/>
        <v>45737624</v>
      </c>
      <c r="CM91" s="33">
        <f t="shared" si="245"/>
        <v>40470090</v>
      </c>
      <c r="CN91" s="33">
        <f t="shared" si="246"/>
        <v>0</v>
      </c>
      <c r="CO91" s="81">
        <f t="shared" si="235"/>
        <v>0.97372707999999997</v>
      </c>
      <c r="CP91" s="81">
        <f>IFERROR(BJ91/AJ91,0)</f>
        <v>0.60782608800000004</v>
      </c>
    </row>
    <row r="92" spans="1:94" s="26" customFormat="1" ht="18" customHeight="1" outlineLevel="2">
      <c r="A92" s="460" t="s">
        <v>874</v>
      </c>
      <c r="B92" s="43" t="s">
        <v>183</v>
      </c>
      <c r="C92" s="537">
        <v>13</v>
      </c>
      <c r="D92" s="65" t="s">
        <v>82</v>
      </c>
      <c r="E92" s="30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32">
        <v>0</v>
      </c>
      <c r="R92" s="30">
        <v>0</v>
      </c>
      <c r="S92" s="33">
        <v>320000000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32">
        <v>0</v>
      </c>
      <c r="AD92" s="34">
        <f t="shared" ref="AD92" si="248">+F92+H92+J92+L92+N92+P92+R92+T92+V92+X92+Z92+AB92</f>
        <v>0</v>
      </c>
      <c r="AE92" s="36">
        <f t="shared" ref="AE92" si="249">+G92+I92+K92+M92+O92+Q92+S92+U92+W92+Y92+AA92+AC92</f>
        <v>320000000</v>
      </c>
      <c r="AF92" s="32"/>
      <c r="AG92" s="30">
        <f t="shared" si="181"/>
        <v>320000000</v>
      </c>
      <c r="AH92" s="33"/>
      <c r="AI92" s="37">
        <f t="shared" ref="AI92" si="250">+AH92+AW92</f>
        <v>0</v>
      </c>
      <c r="AJ92" s="37">
        <f t="shared" ref="AJ92" si="251">+AG92-AH92</f>
        <v>320000000</v>
      </c>
      <c r="AK92" s="30">
        <v>0</v>
      </c>
      <c r="AL92" s="30">
        <v>0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0</v>
      </c>
      <c r="AS92" s="30">
        <v>0</v>
      </c>
      <c r="AT92" s="30">
        <v>0</v>
      </c>
      <c r="AU92" s="30">
        <v>0</v>
      </c>
      <c r="AV92" s="30">
        <v>0</v>
      </c>
      <c r="AW92" s="30">
        <f t="shared" ref="AW92" si="252">+SUM(AK92:AV92)</f>
        <v>0</v>
      </c>
      <c r="AX92" s="30">
        <v>0</v>
      </c>
      <c r="AY92" s="30">
        <v>0</v>
      </c>
      <c r="AZ92" s="30">
        <v>0</v>
      </c>
      <c r="BA92" s="30">
        <v>0</v>
      </c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f t="shared" ref="BJ92" si="253">+SUM(AX92:BI92)</f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f t="shared" ref="BW92" si="254">+SUM(BK92:BV92)</f>
        <v>0</v>
      </c>
      <c r="BX92" s="30">
        <v>0</v>
      </c>
      <c r="BY92" s="30">
        <v>0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1">
        <f t="shared" ref="CJ92" si="255">+SUM(BX92:CI92)</f>
        <v>0</v>
      </c>
      <c r="CK92" s="30">
        <f t="shared" ref="CK92" si="256">+AJ92-AW92</f>
        <v>320000000</v>
      </c>
      <c r="CL92" s="33">
        <f>+AW92-BJ92</f>
        <v>0</v>
      </c>
      <c r="CM92" s="33">
        <f t="shared" ref="CM92" si="257">+BJ92-BW92</f>
        <v>0</v>
      </c>
      <c r="CN92" s="33">
        <f t="shared" ref="CN92" si="258">+BW92-CJ92</f>
        <v>0</v>
      </c>
      <c r="CO92" s="81">
        <f t="shared" ref="CO92" si="259">IFERROR(AW92/AJ92,0)</f>
        <v>0</v>
      </c>
      <c r="CP92" s="81">
        <f>IFERROR(BJ92/AJ92,0)</f>
        <v>0</v>
      </c>
    </row>
    <row r="93" spans="1:94" s="26" customFormat="1" ht="20.25" customHeight="1" outlineLevel="2">
      <c r="A93" s="460" t="s">
        <v>763</v>
      </c>
      <c r="B93" s="43" t="s">
        <v>184</v>
      </c>
      <c r="C93" s="537" t="s">
        <v>84</v>
      </c>
      <c r="D93" s="65" t="s">
        <v>83</v>
      </c>
      <c r="E93" s="30">
        <v>1319672682</v>
      </c>
      <c r="F93" s="42">
        <f>60000000+7000000</f>
        <v>67000000</v>
      </c>
      <c r="G93" s="38"/>
      <c r="H93" s="38"/>
      <c r="I93" s="38">
        <f>46000000-6000000</f>
        <v>40000000</v>
      </c>
      <c r="J93" s="38"/>
      <c r="K93" s="38"/>
      <c r="L93" s="38"/>
      <c r="M93" s="38"/>
      <c r="N93" s="38"/>
      <c r="O93" s="38"/>
      <c r="P93" s="38"/>
      <c r="Q93" s="35">
        <v>18349338</v>
      </c>
      <c r="R93" s="30"/>
      <c r="S93" s="33">
        <v>450000000</v>
      </c>
      <c r="T93" s="42"/>
      <c r="U93" s="38"/>
      <c r="V93" s="38"/>
      <c r="W93" s="38"/>
      <c r="X93" s="38"/>
      <c r="Y93" s="38"/>
      <c r="Z93" s="38"/>
      <c r="AA93" s="38"/>
      <c r="AB93" s="38"/>
      <c r="AC93" s="35"/>
      <c r="AD93" s="34">
        <f t="shared" si="236"/>
        <v>67000000</v>
      </c>
      <c r="AE93" s="36">
        <f t="shared" si="236"/>
        <v>508349338</v>
      </c>
      <c r="AF93" s="32"/>
      <c r="AG93" s="30">
        <f t="shared" si="181"/>
        <v>1761022020</v>
      </c>
      <c r="AH93" s="33"/>
      <c r="AI93" s="37">
        <f t="shared" si="237"/>
        <v>1310452093.1199999</v>
      </c>
      <c r="AJ93" s="37">
        <f t="shared" si="238"/>
        <v>1761022020</v>
      </c>
      <c r="AK93" s="30">
        <v>1174497388.1199999</v>
      </c>
      <c r="AL93" s="332">
        <v>135954705</v>
      </c>
      <c r="AM93" s="332">
        <v>0</v>
      </c>
      <c r="AN93" s="332">
        <v>0</v>
      </c>
      <c r="AO93" s="333">
        <v>0</v>
      </c>
      <c r="AP93" s="30">
        <v>0</v>
      </c>
      <c r="AQ93" s="30"/>
      <c r="AR93" s="40"/>
      <c r="AS93" s="40"/>
      <c r="AT93" s="40"/>
      <c r="AU93" s="169"/>
      <c r="AV93" s="128"/>
      <c r="AW93" s="30">
        <f t="shared" si="239"/>
        <v>1310452093.1199999</v>
      </c>
      <c r="AX93" s="30">
        <v>265148050.12</v>
      </c>
      <c r="AY93" s="30">
        <v>116070676.47000001</v>
      </c>
      <c r="AZ93" s="37">
        <v>909344658</v>
      </c>
      <c r="BA93" s="45">
        <v>0</v>
      </c>
      <c r="BB93" s="40">
        <v>0</v>
      </c>
      <c r="BC93" s="40">
        <v>0</v>
      </c>
      <c r="BD93" s="40"/>
      <c r="BE93" s="40"/>
      <c r="BF93" s="40"/>
      <c r="BG93" s="40"/>
      <c r="BH93" s="40"/>
      <c r="BI93" s="128"/>
      <c r="BJ93" s="30">
        <f t="shared" si="240"/>
        <v>1290563384.5900002</v>
      </c>
      <c r="BK93" s="34"/>
      <c r="BL93" s="38"/>
      <c r="BM93" s="38">
        <v>117669500.8</v>
      </c>
      <c r="BN93" s="38"/>
      <c r="BO93" s="38"/>
      <c r="BP93" s="38">
        <v>97300467.430000007</v>
      </c>
      <c r="BQ93" s="38">
        <v>202432672.16999999</v>
      </c>
      <c r="BR93" s="38"/>
      <c r="BS93" s="38"/>
      <c r="BT93" s="38"/>
      <c r="BU93" s="40"/>
      <c r="BV93" s="128"/>
      <c r="BW93" s="30">
        <f t="shared" si="241"/>
        <v>417402640.39999998</v>
      </c>
      <c r="BX93" s="38"/>
      <c r="BY93" s="38"/>
      <c r="BZ93" s="38">
        <v>117669500.8</v>
      </c>
      <c r="CA93" s="38"/>
      <c r="CB93" s="38"/>
      <c r="CC93" s="38">
        <v>97300467.430000007</v>
      </c>
      <c r="CD93" s="38">
        <v>202432672.16999999</v>
      </c>
      <c r="CE93" s="38"/>
      <c r="CF93" s="38"/>
      <c r="CG93" s="38"/>
      <c r="CH93" s="38"/>
      <c r="CI93" s="128"/>
      <c r="CJ93" s="31">
        <f t="shared" si="242"/>
        <v>417402640.39999998</v>
      </c>
      <c r="CK93" s="30">
        <f t="shared" si="243"/>
        <v>450569926.88000011</v>
      </c>
      <c r="CL93" s="33">
        <f t="shared" si="244"/>
        <v>19888708.529999733</v>
      </c>
      <c r="CM93" s="33">
        <f t="shared" si="245"/>
        <v>873160744.19000018</v>
      </c>
      <c r="CN93" s="33">
        <f t="shared" si="246"/>
        <v>0</v>
      </c>
      <c r="CO93" s="81">
        <f t="shared" si="235"/>
        <v>0.74414293418091382</v>
      </c>
      <c r="CP93" s="81">
        <f>IFERROR(BJ93/AJ93,0)</f>
        <v>0.73284908986544084</v>
      </c>
    </row>
    <row r="94" spans="1:94" s="26" customFormat="1" ht="18" customHeight="1" outlineLevel="2">
      <c r="A94" s="460" t="s">
        <v>764</v>
      </c>
      <c r="B94" s="43" t="s">
        <v>179</v>
      </c>
      <c r="C94" s="537" t="s">
        <v>84</v>
      </c>
      <c r="D94" s="65" t="s">
        <v>85</v>
      </c>
      <c r="E94" s="30">
        <v>2100791148</v>
      </c>
      <c r="F94" s="42"/>
      <c r="G94" s="38"/>
      <c r="H94" s="38"/>
      <c r="I94" s="38"/>
      <c r="J94" s="38"/>
      <c r="K94" s="38">
        <v>5000000</v>
      </c>
      <c r="L94" s="38"/>
      <c r="M94" s="38"/>
      <c r="N94" s="38"/>
      <c r="O94" s="38"/>
      <c r="P94" s="38"/>
      <c r="Q94" s="35"/>
      <c r="R94" s="30"/>
      <c r="S94" s="33">
        <v>610000000</v>
      </c>
      <c r="T94" s="42"/>
      <c r="U94" s="38"/>
      <c r="V94" s="38"/>
      <c r="W94" s="38"/>
      <c r="X94" s="38"/>
      <c r="Y94" s="38"/>
      <c r="Z94" s="38"/>
      <c r="AA94" s="38"/>
      <c r="AB94" s="38"/>
      <c r="AC94" s="35"/>
      <c r="AD94" s="34">
        <f t="shared" si="236"/>
        <v>0</v>
      </c>
      <c r="AE94" s="36">
        <f t="shared" si="236"/>
        <v>615000000</v>
      </c>
      <c r="AF94" s="32"/>
      <c r="AG94" s="30">
        <f t="shared" si="181"/>
        <v>2715791148</v>
      </c>
      <c r="AH94" s="33"/>
      <c r="AI94" s="37">
        <f t="shared" si="237"/>
        <v>2105723798.29</v>
      </c>
      <c r="AJ94" s="37">
        <f t="shared" si="238"/>
        <v>2715791148</v>
      </c>
      <c r="AK94" s="30">
        <v>410675560</v>
      </c>
      <c r="AL94" s="332">
        <v>1637029980</v>
      </c>
      <c r="AM94" s="332">
        <v>58018258.289999999</v>
      </c>
      <c r="AN94" s="332">
        <v>0</v>
      </c>
      <c r="AO94" s="333">
        <v>0</v>
      </c>
      <c r="AP94" s="30">
        <v>0</v>
      </c>
      <c r="AQ94" s="30"/>
      <c r="AR94" s="40"/>
      <c r="AS94" s="40"/>
      <c r="AT94" s="40"/>
      <c r="AU94" s="169"/>
      <c r="AV94" s="128"/>
      <c r="AW94" s="30">
        <f t="shared" si="239"/>
        <v>2105723798.29</v>
      </c>
      <c r="AX94" s="30">
        <v>410675560</v>
      </c>
      <c r="AY94" s="30">
        <v>219548060</v>
      </c>
      <c r="AZ94" s="37">
        <v>58018258.289999999</v>
      </c>
      <c r="BA94" s="45">
        <v>1398866749</v>
      </c>
      <c r="BB94" s="40">
        <v>0</v>
      </c>
      <c r="BC94" s="40">
        <v>0</v>
      </c>
      <c r="BD94" s="40"/>
      <c r="BE94" s="40"/>
      <c r="BF94" s="40"/>
      <c r="BG94" s="40"/>
      <c r="BH94" s="40"/>
      <c r="BI94" s="128"/>
      <c r="BJ94" s="30">
        <f t="shared" si="240"/>
        <v>2087108627.29</v>
      </c>
      <c r="BK94" s="34">
        <v>0</v>
      </c>
      <c r="BL94" s="38">
        <v>0</v>
      </c>
      <c r="BM94" s="38">
        <v>434113718</v>
      </c>
      <c r="BN94" s="38">
        <v>0</v>
      </c>
      <c r="BO94" s="38">
        <v>217056859</v>
      </c>
      <c r="BP94" s="38">
        <v>0</v>
      </c>
      <c r="BQ94" s="38"/>
      <c r="BR94" s="38"/>
      <c r="BS94" s="38"/>
      <c r="BT94" s="38"/>
      <c r="BU94" s="40"/>
      <c r="BV94" s="128"/>
      <c r="BW94" s="30">
        <f t="shared" si="241"/>
        <v>651170577</v>
      </c>
      <c r="BX94" s="38">
        <v>0</v>
      </c>
      <c r="BY94" s="38">
        <v>0</v>
      </c>
      <c r="BZ94" s="38">
        <v>434113718</v>
      </c>
      <c r="CA94" s="38">
        <v>0</v>
      </c>
      <c r="CB94" s="38">
        <v>217056859</v>
      </c>
      <c r="CC94" s="38">
        <v>0</v>
      </c>
      <c r="CD94" s="38"/>
      <c r="CE94" s="38"/>
      <c r="CF94" s="38"/>
      <c r="CG94" s="38"/>
      <c r="CH94" s="38"/>
      <c r="CI94" s="128"/>
      <c r="CJ94" s="31">
        <f t="shared" si="242"/>
        <v>651170577</v>
      </c>
      <c r="CK94" s="30">
        <f t="shared" si="243"/>
        <v>610067349.71000004</v>
      </c>
      <c r="CL94" s="33">
        <f t="shared" si="244"/>
        <v>18615171</v>
      </c>
      <c r="CM94" s="33">
        <f t="shared" si="245"/>
        <v>1435938050.29</v>
      </c>
      <c r="CN94" s="33">
        <f t="shared" si="246"/>
        <v>0</v>
      </c>
      <c r="CO94" s="81">
        <f t="shared" si="235"/>
        <v>0.77536293607876505</v>
      </c>
      <c r="CP94" s="81">
        <f>IFERROR(BJ94/AJ94,0)</f>
        <v>0.76850851687436161</v>
      </c>
    </row>
    <row r="95" spans="1:94" s="29" customFormat="1" ht="18" customHeight="1" outlineLevel="2">
      <c r="A95" s="460" t="s">
        <v>765</v>
      </c>
      <c r="B95" s="43" t="s">
        <v>180</v>
      </c>
      <c r="C95" s="537" t="s">
        <v>84</v>
      </c>
      <c r="D95" s="65" t="s">
        <v>86</v>
      </c>
      <c r="E95" s="30">
        <v>145000000</v>
      </c>
      <c r="F95" s="44"/>
      <c r="G95" s="39"/>
      <c r="H95" s="39">
        <v>145000000</v>
      </c>
      <c r="I95" s="39">
        <v>500000</v>
      </c>
      <c r="J95" s="39"/>
      <c r="K95" s="39">
        <v>3000000</v>
      </c>
      <c r="L95" s="39"/>
      <c r="M95" s="39"/>
      <c r="N95" s="39"/>
      <c r="O95" s="39"/>
      <c r="P95" s="39"/>
      <c r="Q95" s="28"/>
      <c r="R95" s="572"/>
      <c r="S95" s="27"/>
      <c r="T95" s="44"/>
      <c r="U95" s="39"/>
      <c r="V95" s="39"/>
      <c r="W95" s="39"/>
      <c r="X95" s="39"/>
      <c r="Y95" s="39"/>
      <c r="Z95" s="39"/>
      <c r="AA95" s="39"/>
      <c r="AB95" s="39"/>
      <c r="AC95" s="28"/>
      <c r="AD95" s="141">
        <f>+F95+H95+J95+L95+N95+P95+R95+T95+V95+X95+Z95+AB95</f>
        <v>145000000</v>
      </c>
      <c r="AE95" s="36">
        <f t="shared" si="236"/>
        <v>3500000</v>
      </c>
      <c r="AF95" s="573"/>
      <c r="AG95" s="30">
        <f t="shared" si="181"/>
        <v>3500000</v>
      </c>
      <c r="AH95" s="33"/>
      <c r="AI95" s="37">
        <f t="shared" si="237"/>
        <v>956960</v>
      </c>
      <c r="AJ95" s="30">
        <f t="shared" si="238"/>
        <v>3500000</v>
      </c>
      <c r="AK95" s="30">
        <v>0</v>
      </c>
      <c r="AL95" s="332">
        <v>500000</v>
      </c>
      <c r="AM95" s="332">
        <v>456960</v>
      </c>
      <c r="AN95" s="332">
        <v>0</v>
      </c>
      <c r="AO95" s="333">
        <v>0</v>
      </c>
      <c r="AP95" s="30">
        <v>0</v>
      </c>
      <c r="AQ95" s="30"/>
      <c r="AR95" s="40"/>
      <c r="AS95" s="40"/>
      <c r="AT95" s="40"/>
      <c r="AU95" s="169"/>
      <c r="AV95" s="128"/>
      <c r="AW95" s="30">
        <f t="shared" si="239"/>
        <v>956960</v>
      </c>
      <c r="AX95" s="30">
        <v>0</v>
      </c>
      <c r="AY95" s="30">
        <v>500000</v>
      </c>
      <c r="AZ95" s="37">
        <v>456960</v>
      </c>
      <c r="BA95" s="45">
        <v>0</v>
      </c>
      <c r="BB95" s="40">
        <v>0</v>
      </c>
      <c r="BC95" s="40">
        <v>0</v>
      </c>
      <c r="BD95" s="40"/>
      <c r="BE95" s="40"/>
      <c r="BF95" s="40"/>
      <c r="BG95" s="40"/>
      <c r="BH95" s="40"/>
      <c r="BI95" s="128"/>
      <c r="BJ95" s="30">
        <f t="shared" si="240"/>
        <v>956960</v>
      </c>
      <c r="BK95" s="34">
        <v>0</v>
      </c>
      <c r="BL95" s="38">
        <v>500000</v>
      </c>
      <c r="BM95" s="38">
        <v>456960</v>
      </c>
      <c r="BN95" s="38">
        <v>0</v>
      </c>
      <c r="BO95" s="38">
        <v>0</v>
      </c>
      <c r="BP95" s="38">
        <v>0</v>
      </c>
      <c r="BQ95" s="38"/>
      <c r="BR95" s="38"/>
      <c r="BS95" s="38"/>
      <c r="BT95" s="38"/>
      <c r="BU95" s="40"/>
      <c r="BV95" s="128"/>
      <c r="BW95" s="30">
        <f t="shared" si="241"/>
        <v>956960</v>
      </c>
      <c r="BX95" s="38">
        <v>0</v>
      </c>
      <c r="BY95" s="38">
        <v>500000</v>
      </c>
      <c r="BZ95" s="38">
        <v>456960</v>
      </c>
      <c r="CA95" s="38">
        <v>0</v>
      </c>
      <c r="CB95" s="38">
        <v>0</v>
      </c>
      <c r="CC95" s="38">
        <v>0</v>
      </c>
      <c r="CD95" s="38"/>
      <c r="CE95" s="38"/>
      <c r="CF95" s="38"/>
      <c r="CG95" s="38"/>
      <c r="CH95" s="38"/>
      <c r="CI95" s="128"/>
      <c r="CJ95" s="31">
        <f t="shared" si="242"/>
        <v>956960</v>
      </c>
      <c r="CK95" s="30">
        <f t="shared" si="243"/>
        <v>2543040</v>
      </c>
      <c r="CL95" s="33">
        <f t="shared" si="244"/>
        <v>0</v>
      </c>
      <c r="CM95" s="33">
        <f t="shared" si="245"/>
        <v>0</v>
      </c>
      <c r="CN95" s="33">
        <f t="shared" si="246"/>
        <v>0</v>
      </c>
      <c r="CO95" s="81">
        <f t="shared" si="235"/>
        <v>0.27341714285714286</v>
      </c>
      <c r="CP95" s="81">
        <f>IFERROR(BJ95/AJ95,0)</f>
        <v>0.27341714285714286</v>
      </c>
    </row>
    <row r="96" spans="1:94" s="64" customFormat="1" ht="20.25" customHeight="1" outlineLevel="1">
      <c r="A96" s="291"/>
      <c r="B96" s="146" t="s">
        <v>250</v>
      </c>
      <c r="C96" s="536" t="s">
        <v>84</v>
      </c>
      <c r="D96" s="123" t="s">
        <v>251</v>
      </c>
      <c r="E96" s="149">
        <f>+SUM(E97:E100)</f>
        <v>2195671112</v>
      </c>
      <c r="F96" s="194">
        <f t="shared" ref="F96:BQ96" si="260">+SUM(F97:F100)</f>
        <v>80000000</v>
      </c>
      <c r="G96" s="152">
        <f t="shared" ref="G96:AC96" si="261">+SUM(G97:G100)</f>
        <v>0</v>
      </c>
      <c r="H96" s="152">
        <f t="shared" si="261"/>
        <v>0</v>
      </c>
      <c r="I96" s="152">
        <f t="shared" si="261"/>
        <v>0</v>
      </c>
      <c r="J96" s="152">
        <f t="shared" si="261"/>
        <v>25000000</v>
      </c>
      <c r="K96" s="152">
        <f t="shared" si="261"/>
        <v>0</v>
      </c>
      <c r="L96" s="152">
        <f t="shared" si="261"/>
        <v>115000000</v>
      </c>
      <c r="M96" s="152">
        <f t="shared" si="261"/>
        <v>220000000</v>
      </c>
      <c r="N96" s="152">
        <f t="shared" si="261"/>
        <v>0</v>
      </c>
      <c r="O96" s="152">
        <f t="shared" si="261"/>
        <v>0</v>
      </c>
      <c r="P96" s="152">
        <f t="shared" si="261"/>
        <v>0</v>
      </c>
      <c r="Q96" s="197">
        <f t="shared" si="261"/>
        <v>0</v>
      </c>
      <c r="R96" s="149">
        <f t="shared" si="261"/>
        <v>0</v>
      </c>
      <c r="S96" s="147">
        <f t="shared" si="261"/>
        <v>615000000</v>
      </c>
      <c r="T96" s="194">
        <f t="shared" si="261"/>
        <v>0</v>
      </c>
      <c r="U96" s="152">
        <f t="shared" si="261"/>
        <v>0</v>
      </c>
      <c r="V96" s="152">
        <f t="shared" si="261"/>
        <v>0</v>
      </c>
      <c r="W96" s="152">
        <f t="shared" si="261"/>
        <v>0</v>
      </c>
      <c r="X96" s="152">
        <f t="shared" si="261"/>
        <v>0</v>
      </c>
      <c r="Y96" s="152">
        <f t="shared" si="261"/>
        <v>0</v>
      </c>
      <c r="Z96" s="152">
        <f t="shared" si="261"/>
        <v>0</v>
      </c>
      <c r="AA96" s="152">
        <f t="shared" si="261"/>
        <v>0</v>
      </c>
      <c r="AB96" s="152">
        <f t="shared" si="261"/>
        <v>0</v>
      </c>
      <c r="AC96" s="197">
        <f t="shared" si="261"/>
        <v>0</v>
      </c>
      <c r="AD96" s="292">
        <f t="shared" si="260"/>
        <v>220000000</v>
      </c>
      <c r="AE96" s="563">
        <f t="shared" si="260"/>
        <v>835000000</v>
      </c>
      <c r="AF96" s="150">
        <f>+SUM(AF97:AF100)</f>
        <v>0</v>
      </c>
      <c r="AG96" s="149">
        <f t="shared" si="260"/>
        <v>2810671112</v>
      </c>
      <c r="AH96" s="147">
        <f t="shared" si="260"/>
        <v>0</v>
      </c>
      <c r="AI96" s="149">
        <f t="shared" si="260"/>
        <v>2088681676.5</v>
      </c>
      <c r="AJ96" s="149">
        <f>+SUM(AJ97:AJ100)</f>
        <v>2810671112</v>
      </c>
      <c r="AK96" s="149">
        <f t="shared" si="260"/>
        <v>1390780690</v>
      </c>
      <c r="AL96" s="150">
        <f t="shared" si="260"/>
        <v>150000</v>
      </c>
      <c r="AM96" s="149">
        <f t="shared" si="260"/>
        <v>0</v>
      </c>
      <c r="AN96" s="149">
        <f t="shared" si="260"/>
        <v>0</v>
      </c>
      <c r="AO96" s="149">
        <f t="shared" si="260"/>
        <v>228716339</v>
      </c>
      <c r="AP96" s="149">
        <f t="shared" si="260"/>
        <v>354676478</v>
      </c>
      <c r="AQ96" s="149">
        <f t="shared" si="260"/>
        <v>114358169.5</v>
      </c>
      <c r="AR96" s="149">
        <f t="shared" si="260"/>
        <v>0</v>
      </c>
      <c r="AS96" s="149">
        <f t="shared" si="260"/>
        <v>0</v>
      </c>
      <c r="AT96" s="149">
        <f t="shared" si="260"/>
        <v>0</v>
      </c>
      <c r="AU96" s="170">
        <f t="shared" si="260"/>
        <v>0</v>
      </c>
      <c r="AV96" s="149">
        <f t="shared" si="260"/>
        <v>0</v>
      </c>
      <c r="AW96" s="149">
        <f>+SUM(AW97:AW100)</f>
        <v>2088681676.5</v>
      </c>
      <c r="AX96" s="147">
        <f t="shared" si="260"/>
        <v>1390780690</v>
      </c>
      <c r="AY96" s="150">
        <f t="shared" si="260"/>
        <v>150000</v>
      </c>
      <c r="AZ96" s="149">
        <f t="shared" si="260"/>
        <v>0</v>
      </c>
      <c r="BA96" s="147">
        <f t="shared" si="260"/>
        <v>0</v>
      </c>
      <c r="BB96" s="149">
        <f t="shared" si="260"/>
        <v>0</v>
      </c>
      <c r="BC96" s="149">
        <f t="shared" si="260"/>
        <v>228716338</v>
      </c>
      <c r="BD96" s="149">
        <f t="shared" si="260"/>
        <v>0</v>
      </c>
      <c r="BE96" s="149">
        <f t="shared" si="260"/>
        <v>0</v>
      </c>
      <c r="BF96" s="149">
        <f t="shared" si="260"/>
        <v>0</v>
      </c>
      <c r="BG96" s="149">
        <f t="shared" si="260"/>
        <v>0</v>
      </c>
      <c r="BH96" s="149">
        <f t="shared" si="260"/>
        <v>0</v>
      </c>
      <c r="BI96" s="148">
        <f t="shared" si="260"/>
        <v>0</v>
      </c>
      <c r="BJ96" s="149">
        <f t="shared" si="260"/>
        <v>1619647028</v>
      </c>
      <c r="BK96" s="147">
        <f t="shared" si="260"/>
        <v>0</v>
      </c>
      <c r="BL96" s="150">
        <f t="shared" si="260"/>
        <v>12316052</v>
      </c>
      <c r="BM96" s="149">
        <f t="shared" si="260"/>
        <v>77310783</v>
      </c>
      <c r="BN96" s="147">
        <f t="shared" si="260"/>
        <v>202158913</v>
      </c>
      <c r="BO96" s="149">
        <f t="shared" si="260"/>
        <v>71324411</v>
      </c>
      <c r="BP96" s="149">
        <f t="shared" si="260"/>
        <v>80194758</v>
      </c>
      <c r="BQ96" s="149">
        <f t="shared" si="260"/>
        <v>343074504</v>
      </c>
      <c r="BR96" s="149">
        <f t="shared" ref="BR96:CN96" si="262">+SUM(BR97:BR100)</f>
        <v>0</v>
      </c>
      <c r="BS96" s="149">
        <f t="shared" si="262"/>
        <v>0</v>
      </c>
      <c r="BT96" s="149">
        <f t="shared" si="262"/>
        <v>0</v>
      </c>
      <c r="BU96" s="149">
        <f t="shared" si="262"/>
        <v>0</v>
      </c>
      <c r="BV96" s="148">
        <f t="shared" si="262"/>
        <v>0</v>
      </c>
      <c r="BW96" s="149">
        <f t="shared" si="262"/>
        <v>786379421</v>
      </c>
      <c r="BX96" s="147">
        <f t="shared" si="262"/>
        <v>0</v>
      </c>
      <c r="BY96" s="147">
        <f t="shared" si="262"/>
        <v>150000</v>
      </c>
      <c r="BZ96" s="149">
        <f t="shared" si="262"/>
        <v>89476835</v>
      </c>
      <c r="CA96" s="149">
        <f t="shared" si="262"/>
        <v>202158913</v>
      </c>
      <c r="CB96" s="149">
        <f t="shared" si="262"/>
        <v>71324411</v>
      </c>
      <c r="CC96" s="149">
        <f t="shared" si="262"/>
        <v>80194758</v>
      </c>
      <c r="CD96" s="149">
        <f t="shared" si="262"/>
        <v>343074504</v>
      </c>
      <c r="CE96" s="149">
        <f t="shared" si="262"/>
        <v>0</v>
      </c>
      <c r="CF96" s="149">
        <f t="shared" si="262"/>
        <v>0</v>
      </c>
      <c r="CG96" s="149">
        <f t="shared" si="262"/>
        <v>0</v>
      </c>
      <c r="CH96" s="149">
        <f t="shared" si="262"/>
        <v>0</v>
      </c>
      <c r="CI96" s="149">
        <f t="shared" si="262"/>
        <v>0</v>
      </c>
      <c r="CJ96" s="148">
        <f t="shared" si="262"/>
        <v>786379421</v>
      </c>
      <c r="CK96" s="149">
        <f>+SUM(CK97:CK100)</f>
        <v>721989435.5</v>
      </c>
      <c r="CL96" s="147">
        <f t="shared" si="262"/>
        <v>469034648.5</v>
      </c>
      <c r="CM96" s="147">
        <f t="shared" si="262"/>
        <v>833267607</v>
      </c>
      <c r="CN96" s="147">
        <f t="shared" si="262"/>
        <v>0</v>
      </c>
      <c r="CO96" s="151">
        <f t="shared" si="235"/>
        <v>0.74312560711301034</v>
      </c>
      <c r="CP96" s="151">
        <f>IFERROR(BJ96/AJ96,0)</f>
        <v>0.57624921716561195</v>
      </c>
    </row>
    <row r="97" spans="1:94" s="29" customFormat="1" ht="18" customHeight="1" outlineLevel="2">
      <c r="A97" s="460" t="s">
        <v>766</v>
      </c>
      <c r="B97" s="43" t="s">
        <v>185</v>
      </c>
      <c r="C97" s="537" t="s">
        <v>84</v>
      </c>
      <c r="D97" s="65" t="s">
        <v>87</v>
      </c>
      <c r="E97" s="30">
        <v>851771112</v>
      </c>
      <c r="F97" s="44"/>
      <c r="G97" s="39"/>
      <c r="H97" s="39"/>
      <c r="I97" s="39"/>
      <c r="J97" s="39"/>
      <c r="K97" s="39"/>
      <c r="L97" s="38">
        <v>40000000</v>
      </c>
      <c r="M97" s="39"/>
      <c r="N97" s="39"/>
      <c r="O97" s="39"/>
      <c r="P97" s="39"/>
      <c r="Q97" s="28"/>
      <c r="R97" s="572"/>
      <c r="S97" s="33">
        <v>275000000</v>
      </c>
      <c r="T97" s="44"/>
      <c r="U97" s="39"/>
      <c r="V97" s="39"/>
      <c r="W97" s="39"/>
      <c r="X97" s="39"/>
      <c r="Y97" s="39"/>
      <c r="Z97" s="39"/>
      <c r="AA97" s="39"/>
      <c r="AB97" s="39"/>
      <c r="AC97" s="28"/>
      <c r="AD97" s="141">
        <f t="shared" ref="AD97:AE100" si="263">+F97+H97+J97+L97+N97+P97+R97+T97+V97+X97+Z97+AB97</f>
        <v>40000000</v>
      </c>
      <c r="AE97" s="36">
        <f t="shared" si="263"/>
        <v>275000000</v>
      </c>
      <c r="AF97" s="573"/>
      <c r="AG97" s="30">
        <f t="shared" si="181"/>
        <v>1086771112</v>
      </c>
      <c r="AH97" s="27"/>
      <c r="AI97" s="141">
        <f t="shared" ref="AI97:AI122" si="264">+AH97+AW97</f>
        <v>704781676</v>
      </c>
      <c r="AJ97" s="30">
        <f>+AG97-AH97</f>
        <v>1086771112</v>
      </c>
      <c r="AK97" s="30">
        <v>704631676</v>
      </c>
      <c r="AL97" s="332">
        <v>150000</v>
      </c>
      <c r="AM97" s="332">
        <v>0</v>
      </c>
      <c r="AN97" s="332">
        <v>0</v>
      </c>
      <c r="AO97" s="333">
        <v>0</v>
      </c>
      <c r="AP97" s="30">
        <v>0</v>
      </c>
      <c r="AQ97" s="30"/>
      <c r="AR97" s="40"/>
      <c r="AS97" s="40"/>
      <c r="AT97" s="40"/>
      <c r="AU97" s="169"/>
      <c r="AV97" s="128"/>
      <c r="AW97" s="30">
        <f>+SUM(AK97:AV97)</f>
        <v>704781676</v>
      </c>
      <c r="AX97" s="30">
        <v>704631676</v>
      </c>
      <c r="AY97" s="30">
        <v>150000</v>
      </c>
      <c r="AZ97" s="37">
        <v>0</v>
      </c>
      <c r="BA97" s="45">
        <v>0</v>
      </c>
      <c r="BB97" s="40">
        <v>0</v>
      </c>
      <c r="BC97" s="40">
        <v>0</v>
      </c>
      <c r="BD97" s="40"/>
      <c r="BE97" s="40"/>
      <c r="BF97" s="40"/>
      <c r="BG97" s="40"/>
      <c r="BH97" s="40"/>
      <c r="BI97" s="128"/>
      <c r="BJ97" s="30">
        <f t="shared" ref="BJ97:BJ100" si="265">+SUM(AX97:BI97)</f>
        <v>704781676</v>
      </c>
      <c r="BK97" s="34">
        <v>0</v>
      </c>
      <c r="BL97" s="38">
        <v>12316052</v>
      </c>
      <c r="BM97" s="38">
        <v>77310783</v>
      </c>
      <c r="BN97" s="38">
        <v>87800745</v>
      </c>
      <c r="BO97" s="38">
        <v>71324411</v>
      </c>
      <c r="BP97" s="38">
        <v>80194758</v>
      </c>
      <c r="BQ97" s="38"/>
      <c r="BR97" s="38"/>
      <c r="BS97" s="38"/>
      <c r="BT97" s="38"/>
      <c r="BU97" s="40"/>
      <c r="BV97" s="128"/>
      <c r="BW97" s="30">
        <f t="shared" ref="BW97:BW100" si="266">+SUM(BK97:BV97)</f>
        <v>328946749</v>
      </c>
      <c r="BX97" s="38">
        <v>0</v>
      </c>
      <c r="BY97" s="38">
        <v>150000</v>
      </c>
      <c r="BZ97" s="38">
        <v>89476835</v>
      </c>
      <c r="CA97" s="38">
        <v>87800745</v>
      </c>
      <c r="CB97" s="38">
        <v>71324411</v>
      </c>
      <c r="CC97" s="38">
        <v>80194758</v>
      </c>
      <c r="CD97" s="38"/>
      <c r="CE97" s="38"/>
      <c r="CF97" s="38"/>
      <c r="CG97" s="38"/>
      <c r="CH97" s="38"/>
      <c r="CI97" s="128"/>
      <c r="CJ97" s="31">
        <f t="shared" ref="CJ97:CJ100" si="267">+SUM(BX97:CI97)</f>
        <v>328946749</v>
      </c>
      <c r="CK97" s="30">
        <f t="shared" ref="CK97:CK100" si="268">+AJ97-AW97</f>
        <v>381989436</v>
      </c>
      <c r="CL97" s="33">
        <f t="shared" ref="CL97:CL100" si="269">+AW97-BJ97</f>
        <v>0</v>
      </c>
      <c r="CM97" s="33">
        <f t="shared" ref="CM97:CM100" si="270">+BJ97-BW97</f>
        <v>375834927</v>
      </c>
      <c r="CN97" s="33">
        <f t="shared" ref="CN97:CN100" si="271">+BW97-CJ97</f>
        <v>0</v>
      </c>
      <c r="CO97" s="81">
        <f t="shared" si="235"/>
        <v>0.64850976274385919</v>
      </c>
      <c r="CP97" s="81">
        <f>IFERROR(BJ97/AJ97,0)</f>
        <v>0.64850976274385919</v>
      </c>
    </row>
    <row r="98" spans="1:94" s="26" customFormat="1" ht="18" customHeight="1" outlineLevel="2">
      <c r="A98" s="460" t="s">
        <v>767</v>
      </c>
      <c r="B98" s="43" t="s">
        <v>186</v>
      </c>
      <c r="C98" s="537" t="s">
        <v>84</v>
      </c>
      <c r="D98" s="65" t="s">
        <v>88</v>
      </c>
      <c r="E98" s="30">
        <v>180000000</v>
      </c>
      <c r="F98" s="42">
        <f>47000000+33000000</f>
        <v>80000000</v>
      </c>
      <c r="G98" s="38"/>
      <c r="H98" s="38"/>
      <c r="I98" s="38"/>
      <c r="J98" s="38">
        <f>20000000+5000000</f>
        <v>25000000</v>
      </c>
      <c r="K98" s="38"/>
      <c r="L98" s="38">
        <v>75000000</v>
      </c>
      <c r="M98" s="38"/>
      <c r="N98" s="38"/>
      <c r="O98" s="38"/>
      <c r="P98" s="38"/>
      <c r="Q98" s="35"/>
      <c r="R98" s="30"/>
      <c r="S98" s="33">
        <v>90000000</v>
      </c>
      <c r="T98" s="42"/>
      <c r="U98" s="38"/>
      <c r="V98" s="38"/>
      <c r="W98" s="38"/>
      <c r="X98" s="38"/>
      <c r="Y98" s="38"/>
      <c r="Z98" s="38"/>
      <c r="AA98" s="38"/>
      <c r="AB98" s="38"/>
      <c r="AC98" s="35"/>
      <c r="AD98" s="34">
        <f t="shared" si="263"/>
        <v>180000000</v>
      </c>
      <c r="AE98" s="36">
        <f t="shared" si="263"/>
        <v>90000000</v>
      </c>
      <c r="AF98" s="32"/>
      <c r="AG98" s="30">
        <f t="shared" si="181"/>
        <v>90000000</v>
      </c>
      <c r="AH98" s="33"/>
      <c r="AI98" s="127">
        <f t="shared" si="264"/>
        <v>0</v>
      </c>
      <c r="AJ98" s="37">
        <f>+AG98-AH98</f>
        <v>90000000</v>
      </c>
      <c r="AK98" s="30">
        <v>0</v>
      </c>
      <c r="AL98" s="332">
        <v>0</v>
      </c>
      <c r="AM98" s="332">
        <v>0</v>
      </c>
      <c r="AN98" s="332">
        <v>0</v>
      </c>
      <c r="AO98" s="333">
        <v>0</v>
      </c>
      <c r="AP98" s="30">
        <v>0</v>
      </c>
      <c r="AQ98" s="30"/>
      <c r="AR98" s="40"/>
      <c r="AS98" s="40"/>
      <c r="AT98" s="40"/>
      <c r="AU98" s="169"/>
      <c r="AV98" s="128"/>
      <c r="AW98" s="30">
        <f>+SUM(AK98:AV98)</f>
        <v>0</v>
      </c>
      <c r="AX98" s="30">
        <v>0</v>
      </c>
      <c r="AY98" s="30">
        <v>0</v>
      </c>
      <c r="AZ98" s="37">
        <v>0</v>
      </c>
      <c r="BA98" s="45">
        <v>0</v>
      </c>
      <c r="BB98" s="40">
        <v>0</v>
      </c>
      <c r="BC98" s="40">
        <v>0</v>
      </c>
      <c r="BD98" s="40"/>
      <c r="BE98" s="40"/>
      <c r="BF98" s="40"/>
      <c r="BG98" s="40"/>
      <c r="BH98" s="40"/>
      <c r="BI98" s="128"/>
      <c r="BJ98" s="30">
        <f t="shared" si="265"/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8">
        <v>0</v>
      </c>
      <c r="BQ98" s="38"/>
      <c r="BR98" s="38"/>
      <c r="BS98" s="38"/>
      <c r="BT98" s="38"/>
      <c r="BU98" s="40"/>
      <c r="BV98" s="128"/>
      <c r="BW98" s="30">
        <f t="shared" si="266"/>
        <v>0</v>
      </c>
      <c r="BX98" s="38">
        <v>0</v>
      </c>
      <c r="BY98" s="38">
        <v>0</v>
      </c>
      <c r="BZ98" s="38">
        <v>0</v>
      </c>
      <c r="CA98" s="38">
        <v>0</v>
      </c>
      <c r="CB98" s="38">
        <v>0</v>
      </c>
      <c r="CC98" s="38">
        <v>0</v>
      </c>
      <c r="CD98" s="38"/>
      <c r="CE98" s="38"/>
      <c r="CF98" s="38"/>
      <c r="CG98" s="38"/>
      <c r="CH98" s="38"/>
      <c r="CI98" s="128"/>
      <c r="CJ98" s="31">
        <f t="shared" si="267"/>
        <v>0</v>
      </c>
      <c r="CK98" s="30">
        <f t="shared" si="268"/>
        <v>90000000</v>
      </c>
      <c r="CL98" s="33">
        <f t="shared" si="269"/>
        <v>0</v>
      </c>
      <c r="CM98" s="33">
        <f t="shared" si="270"/>
        <v>0</v>
      </c>
      <c r="CN98" s="33">
        <f t="shared" si="271"/>
        <v>0</v>
      </c>
      <c r="CO98" s="81">
        <f t="shared" si="235"/>
        <v>0</v>
      </c>
      <c r="CP98" s="81">
        <f>IFERROR(BJ98/AJ98,0)</f>
        <v>0</v>
      </c>
    </row>
    <row r="99" spans="1:94" s="26" customFormat="1" ht="18" customHeight="1" outlineLevel="2">
      <c r="A99" s="460" t="s">
        <v>768</v>
      </c>
      <c r="B99" s="43" t="s">
        <v>187</v>
      </c>
      <c r="C99" s="537" t="s">
        <v>84</v>
      </c>
      <c r="D99" s="65" t="s">
        <v>89</v>
      </c>
      <c r="E99" s="30">
        <v>1163900000</v>
      </c>
      <c r="F99" s="42"/>
      <c r="G99" s="38"/>
      <c r="H99" s="38"/>
      <c r="I99" s="38"/>
      <c r="J99" s="38"/>
      <c r="K99" s="38"/>
      <c r="L99" s="38"/>
      <c r="M99" s="38">
        <v>220000000</v>
      </c>
      <c r="N99" s="38"/>
      <c r="O99" s="38"/>
      <c r="P99" s="38"/>
      <c r="Q99" s="35"/>
      <c r="R99" s="30"/>
      <c r="S99" s="33">
        <v>200000000</v>
      </c>
      <c r="T99" s="42"/>
      <c r="U99" s="38"/>
      <c r="V99" s="38"/>
      <c r="W99" s="38"/>
      <c r="X99" s="38"/>
      <c r="Y99" s="38"/>
      <c r="Z99" s="38"/>
      <c r="AA99" s="38"/>
      <c r="AB99" s="38"/>
      <c r="AC99" s="35"/>
      <c r="AD99" s="34">
        <f t="shared" ref="AD99" si="272">+F99+H99+J99+L99+N99+P99+R99+T99+V99+X99+Z99+AB99</f>
        <v>0</v>
      </c>
      <c r="AE99" s="36">
        <f t="shared" ref="AE99" si="273">+G99+I99+K99+M99+O99+Q99+S99+U99+W99+Y99+AA99+AC99</f>
        <v>420000000</v>
      </c>
      <c r="AF99" s="32"/>
      <c r="AG99" s="30">
        <f t="shared" ref="AG99" si="274">+E99-AD99+AE99+AF99</f>
        <v>1583900000</v>
      </c>
      <c r="AH99" s="33"/>
      <c r="AI99" s="127">
        <f t="shared" ref="AI99" si="275">+AH99+AW99</f>
        <v>1383900000.5</v>
      </c>
      <c r="AJ99" s="37">
        <f>+AG99-AH99</f>
        <v>1583900000</v>
      </c>
      <c r="AK99" s="30">
        <v>686149014</v>
      </c>
      <c r="AL99" s="332">
        <v>0</v>
      </c>
      <c r="AM99" s="332">
        <v>0</v>
      </c>
      <c r="AN99" s="332">
        <v>0</v>
      </c>
      <c r="AO99" s="333">
        <v>228716339</v>
      </c>
      <c r="AP99" s="30">
        <v>354676478</v>
      </c>
      <c r="AQ99" s="30">
        <v>114358169.5</v>
      </c>
      <c r="AR99" s="40"/>
      <c r="AS99" s="40"/>
      <c r="AT99" s="40"/>
      <c r="AU99" s="169"/>
      <c r="AV99" s="128"/>
      <c r="AW99" s="30">
        <f>+SUM(AK99:AV99)</f>
        <v>1383900000.5</v>
      </c>
      <c r="AX99" s="30">
        <v>686149014</v>
      </c>
      <c r="AY99" s="30">
        <v>0</v>
      </c>
      <c r="AZ99" s="37">
        <v>0</v>
      </c>
      <c r="BA99" s="45">
        <v>0</v>
      </c>
      <c r="BB99" s="40">
        <v>0</v>
      </c>
      <c r="BC99" s="40">
        <v>228716338</v>
      </c>
      <c r="BD99" s="40"/>
      <c r="BE99" s="40"/>
      <c r="BF99" s="40"/>
      <c r="BG99" s="40"/>
      <c r="BH99" s="40"/>
      <c r="BI99" s="128"/>
      <c r="BJ99" s="30">
        <f t="shared" ref="BJ99" si="276">+SUM(AX99:BI99)</f>
        <v>914865352</v>
      </c>
      <c r="BK99" s="34"/>
      <c r="BL99" s="38"/>
      <c r="BM99" s="38"/>
      <c r="BN99" s="38">
        <v>114358168</v>
      </c>
      <c r="BO99" s="38"/>
      <c r="BP99" s="38"/>
      <c r="BQ99" s="38">
        <v>343074504</v>
      </c>
      <c r="BR99" s="38"/>
      <c r="BS99" s="38"/>
      <c r="BT99" s="38"/>
      <c r="BU99" s="40"/>
      <c r="BV99" s="128"/>
      <c r="BW99" s="30">
        <f t="shared" ref="BW99" si="277">+SUM(BK99:BV99)</f>
        <v>457432672</v>
      </c>
      <c r="BX99" s="38">
        <v>0</v>
      </c>
      <c r="BY99" s="38">
        <v>0</v>
      </c>
      <c r="BZ99" s="38">
        <v>0</v>
      </c>
      <c r="CA99" s="38">
        <v>114358168</v>
      </c>
      <c r="CB99" s="38">
        <v>0</v>
      </c>
      <c r="CC99" s="38">
        <v>0</v>
      </c>
      <c r="CD99" s="38">
        <v>343074504</v>
      </c>
      <c r="CE99" s="38"/>
      <c r="CF99" s="38"/>
      <c r="CG99" s="38"/>
      <c r="CH99" s="38"/>
      <c r="CI99" s="128"/>
      <c r="CJ99" s="31">
        <f t="shared" ref="CJ99" si="278">+SUM(BX99:CI99)</f>
        <v>457432672</v>
      </c>
      <c r="CK99" s="30">
        <f t="shared" ref="CK99" si="279">+AJ99-AW99</f>
        <v>199999999.5</v>
      </c>
      <c r="CL99" s="33">
        <f t="shared" ref="CL99" si="280">+AW99-BJ99</f>
        <v>469034648.5</v>
      </c>
      <c r="CM99" s="33">
        <f t="shared" ref="CM99" si="281">+BJ99-BW99</f>
        <v>457432680</v>
      </c>
      <c r="CN99" s="33">
        <f t="shared" ref="CN99" si="282">+BW99-CJ99</f>
        <v>0</v>
      </c>
      <c r="CO99" s="81">
        <f t="shared" ref="CO99" si="283">IFERROR(AW99/AJ99,0)</f>
        <v>0.87372940242439545</v>
      </c>
      <c r="CP99" s="81">
        <f>IFERROR(BJ99/AJ99,0)</f>
        <v>0.57760297493528634</v>
      </c>
    </row>
    <row r="100" spans="1:94" s="26" customFormat="1" ht="18" customHeight="1" outlineLevel="2">
      <c r="A100" s="460" t="s">
        <v>885</v>
      </c>
      <c r="B100" s="43" t="s">
        <v>693</v>
      </c>
      <c r="C100" s="537" t="s">
        <v>84</v>
      </c>
      <c r="D100" s="65" t="s">
        <v>694</v>
      </c>
      <c r="E100" s="31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5">
        <v>0</v>
      </c>
      <c r="R100" s="30">
        <v>0</v>
      </c>
      <c r="S100" s="33">
        <v>50000000</v>
      </c>
      <c r="T100" s="42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v>0</v>
      </c>
      <c r="AC100" s="35">
        <v>0</v>
      </c>
      <c r="AD100" s="34">
        <f t="shared" si="263"/>
        <v>0</v>
      </c>
      <c r="AE100" s="36">
        <f t="shared" si="263"/>
        <v>50000000</v>
      </c>
      <c r="AF100" s="32">
        <v>0</v>
      </c>
      <c r="AG100" s="30">
        <f t="shared" si="181"/>
        <v>50000000</v>
      </c>
      <c r="AH100" s="33"/>
      <c r="AI100" s="127">
        <f t="shared" si="264"/>
        <v>0</v>
      </c>
      <c r="AJ100" s="37">
        <f>+AG100-AH100</f>
        <v>50000000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f>+SUM(AK100:AV100)</f>
        <v>0</v>
      </c>
      <c r="AX100" s="30">
        <v>0</v>
      </c>
      <c r="AY100" s="30">
        <v>0</v>
      </c>
      <c r="AZ100" s="30">
        <v>0</v>
      </c>
      <c r="BA100" s="30">
        <v>0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f t="shared" si="265"/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f t="shared" si="266"/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1">
        <f t="shared" si="267"/>
        <v>0</v>
      </c>
      <c r="CK100" s="30">
        <f t="shared" si="268"/>
        <v>50000000</v>
      </c>
      <c r="CL100" s="33">
        <f t="shared" si="269"/>
        <v>0</v>
      </c>
      <c r="CM100" s="33">
        <f t="shared" si="270"/>
        <v>0</v>
      </c>
      <c r="CN100" s="33">
        <f t="shared" si="271"/>
        <v>0</v>
      </c>
      <c r="CO100" s="81">
        <f t="shared" si="235"/>
        <v>0</v>
      </c>
      <c r="CP100" s="81">
        <f>IFERROR(BJ100/AJ100,0)</f>
        <v>0</v>
      </c>
    </row>
    <row r="101" spans="1:94" s="64" customFormat="1" ht="20.25" customHeight="1" outlineLevel="1">
      <c r="A101" s="291"/>
      <c r="B101" s="146" t="s">
        <v>252</v>
      </c>
      <c r="C101" s="536" t="s">
        <v>84</v>
      </c>
      <c r="D101" s="123" t="s">
        <v>253</v>
      </c>
      <c r="E101" s="149">
        <f>+SUM(E102:E103)</f>
        <v>206000000</v>
      </c>
      <c r="F101" s="194">
        <f t="shared" ref="F101:BQ101" si="284">+SUM(F102:F103)</f>
        <v>100000000</v>
      </c>
      <c r="G101" s="152">
        <f t="shared" ref="G101:AC101" si="285">+SUM(G102:G103)</f>
        <v>0</v>
      </c>
      <c r="H101" s="152">
        <f t="shared" si="285"/>
        <v>14600000</v>
      </c>
      <c r="I101" s="152">
        <f t="shared" si="285"/>
        <v>0</v>
      </c>
      <c r="J101" s="152">
        <f t="shared" si="285"/>
        <v>10000000</v>
      </c>
      <c r="K101" s="152">
        <f t="shared" si="285"/>
        <v>0</v>
      </c>
      <c r="L101" s="152">
        <f t="shared" si="285"/>
        <v>10000000</v>
      </c>
      <c r="M101" s="152">
        <f t="shared" si="285"/>
        <v>0</v>
      </c>
      <c r="N101" s="152">
        <f t="shared" si="285"/>
        <v>0</v>
      </c>
      <c r="O101" s="152">
        <f t="shared" si="285"/>
        <v>0</v>
      </c>
      <c r="P101" s="152">
        <f t="shared" si="285"/>
        <v>0</v>
      </c>
      <c r="Q101" s="197">
        <f t="shared" si="285"/>
        <v>0</v>
      </c>
      <c r="R101" s="149">
        <f t="shared" si="285"/>
        <v>0</v>
      </c>
      <c r="S101" s="147">
        <f t="shared" si="285"/>
        <v>30000000</v>
      </c>
      <c r="T101" s="194">
        <f t="shared" si="285"/>
        <v>0</v>
      </c>
      <c r="U101" s="152">
        <f t="shared" si="285"/>
        <v>0</v>
      </c>
      <c r="V101" s="152">
        <f t="shared" si="285"/>
        <v>0</v>
      </c>
      <c r="W101" s="152">
        <f t="shared" si="285"/>
        <v>0</v>
      </c>
      <c r="X101" s="152">
        <f t="shared" si="285"/>
        <v>0</v>
      </c>
      <c r="Y101" s="152">
        <f t="shared" si="285"/>
        <v>0</v>
      </c>
      <c r="Z101" s="152">
        <f t="shared" si="285"/>
        <v>0</v>
      </c>
      <c r="AA101" s="152">
        <f t="shared" si="285"/>
        <v>0</v>
      </c>
      <c r="AB101" s="152">
        <f t="shared" si="285"/>
        <v>0</v>
      </c>
      <c r="AC101" s="197">
        <f t="shared" si="285"/>
        <v>0</v>
      </c>
      <c r="AD101" s="292">
        <f t="shared" si="284"/>
        <v>134600000</v>
      </c>
      <c r="AE101" s="563">
        <f t="shared" si="284"/>
        <v>30000000</v>
      </c>
      <c r="AF101" s="150">
        <f>+SUM(AF102:AF103)</f>
        <v>0</v>
      </c>
      <c r="AG101" s="149">
        <f t="shared" si="284"/>
        <v>101400000</v>
      </c>
      <c r="AH101" s="147">
        <f t="shared" si="284"/>
        <v>0</v>
      </c>
      <c r="AI101" s="149">
        <f t="shared" si="284"/>
        <v>65534629</v>
      </c>
      <c r="AJ101" s="149">
        <f>+SUM(AJ102:AJ103)</f>
        <v>101400000</v>
      </c>
      <c r="AK101" s="149">
        <f t="shared" si="284"/>
        <v>837000</v>
      </c>
      <c r="AL101" s="150">
        <f t="shared" si="284"/>
        <v>300000</v>
      </c>
      <c r="AM101" s="149">
        <f t="shared" si="284"/>
        <v>40060000</v>
      </c>
      <c r="AN101" s="149">
        <f t="shared" si="284"/>
        <v>120000</v>
      </c>
      <c r="AO101" s="149">
        <f t="shared" si="284"/>
        <v>0</v>
      </c>
      <c r="AP101" s="149">
        <f t="shared" si="284"/>
        <v>17500</v>
      </c>
      <c r="AQ101" s="149">
        <f t="shared" si="284"/>
        <v>24200129</v>
      </c>
      <c r="AR101" s="149">
        <f t="shared" si="284"/>
        <v>0</v>
      </c>
      <c r="AS101" s="149">
        <f t="shared" si="284"/>
        <v>0</v>
      </c>
      <c r="AT101" s="149">
        <f t="shared" si="284"/>
        <v>0</v>
      </c>
      <c r="AU101" s="170">
        <f t="shared" si="284"/>
        <v>0</v>
      </c>
      <c r="AV101" s="149">
        <f t="shared" si="284"/>
        <v>0</v>
      </c>
      <c r="AW101" s="149">
        <f t="shared" si="284"/>
        <v>65534629</v>
      </c>
      <c r="AX101" s="147">
        <f t="shared" si="284"/>
        <v>0</v>
      </c>
      <c r="AY101" s="150">
        <f t="shared" si="284"/>
        <v>300000</v>
      </c>
      <c r="AZ101" s="149">
        <f t="shared" si="284"/>
        <v>897000</v>
      </c>
      <c r="BA101" s="147">
        <f t="shared" si="284"/>
        <v>120000</v>
      </c>
      <c r="BB101" s="149">
        <f t="shared" si="284"/>
        <v>39999946</v>
      </c>
      <c r="BC101" s="149">
        <f t="shared" si="284"/>
        <v>17500</v>
      </c>
      <c r="BD101" s="149">
        <f t="shared" si="284"/>
        <v>0</v>
      </c>
      <c r="BE101" s="149">
        <f t="shared" si="284"/>
        <v>0</v>
      </c>
      <c r="BF101" s="149">
        <f t="shared" si="284"/>
        <v>0</v>
      </c>
      <c r="BG101" s="149">
        <f t="shared" si="284"/>
        <v>0</v>
      </c>
      <c r="BH101" s="149">
        <f t="shared" si="284"/>
        <v>0</v>
      </c>
      <c r="BI101" s="148">
        <f t="shared" si="284"/>
        <v>0</v>
      </c>
      <c r="BJ101" s="149">
        <f t="shared" si="284"/>
        <v>41334446</v>
      </c>
      <c r="BK101" s="147">
        <f t="shared" si="284"/>
        <v>0</v>
      </c>
      <c r="BL101" s="150">
        <f t="shared" si="284"/>
        <v>300000</v>
      </c>
      <c r="BM101" s="149">
        <f t="shared" si="284"/>
        <v>60000</v>
      </c>
      <c r="BN101" s="147">
        <f t="shared" si="284"/>
        <v>957000</v>
      </c>
      <c r="BO101" s="149">
        <f t="shared" si="284"/>
        <v>0</v>
      </c>
      <c r="BP101" s="149">
        <f t="shared" si="284"/>
        <v>17500</v>
      </c>
      <c r="BQ101" s="149">
        <f t="shared" si="284"/>
        <v>39999946</v>
      </c>
      <c r="BR101" s="149">
        <f t="shared" ref="BR101:CN101" si="286">+SUM(BR102:BR103)</f>
        <v>0</v>
      </c>
      <c r="BS101" s="149">
        <f t="shared" si="286"/>
        <v>0</v>
      </c>
      <c r="BT101" s="149">
        <f t="shared" si="286"/>
        <v>0</v>
      </c>
      <c r="BU101" s="149">
        <f t="shared" si="286"/>
        <v>0</v>
      </c>
      <c r="BV101" s="148">
        <f t="shared" si="286"/>
        <v>0</v>
      </c>
      <c r="BW101" s="149">
        <f t="shared" si="286"/>
        <v>41334446</v>
      </c>
      <c r="BX101" s="147">
        <f t="shared" si="286"/>
        <v>0</v>
      </c>
      <c r="BY101" s="147">
        <f t="shared" si="286"/>
        <v>300000</v>
      </c>
      <c r="BZ101" s="149">
        <f t="shared" si="286"/>
        <v>60000</v>
      </c>
      <c r="CA101" s="149">
        <f t="shared" si="286"/>
        <v>957000</v>
      </c>
      <c r="CB101" s="149">
        <f t="shared" si="286"/>
        <v>0</v>
      </c>
      <c r="CC101" s="149">
        <f t="shared" si="286"/>
        <v>17500</v>
      </c>
      <c r="CD101" s="149">
        <f t="shared" si="286"/>
        <v>39999946</v>
      </c>
      <c r="CE101" s="149">
        <f t="shared" si="286"/>
        <v>0</v>
      </c>
      <c r="CF101" s="149">
        <f t="shared" si="286"/>
        <v>0</v>
      </c>
      <c r="CG101" s="149">
        <f t="shared" si="286"/>
        <v>0</v>
      </c>
      <c r="CH101" s="149">
        <f t="shared" si="286"/>
        <v>0</v>
      </c>
      <c r="CI101" s="149">
        <f t="shared" si="286"/>
        <v>0</v>
      </c>
      <c r="CJ101" s="148">
        <f t="shared" si="286"/>
        <v>41334446</v>
      </c>
      <c r="CK101" s="149">
        <f t="shared" si="286"/>
        <v>35865371</v>
      </c>
      <c r="CL101" s="147">
        <f t="shared" si="286"/>
        <v>24200183</v>
      </c>
      <c r="CM101" s="147">
        <f t="shared" si="286"/>
        <v>0</v>
      </c>
      <c r="CN101" s="147">
        <f t="shared" si="286"/>
        <v>0</v>
      </c>
      <c r="CO101" s="151">
        <f t="shared" si="235"/>
        <v>0.6462981163708087</v>
      </c>
      <c r="CP101" s="151">
        <f>IFERROR(BJ101/AJ101,0)</f>
        <v>0.40763753451676527</v>
      </c>
    </row>
    <row r="102" spans="1:94" s="29" customFormat="1" ht="18" customHeight="1" outlineLevel="2">
      <c r="A102" s="460" t="s">
        <v>769</v>
      </c>
      <c r="B102" s="43" t="s">
        <v>188</v>
      </c>
      <c r="C102" s="537" t="s">
        <v>84</v>
      </c>
      <c r="D102" s="65" t="s">
        <v>90</v>
      </c>
      <c r="E102" s="30">
        <v>6000000</v>
      </c>
      <c r="F102" s="44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28"/>
      <c r="R102" s="572"/>
      <c r="S102" s="27"/>
      <c r="T102" s="44"/>
      <c r="U102" s="39"/>
      <c r="V102" s="39"/>
      <c r="W102" s="39"/>
      <c r="X102" s="39"/>
      <c r="Y102" s="39"/>
      <c r="Z102" s="39"/>
      <c r="AA102" s="39"/>
      <c r="AB102" s="39"/>
      <c r="AC102" s="28"/>
      <c r="AD102" s="141">
        <f>+F102+H102+J102+L102+N102+P102+R102+T102+V102+X102+Z102+AB102</f>
        <v>0</v>
      </c>
      <c r="AE102" s="564">
        <f>+G102+I102+K102+M102+O102+Q102+S102+U102+W102+Y102+AA102+AC102</f>
        <v>0</v>
      </c>
      <c r="AF102" s="573"/>
      <c r="AG102" s="30">
        <f t="shared" si="181"/>
        <v>6000000</v>
      </c>
      <c r="AH102" s="27"/>
      <c r="AI102" s="141">
        <f t="shared" si="264"/>
        <v>837000</v>
      </c>
      <c r="AJ102" s="30">
        <f>+AG102-AH102</f>
        <v>6000000</v>
      </c>
      <c r="AK102" s="30">
        <v>837000</v>
      </c>
      <c r="AL102" s="332">
        <v>0</v>
      </c>
      <c r="AM102" s="332">
        <v>0</v>
      </c>
      <c r="AN102" s="332">
        <v>0</v>
      </c>
      <c r="AO102" s="333">
        <v>0</v>
      </c>
      <c r="AP102" s="30">
        <v>0</v>
      </c>
      <c r="AQ102" s="30"/>
      <c r="AR102" s="40"/>
      <c r="AS102" s="40"/>
      <c r="AT102" s="40"/>
      <c r="AU102" s="169"/>
      <c r="AV102" s="128"/>
      <c r="AW102" s="30">
        <f>+SUM(AK102:AV102)</f>
        <v>837000</v>
      </c>
      <c r="AX102" s="30">
        <v>0</v>
      </c>
      <c r="AY102" s="30">
        <v>0</v>
      </c>
      <c r="AZ102" s="37">
        <v>837000</v>
      </c>
      <c r="BA102" s="45">
        <v>0</v>
      </c>
      <c r="BB102" s="40">
        <v>0</v>
      </c>
      <c r="BC102" s="40">
        <v>0</v>
      </c>
      <c r="BD102" s="40"/>
      <c r="BE102" s="40"/>
      <c r="BF102" s="40"/>
      <c r="BG102" s="40"/>
      <c r="BH102" s="40"/>
      <c r="BI102" s="128"/>
      <c r="BJ102" s="30">
        <f t="shared" ref="BJ102:BJ103" si="287">+SUM(AX102:BI102)</f>
        <v>837000</v>
      </c>
      <c r="BK102" s="34">
        <v>0</v>
      </c>
      <c r="BL102" s="38">
        <v>0</v>
      </c>
      <c r="BM102" s="38">
        <v>0</v>
      </c>
      <c r="BN102" s="38">
        <v>837000</v>
      </c>
      <c r="BO102" s="38">
        <v>0</v>
      </c>
      <c r="BP102" s="40">
        <v>0</v>
      </c>
      <c r="BQ102" s="38"/>
      <c r="BR102" s="38"/>
      <c r="BS102" s="38"/>
      <c r="BT102" s="38"/>
      <c r="BU102" s="40"/>
      <c r="BV102" s="128"/>
      <c r="BW102" s="30">
        <f t="shared" ref="BW102:BW103" si="288">+SUM(BK102:BV102)</f>
        <v>837000</v>
      </c>
      <c r="BX102" s="38">
        <v>0</v>
      </c>
      <c r="BY102" s="38">
        <v>0</v>
      </c>
      <c r="BZ102" s="38">
        <v>0</v>
      </c>
      <c r="CA102" s="38">
        <v>837000</v>
      </c>
      <c r="CB102" s="38">
        <v>0</v>
      </c>
      <c r="CC102" s="40">
        <v>0</v>
      </c>
      <c r="CD102" s="38"/>
      <c r="CE102" s="38"/>
      <c r="CF102" s="38"/>
      <c r="CG102" s="38"/>
      <c r="CH102" s="38"/>
      <c r="CI102" s="128"/>
      <c r="CJ102" s="31">
        <f t="shared" ref="CJ102:CJ103" si="289">+SUM(BX102:CI102)</f>
        <v>837000</v>
      </c>
      <c r="CK102" s="30">
        <f t="shared" ref="CK102:CK103" si="290">+AJ102-AW102</f>
        <v>5163000</v>
      </c>
      <c r="CL102" s="33">
        <f t="shared" ref="CL102:CL103" si="291">+AW102-BJ102</f>
        <v>0</v>
      </c>
      <c r="CM102" s="33">
        <f t="shared" ref="CM102:CM103" si="292">+BJ102-BW102</f>
        <v>0</v>
      </c>
      <c r="CN102" s="33">
        <f t="shared" ref="CN102:CN103" si="293">+BW102-CJ102</f>
        <v>0</v>
      </c>
      <c r="CO102" s="81">
        <f t="shared" si="235"/>
        <v>0.13950000000000001</v>
      </c>
      <c r="CP102" s="81">
        <f>IFERROR(BJ102/AJ102,0)</f>
        <v>0.13950000000000001</v>
      </c>
    </row>
    <row r="103" spans="1:94" s="26" customFormat="1" ht="18" customHeight="1" outlineLevel="2">
      <c r="A103" s="460" t="s">
        <v>770</v>
      </c>
      <c r="B103" s="43" t="s">
        <v>189</v>
      </c>
      <c r="C103" s="537" t="s">
        <v>84</v>
      </c>
      <c r="D103" s="65" t="s">
        <v>91</v>
      </c>
      <c r="E103" s="30">
        <v>200000000</v>
      </c>
      <c r="F103" s="233">
        <v>100000000</v>
      </c>
      <c r="G103" s="38"/>
      <c r="H103" s="38">
        <f>2500000+8000000+4100000</f>
        <v>14600000</v>
      </c>
      <c r="I103" s="38"/>
      <c r="J103" s="38">
        <v>10000000</v>
      </c>
      <c r="K103" s="38"/>
      <c r="L103" s="38">
        <v>10000000</v>
      </c>
      <c r="M103" s="38"/>
      <c r="N103" s="38"/>
      <c r="O103" s="38"/>
      <c r="P103" s="38"/>
      <c r="Q103" s="35"/>
      <c r="R103" s="30"/>
      <c r="S103" s="33">
        <v>30000000</v>
      </c>
      <c r="T103" s="42"/>
      <c r="U103" s="38"/>
      <c r="V103" s="38"/>
      <c r="W103" s="38"/>
      <c r="X103" s="38"/>
      <c r="Y103" s="38"/>
      <c r="Z103" s="38"/>
      <c r="AA103" s="38"/>
      <c r="AB103" s="38"/>
      <c r="AC103" s="35"/>
      <c r="AD103" s="34">
        <f>+F103+H103+J103+L103+N103+P103+R103+T103+V103+X103+Z103+AB103</f>
        <v>134600000</v>
      </c>
      <c r="AE103" s="36">
        <f>+G103+I103+K103+M103+O103+Q103+S103+U103+W103+Y103+AA103+AC103</f>
        <v>30000000</v>
      </c>
      <c r="AF103" s="32"/>
      <c r="AG103" s="30">
        <f t="shared" si="181"/>
        <v>95400000</v>
      </c>
      <c r="AH103" s="33"/>
      <c r="AI103" s="127">
        <f t="shared" si="264"/>
        <v>64697629</v>
      </c>
      <c r="AJ103" s="37">
        <f>+AG103-AH103</f>
        <v>95400000</v>
      </c>
      <c r="AK103" s="30">
        <v>0</v>
      </c>
      <c r="AL103" s="332">
        <v>300000</v>
      </c>
      <c r="AM103" s="332">
        <v>40060000</v>
      </c>
      <c r="AN103" s="332">
        <v>120000</v>
      </c>
      <c r="AO103" s="333">
        <v>0</v>
      </c>
      <c r="AP103" s="30">
        <v>17500</v>
      </c>
      <c r="AQ103" s="30">
        <v>24200129</v>
      </c>
      <c r="AR103" s="40"/>
      <c r="AS103" s="40"/>
      <c r="AT103" s="40"/>
      <c r="AU103" s="169"/>
      <c r="AV103" s="128"/>
      <c r="AW103" s="30">
        <f>+SUM(AK103:AV103)</f>
        <v>64697629</v>
      </c>
      <c r="AX103" s="30">
        <v>0</v>
      </c>
      <c r="AY103" s="30">
        <v>300000</v>
      </c>
      <c r="AZ103" s="37">
        <v>60000</v>
      </c>
      <c r="BA103" s="45">
        <v>120000</v>
      </c>
      <c r="BB103" s="40">
        <v>39999946</v>
      </c>
      <c r="BC103" s="40">
        <v>17500</v>
      </c>
      <c r="BD103" s="40"/>
      <c r="BE103" s="40"/>
      <c r="BF103" s="40"/>
      <c r="BG103" s="40"/>
      <c r="BH103" s="40"/>
      <c r="BI103" s="128"/>
      <c r="BJ103" s="30">
        <f t="shared" si="287"/>
        <v>40497446</v>
      </c>
      <c r="BK103" s="34"/>
      <c r="BL103" s="38">
        <v>300000</v>
      </c>
      <c r="BM103" s="38">
        <v>60000</v>
      </c>
      <c r="BN103" s="38">
        <v>120000</v>
      </c>
      <c r="BO103" s="38"/>
      <c r="BP103" s="40">
        <v>17500</v>
      </c>
      <c r="BQ103" s="38">
        <v>39999946</v>
      </c>
      <c r="BR103" s="38"/>
      <c r="BS103" s="38"/>
      <c r="BT103" s="38"/>
      <c r="BU103" s="40"/>
      <c r="BV103" s="128"/>
      <c r="BW103" s="30">
        <f t="shared" si="288"/>
        <v>40497446</v>
      </c>
      <c r="BX103" s="38"/>
      <c r="BY103" s="38">
        <v>300000</v>
      </c>
      <c r="BZ103" s="38">
        <v>60000</v>
      </c>
      <c r="CA103" s="38">
        <v>120000</v>
      </c>
      <c r="CB103" s="38"/>
      <c r="CC103" s="40">
        <v>17500</v>
      </c>
      <c r="CD103" s="38">
        <v>39999946</v>
      </c>
      <c r="CE103" s="38"/>
      <c r="CF103" s="38"/>
      <c r="CG103" s="38"/>
      <c r="CH103" s="38"/>
      <c r="CI103" s="128"/>
      <c r="CJ103" s="31">
        <f t="shared" si="289"/>
        <v>40497446</v>
      </c>
      <c r="CK103" s="30">
        <f t="shared" si="290"/>
        <v>30702371</v>
      </c>
      <c r="CL103" s="33">
        <f t="shared" si="291"/>
        <v>24200183</v>
      </c>
      <c r="CM103" s="33">
        <f t="shared" si="292"/>
        <v>0</v>
      </c>
      <c r="CN103" s="33">
        <f t="shared" si="293"/>
        <v>0</v>
      </c>
      <c r="CO103" s="81">
        <f t="shared" si="235"/>
        <v>0.67817221174004194</v>
      </c>
      <c r="CP103" s="81">
        <f>IFERROR(BJ103/AJ103,0)</f>
        <v>0.42450153039832283</v>
      </c>
    </row>
    <row r="104" spans="1:94" s="64" customFormat="1" ht="20.25" customHeight="1" outlineLevel="1">
      <c r="A104" s="291"/>
      <c r="B104" s="146" t="s">
        <v>254</v>
      </c>
      <c r="C104" s="536" t="s">
        <v>84</v>
      </c>
      <c r="D104" s="123" t="s">
        <v>255</v>
      </c>
      <c r="E104" s="149">
        <f>+SUM(E105:E109)</f>
        <v>1671525510</v>
      </c>
      <c r="F104" s="194">
        <f t="shared" ref="F104:BQ104" si="294">+SUM(F105:F109)</f>
        <v>0</v>
      </c>
      <c r="G104" s="152">
        <f t="shared" ref="G104:AC104" si="295">+SUM(G105:G109)</f>
        <v>0</v>
      </c>
      <c r="H104" s="152">
        <f t="shared" si="295"/>
        <v>0</v>
      </c>
      <c r="I104" s="152">
        <f t="shared" si="295"/>
        <v>0</v>
      </c>
      <c r="J104" s="152">
        <f t="shared" si="295"/>
        <v>0</v>
      </c>
      <c r="K104" s="152">
        <f t="shared" si="295"/>
        <v>0</v>
      </c>
      <c r="L104" s="152">
        <f t="shared" si="295"/>
        <v>0</v>
      </c>
      <c r="M104" s="152">
        <f t="shared" si="295"/>
        <v>0</v>
      </c>
      <c r="N104" s="152">
        <f t="shared" si="295"/>
        <v>200000000</v>
      </c>
      <c r="O104" s="152">
        <f t="shared" si="295"/>
        <v>0</v>
      </c>
      <c r="P104" s="152">
        <f t="shared" si="295"/>
        <v>18349338</v>
      </c>
      <c r="Q104" s="197">
        <f t="shared" si="295"/>
        <v>0</v>
      </c>
      <c r="R104" s="149">
        <f t="shared" si="295"/>
        <v>110000000</v>
      </c>
      <c r="S104" s="147">
        <f t="shared" si="295"/>
        <v>0</v>
      </c>
      <c r="T104" s="194">
        <f t="shared" si="295"/>
        <v>0</v>
      </c>
      <c r="U104" s="152">
        <f t="shared" si="295"/>
        <v>0</v>
      </c>
      <c r="V104" s="152">
        <f t="shared" si="295"/>
        <v>0</v>
      </c>
      <c r="W104" s="152">
        <f t="shared" si="295"/>
        <v>0</v>
      </c>
      <c r="X104" s="152">
        <f t="shared" si="295"/>
        <v>0</v>
      </c>
      <c r="Y104" s="152">
        <f t="shared" si="295"/>
        <v>0</v>
      </c>
      <c r="Z104" s="152">
        <f t="shared" si="295"/>
        <v>0</v>
      </c>
      <c r="AA104" s="152">
        <f t="shared" si="295"/>
        <v>0</v>
      </c>
      <c r="AB104" s="152">
        <f t="shared" si="295"/>
        <v>0</v>
      </c>
      <c r="AC104" s="197">
        <f t="shared" si="295"/>
        <v>0</v>
      </c>
      <c r="AD104" s="292">
        <f t="shared" si="294"/>
        <v>328349338</v>
      </c>
      <c r="AE104" s="563">
        <f t="shared" si="294"/>
        <v>0</v>
      </c>
      <c r="AF104" s="150">
        <f>+SUM(AF105:AF109)</f>
        <v>0</v>
      </c>
      <c r="AG104" s="149">
        <f t="shared" si="294"/>
        <v>1343176172</v>
      </c>
      <c r="AH104" s="147">
        <f t="shared" si="294"/>
        <v>0</v>
      </c>
      <c r="AI104" s="149">
        <f t="shared" si="294"/>
        <v>1343176172</v>
      </c>
      <c r="AJ104" s="149">
        <f>+SUM(AJ105:AJ109)</f>
        <v>1343176172</v>
      </c>
      <c r="AK104" s="149">
        <f t="shared" si="294"/>
        <v>1343176172</v>
      </c>
      <c r="AL104" s="150">
        <f t="shared" si="294"/>
        <v>0</v>
      </c>
      <c r="AM104" s="149">
        <f t="shared" si="294"/>
        <v>0</v>
      </c>
      <c r="AN104" s="149">
        <f t="shared" si="294"/>
        <v>0</v>
      </c>
      <c r="AO104" s="149">
        <f t="shared" si="294"/>
        <v>0</v>
      </c>
      <c r="AP104" s="149">
        <f t="shared" si="294"/>
        <v>0</v>
      </c>
      <c r="AQ104" s="149">
        <f>+SUM(AQ105:AQ109)</f>
        <v>0</v>
      </c>
      <c r="AR104" s="149">
        <f t="shared" si="294"/>
        <v>0</v>
      </c>
      <c r="AS104" s="149">
        <f t="shared" si="294"/>
        <v>0</v>
      </c>
      <c r="AT104" s="149">
        <f t="shared" si="294"/>
        <v>0</v>
      </c>
      <c r="AU104" s="170">
        <f t="shared" si="294"/>
        <v>0</v>
      </c>
      <c r="AV104" s="149">
        <f t="shared" si="294"/>
        <v>0</v>
      </c>
      <c r="AW104" s="149">
        <f t="shared" si="294"/>
        <v>1343176172</v>
      </c>
      <c r="AX104" s="147">
        <f t="shared" si="294"/>
        <v>75956368</v>
      </c>
      <c r="AY104" s="150">
        <f t="shared" si="294"/>
        <v>102312978</v>
      </c>
      <c r="AZ104" s="149">
        <f t="shared" si="294"/>
        <v>107353329</v>
      </c>
      <c r="BA104" s="147">
        <f t="shared" si="294"/>
        <v>108475198</v>
      </c>
      <c r="BB104" s="149">
        <f t="shared" si="294"/>
        <v>104490856</v>
      </c>
      <c r="BC104" s="149">
        <f t="shared" si="294"/>
        <v>138759994</v>
      </c>
      <c r="BD104" s="149">
        <f t="shared" si="294"/>
        <v>102105087</v>
      </c>
      <c r="BE104" s="149">
        <f t="shared" si="294"/>
        <v>0</v>
      </c>
      <c r="BF104" s="149">
        <f t="shared" si="294"/>
        <v>0</v>
      </c>
      <c r="BG104" s="149">
        <f t="shared" si="294"/>
        <v>0</v>
      </c>
      <c r="BH104" s="149">
        <f t="shared" si="294"/>
        <v>0</v>
      </c>
      <c r="BI104" s="148">
        <f t="shared" si="294"/>
        <v>0</v>
      </c>
      <c r="BJ104" s="149">
        <f t="shared" si="294"/>
        <v>739453810</v>
      </c>
      <c r="BK104" s="147">
        <f t="shared" si="294"/>
        <v>75956368</v>
      </c>
      <c r="BL104" s="150">
        <f t="shared" si="294"/>
        <v>87466788</v>
      </c>
      <c r="BM104" s="149">
        <f t="shared" si="294"/>
        <v>122199519</v>
      </c>
      <c r="BN104" s="147">
        <f t="shared" si="294"/>
        <v>108475198</v>
      </c>
      <c r="BO104" s="149">
        <f t="shared" si="294"/>
        <v>104485856</v>
      </c>
      <c r="BP104" s="149">
        <f t="shared" si="294"/>
        <v>138764994</v>
      </c>
      <c r="BQ104" s="149">
        <f t="shared" si="294"/>
        <v>102105087</v>
      </c>
      <c r="BR104" s="149">
        <f t="shared" ref="BR104:CN104" si="296">+SUM(BR105:BR109)</f>
        <v>0</v>
      </c>
      <c r="BS104" s="149">
        <f t="shared" si="296"/>
        <v>0</v>
      </c>
      <c r="BT104" s="149">
        <v>0</v>
      </c>
      <c r="BU104" s="149">
        <f t="shared" si="296"/>
        <v>0</v>
      </c>
      <c r="BV104" s="148">
        <f t="shared" si="296"/>
        <v>0</v>
      </c>
      <c r="BW104" s="149">
        <f>+SUM(BW105:BW109)</f>
        <v>739453810</v>
      </c>
      <c r="BX104" s="147">
        <f t="shared" si="296"/>
        <v>60233207</v>
      </c>
      <c r="BY104" s="147">
        <f t="shared" si="296"/>
        <v>87961400</v>
      </c>
      <c r="BZ104" s="149">
        <f t="shared" si="296"/>
        <v>137428068</v>
      </c>
      <c r="CA104" s="149">
        <f t="shared" si="296"/>
        <v>108475198</v>
      </c>
      <c r="CB104" s="149">
        <f>+SUM(CB105:CB109)</f>
        <v>104485856</v>
      </c>
      <c r="CC104" s="149">
        <f t="shared" si="296"/>
        <v>138764994</v>
      </c>
      <c r="CD104" s="149">
        <f t="shared" si="296"/>
        <v>85277885</v>
      </c>
      <c r="CE104" s="149">
        <f t="shared" si="296"/>
        <v>0</v>
      </c>
      <c r="CF104" s="149">
        <f t="shared" si="296"/>
        <v>0</v>
      </c>
      <c r="CG104" s="149">
        <f t="shared" si="296"/>
        <v>0</v>
      </c>
      <c r="CH104" s="149">
        <f t="shared" si="296"/>
        <v>0</v>
      </c>
      <c r="CI104" s="149">
        <f t="shared" si="296"/>
        <v>0</v>
      </c>
      <c r="CJ104" s="148">
        <f t="shared" si="296"/>
        <v>722626608</v>
      </c>
      <c r="CK104" s="149">
        <f t="shared" si="296"/>
        <v>0</v>
      </c>
      <c r="CL104" s="147">
        <f t="shared" si="296"/>
        <v>603722362</v>
      </c>
      <c r="CM104" s="147">
        <f t="shared" si="296"/>
        <v>0</v>
      </c>
      <c r="CN104" s="147">
        <f t="shared" si="296"/>
        <v>16827202</v>
      </c>
      <c r="CO104" s="151">
        <f t="shared" si="235"/>
        <v>1</v>
      </c>
      <c r="CP104" s="151">
        <f>IFERROR(BJ104/AJ104,0)</f>
        <v>0.55052630132572067</v>
      </c>
    </row>
    <row r="105" spans="1:94" s="29" customFormat="1" ht="18.75" customHeight="1" outlineLevel="2">
      <c r="A105" s="460" t="s">
        <v>771</v>
      </c>
      <c r="B105" s="43" t="s">
        <v>190</v>
      </c>
      <c r="C105" s="537" t="s">
        <v>84</v>
      </c>
      <c r="D105" s="65" t="s">
        <v>92</v>
      </c>
      <c r="E105" s="30">
        <v>183815862</v>
      </c>
      <c r="F105" s="44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28"/>
      <c r="R105" s="30">
        <v>40000000</v>
      </c>
      <c r="S105" s="27"/>
      <c r="T105" s="44"/>
      <c r="U105" s="39"/>
      <c r="V105" s="39"/>
      <c r="W105" s="39"/>
      <c r="X105" s="39"/>
      <c r="Y105" s="39"/>
      <c r="Z105" s="39"/>
      <c r="AA105" s="39"/>
      <c r="AB105" s="39"/>
      <c r="AC105" s="28"/>
      <c r="AD105" s="141">
        <f t="shared" ref="AD105:AE109" si="297">+F105+H105+J105+L105+N105+P105+R105+T105+V105+X105+Z105+AB105</f>
        <v>40000000</v>
      </c>
      <c r="AE105" s="564">
        <f t="shared" si="297"/>
        <v>0</v>
      </c>
      <c r="AF105" s="573"/>
      <c r="AG105" s="30">
        <f t="shared" si="181"/>
        <v>143815862</v>
      </c>
      <c r="AH105" s="27"/>
      <c r="AI105" s="141">
        <f t="shared" si="264"/>
        <v>143815862</v>
      </c>
      <c r="AJ105" s="30">
        <f>+AG105-AH105</f>
        <v>143815862</v>
      </c>
      <c r="AK105" s="30">
        <v>143815862</v>
      </c>
      <c r="AL105" s="332">
        <v>0</v>
      </c>
      <c r="AM105" s="332">
        <v>0</v>
      </c>
      <c r="AN105" s="332">
        <v>0</v>
      </c>
      <c r="AO105" s="333">
        <v>0</v>
      </c>
      <c r="AP105" s="30">
        <v>0</v>
      </c>
      <c r="AQ105" s="30"/>
      <c r="AR105" s="40"/>
      <c r="AS105" s="40"/>
      <c r="AT105" s="40"/>
      <c r="AU105" s="169"/>
      <c r="AV105" s="128"/>
      <c r="AW105" s="30">
        <f>+SUM(AK105:AV105)</f>
        <v>143815862</v>
      </c>
      <c r="AX105" s="30">
        <v>8446998</v>
      </c>
      <c r="AY105" s="30">
        <v>6630745</v>
      </c>
      <c r="AZ105" s="37">
        <v>9553002</v>
      </c>
      <c r="BA105" s="45">
        <v>7423806</v>
      </c>
      <c r="BB105" s="40">
        <v>13080174</v>
      </c>
      <c r="BC105" s="40">
        <v>15419528</v>
      </c>
      <c r="BD105" s="40">
        <v>7567811</v>
      </c>
      <c r="BE105" s="40"/>
      <c r="BF105" s="40"/>
      <c r="BG105" s="40"/>
      <c r="BH105" s="40"/>
      <c r="BI105" s="128"/>
      <c r="BJ105" s="30">
        <f t="shared" ref="BJ105:BJ109" si="298">+SUM(AX105:BI105)</f>
        <v>68122064</v>
      </c>
      <c r="BK105" s="34">
        <v>8446998</v>
      </c>
      <c r="BL105" s="38">
        <v>6029507</v>
      </c>
      <c r="BM105" s="38">
        <v>10154240</v>
      </c>
      <c r="BN105" s="38">
        <v>7423806</v>
      </c>
      <c r="BO105" s="38">
        <v>13075174</v>
      </c>
      <c r="BP105" s="38">
        <v>15424528</v>
      </c>
      <c r="BQ105" s="38">
        <v>7567811</v>
      </c>
      <c r="BR105" s="38"/>
      <c r="BS105" s="38"/>
      <c r="BT105" s="38"/>
      <c r="BU105" s="40"/>
      <c r="BV105" s="128"/>
      <c r="BW105" s="30">
        <f t="shared" ref="BW105:BW109" si="299">+SUM(BK105:BV105)</f>
        <v>68122064</v>
      </c>
      <c r="BX105" s="38">
        <v>8315177</v>
      </c>
      <c r="BY105" s="38">
        <v>5551863</v>
      </c>
      <c r="BZ105" s="38">
        <v>10763705</v>
      </c>
      <c r="CA105" s="38">
        <v>7423806</v>
      </c>
      <c r="CB105" s="38">
        <v>13075174</v>
      </c>
      <c r="CC105" s="38">
        <v>15424528</v>
      </c>
      <c r="CD105" s="38">
        <v>7156021</v>
      </c>
      <c r="CE105" s="38"/>
      <c r="CF105" s="38"/>
      <c r="CG105" s="38"/>
      <c r="CH105" s="38"/>
      <c r="CI105" s="128"/>
      <c r="CJ105" s="31">
        <f t="shared" ref="CJ105:CJ109" si="300">+SUM(BX105:CI105)</f>
        <v>67710274</v>
      </c>
      <c r="CK105" s="30">
        <f t="shared" ref="CK105:CK109" si="301">+AJ105-AW105</f>
        <v>0</v>
      </c>
      <c r="CL105" s="33">
        <f t="shared" ref="CL105:CL109" si="302">+AW105-BJ105</f>
        <v>75693798</v>
      </c>
      <c r="CM105" s="33">
        <f t="shared" ref="CM105:CM109" si="303">+BJ105-BW105</f>
        <v>0</v>
      </c>
      <c r="CN105" s="33">
        <f t="shared" ref="CN105:CN109" si="304">+BW105-CJ105</f>
        <v>411790</v>
      </c>
      <c r="CO105" s="81">
        <f t="shared" si="235"/>
        <v>1</v>
      </c>
      <c r="CP105" s="81">
        <f>IFERROR(BJ105/AJ105,0)</f>
        <v>0.47367559497713818</v>
      </c>
    </row>
    <row r="106" spans="1:94" s="26" customFormat="1" ht="18.75" customHeight="1" outlineLevel="2">
      <c r="A106" s="460" t="s">
        <v>772</v>
      </c>
      <c r="B106" s="43" t="s">
        <v>191</v>
      </c>
      <c r="C106" s="537" t="s">
        <v>84</v>
      </c>
      <c r="D106" s="65" t="s">
        <v>93</v>
      </c>
      <c r="E106" s="30">
        <v>1012359648</v>
      </c>
      <c r="F106" s="42"/>
      <c r="G106" s="38"/>
      <c r="H106" s="38"/>
      <c r="I106" s="38"/>
      <c r="J106" s="38"/>
      <c r="K106" s="38"/>
      <c r="L106" s="38"/>
      <c r="M106" s="38"/>
      <c r="N106" s="38">
        <v>200000000</v>
      </c>
      <c r="O106" s="38"/>
      <c r="P106" s="38">
        <v>18349338</v>
      </c>
      <c r="Q106" s="35"/>
      <c r="R106" s="30"/>
      <c r="S106" s="33"/>
      <c r="T106" s="42"/>
      <c r="U106" s="38"/>
      <c r="V106" s="38"/>
      <c r="W106" s="38"/>
      <c r="X106" s="38"/>
      <c r="Y106" s="38"/>
      <c r="Z106" s="38"/>
      <c r="AA106" s="38"/>
      <c r="AB106" s="38"/>
      <c r="AC106" s="35"/>
      <c r="AD106" s="34">
        <f t="shared" si="297"/>
        <v>218349338</v>
      </c>
      <c r="AE106" s="36">
        <f t="shared" si="297"/>
        <v>0</v>
      </c>
      <c r="AF106" s="32"/>
      <c r="AG106" s="30">
        <f t="shared" si="181"/>
        <v>794010310</v>
      </c>
      <c r="AH106" s="33"/>
      <c r="AI106" s="127">
        <f t="shared" si="264"/>
        <v>794010310</v>
      </c>
      <c r="AJ106" s="37">
        <f>+AG106-AH106</f>
        <v>794010310</v>
      </c>
      <c r="AK106" s="30">
        <v>794010310</v>
      </c>
      <c r="AL106" s="332">
        <v>0</v>
      </c>
      <c r="AM106" s="332">
        <v>0</v>
      </c>
      <c r="AN106" s="332">
        <v>0</v>
      </c>
      <c r="AO106" s="333">
        <v>0</v>
      </c>
      <c r="AP106" s="30">
        <v>0</v>
      </c>
      <c r="AQ106" s="30"/>
      <c r="AR106" s="40"/>
      <c r="AS106" s="40"/>
      <c r="AT106" s="40"/>
      <c r="AU106" s="169"/>
      <c r="AV106" s="128"/>
      <c r="AW106" s="30">
        <f>+SUM(AK106:AV106)</f>
        <v>794010310</v>
      </c>
      <c r="AX106" s="30">
        <v>47428829</v>
      </c>
      <c r="AY106" s="30">
        <v>68497076</v>
      </c>
      <c r="AZ106" s="37">
        <v>66305861</v>
      </c>
      <c r="BA106" s="45">
        <v>67645681</v>
      </c>
      <c r="BB106" s="40">
        <v>60808433</v>
      </c>
      <c r="BC106" s="40">
        <v>92132896</v>
      </c>
      <c r="BD106" s="40">
        <v>64081536</v>
      </c>
      <c r="BE106" s="40"/>
      <c r="BF106" s="40"/>
      <c r="BG106" s="40"/>
      <c r="BH106" s="40"/>
      <c r="BI106" s="128"/>
      <c r="BJ106" s="30">
        <f t="shared" si="298"/>
        <v>466900312</v>
      </c>
      <c r="BK106" s="34">
        <v>47428829</v>
      </c>
      <c r="BL106" s="38">
        <v>54487575</v>
      </c>
      <c r="BM106" s="38">
        <v>80315362</v>
      </c>
      <c r="BN106" s="38">
        <v>67645681</v>
      </c>
      <c r="BO106" s="38">
        <v>60808433</v>
      </c>
      <c r="BP106" s="38">
        <v>92132896</v>
      </c>
      <c r="BQ106" s="38">
        <v>64081536</v>
      </c>
      <c r="BR106" s="38"/>
      <c r="BS106" s="38"/>
      <c r="BT106" s="38"/>
      <c r="BU106" s="40"/>
      <c r="BV106" s="128"/>
      <c r="BW106" s="30">
        <f t="shared" si="299"/>
        <v>466900312</v>
      </c>
      <c r="BX106" s="38">
        <v>41003987</v>
      </c>
      <c r="BY106" s="38">
        <v>58461683</v>
      </c>
      <c r="BZ106" s="38">
        <v>82766096</v>
      </c>
      <c r="CA106" s="38">
        <v>67645681</v>
      </c>
      <c r="CB106" s="38">
        <v>60808433</v>
      </c>
      <c r="CC106" s="38">
        <v>92132896</v>
      </c>
      <c r="CD106" s="38">
        <v>61012466</v>
      </c>
      <c r="CE106" s="38"/>
      <c r="CF106" s="38"/>
      <c r="CG106" s="38"/>
      <c r="CH106" s="38"/>
      <c r="CI106" s="128"/>
      <c r="CJ106" s="31">
        <f t="shared" si="300"/>
        <v>463831242</v>
      </c>
      <c r="CK106" s="30">
        <f t="shared" si="301"/>
        <v>0</v>
      </c>
      <c r="CL106" s="33">
        <f t="shared" si="302"/>
        <v>327109998</v>
      </c>
      <c r="CM106" s="33">
        <f t="shared" si="303"/>
        <v>0</v>
      </c>
      <c r="CN106" s="33">
        <f t="shared" si="304"/>
        <v>3069070</v>
      </c>
      <c r="CO106" s="81">
        <f t="shared" si="235"/>
        <v>1</v>
      </c>
      <c r="CP106" s="81">
        <f>IFERROR(BJ106/AJ106,0)</f>
        <v>0.58802802195351844</v>
      </c>
    </row>
    <row r="107" spans="1:94" s="26" customFormat="1" ht="18.75" customHeight="1" outlineLevel="2">
      <c r="A107" s="460" t="s">
        <v>773</v>
      </c>
      <c r="B107" s="43" t="s">
        <v>192</v>
      </c>
      <c r="C107" s="537" t="s">
        <v>84</v>
      </c>
      <c r="D107" s="65" t="s">
        <v>94</v>
      </c>
      <c r="E107" s="30">
        <v>350000</v>
      </c>
      <c r="F107" s="42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5"/>
      <c r="R107" s="30"/>
      <c r="S107" s="33"/>
      <c r="T107" s="42"/>
      <c r="U107" s="38"/>
      <c r="V107" s="38"/>
      <c r="W107" s="38"/>
      <c r="X107" s="38"/>
      <c r="Y107" s="38"/>
      <c r="Z107" s="38"/>
      <c r="AA107" s="38"/>
      <c r="AB107" s="38"/>
      <c r="AC107" s="35"/>
      <c r="AD107" s="34">
        <f t="shared" si="297"/>
        <v>0</v>
      </c>
      <c r="AE107" s="36">
        <f t="shared" si="297"/>
        <v>0</v>
      </c>
      <c r="AF107" s="32"/>
      <c r="AG107" s="30">
        <f t="shared" si="181"/>
        <v>350000</v>
      </c>
      <c r="AH107" s="33"/>
      <c r="AI107" s="127">
        <f t="shared" si="264"/>
        <v>350000</v>
      </c>
      <c r="AJ107" s="37">
        <f>+AG107-AH107</f>
        <v>350000</v>
      </c>
      <c r="AK107" s="30">
        <v>350000</v>
      </c>
      <c r="AL107" s="332">
        <v>0</v>
      </c>
      <c r="AM107" s="332">
        <v>0</v>
      </c>
      <c r="AN107" s="332">
        <v>0</v>
      </c>
      <c r="AO107" s="333">
        <v>0</v>
      </c>
      <c r="AP107" s="30">
        <v>0</v>
      </c>
      <c r="AQ107" s="30"/>
      <c r="AR107" s="40"/>
      <c r="AS107" s="40"/>
      <c r="AT107" s="40"/>
      <c r="AU107" s="169"/>
      <c r="AV107" s="128"/>
      <c r="AW107" s="30">
        <f>+SUM(AK107:AV107)</f>
        <v>350000</v>
      </c>
      <c r="AX107" s="30">
        <v>4379</v>
      </c>
      <c r="AY107" s="30">
        <v>4352</v>
      </c>
      <c r="AZ107" s="37">
        <v>4361</v>
      </c>
      <c r="BA107" s="45">
        <v>4408</v>
      </c>
      <c r="BB107" s="40">
        <v>4428</v>
      </c>
      <c r="BC107" s="40">
        <v>28811</v>
      </c>
      <c r="BD107" s="40">
        <v>4508</v>
      </c>
      <c r="BE107" s="40"/>
      <c r="BF107" s="40"/>
      <c r="BG107" s="40"/>
      <c r="BH107" s="40"/>
      <c r="BI107" s="128"/>
      <c r="BJ107" s="30">
        <f t="shared" si="298"/>
        <v>55247</v>
      </c>
      <c r="BK107" s="34">
        <v>4379</v>
      </c>
      <c r="BL107" s="38">
        <v>4352</v>
      </c>
      <c r="BM107" s="38">
        <v>4361</v>
      </c>
      <c r="BN107" s="38">
        <v>4408</v>
      </c>
      <c r="BO107" s="38">
        <v>4428</v>
      </c>
      <c r="BP107" s="38">
        <v>28811</v>
      </c>
      <c r="BQ107" s="38">
        <v>4508</v>
      </c>
      <c r="BR107" s="38"/>
      <c r="BS107" s="38"/>
      <c r="BT107" s="38"/>
      <c r="BU107" s="40"/>
      <c r="BV107" s="128"/>
      <c r="BW107" s="30">
        <f t="shared" si="299"/>
        <v>55247</v>
      </c>
      <c r="BX107" s="38">
        <v>4379</v>
      </c>
      <c r="BY107" s="38">
        <v>4352</v>
      </c>
      <c r="BZ107" s="38">
        <v>4361</v>
      </c>
      <c r="CA107" s="38">
        <v>4408</v>
      </c>
      <c r="CB107" s="38">
        <v>4428</v>
      </c>
      <c r="CC107" s="38">
        <v>28811</v>
      </c>
      <c r="CD107" s="38">
        <v>4508</v>
      </c>
      <c r="CE107" s="38"/>
      <c r="CF107" s="38"/>
      <c r="CG107" s="38"/>
      <c r="CH107" s="38"/>
      <c r="CI107" s="128"/>
      <c r="CJ107" s="31">
        <f t="shared" si="300"/>
        <v>55247</v>
      </c>
      <c r="CK107" s="30">
        <f t="shared" si="301"/>
        <v>0</v>
      </c>
      <c r="CL107" s="33">
        <f t="shared" si="302"/>
        <v>294753</v>
      </c>
      <c r="CM107" s="33">
        <f t="shared" si="303"/>
        <v>0</v>
      </c>
      <c r="CN107" s="33">
        <f t="shared" si="304"/>
        <v>0</v>
      </c>
      <c r="CO107" s="81">
        <f t="shared" si="235"/>
        <v>1</v>
      </c>
      <c r="CP107" s="81">
        <f>IFERROR(BJ107/AJ107,0)</f>
        <v>0.15784857142857142</v>
      </c>
    </row>
    <row r="108" spans="1:94" s="26" customFormat="1" ht="18.75" customHeight="1" outlineLevel="2">
      <c r="A108" s="460" t="s">
        <v>774</v>
      </c>
      <c r="B108" s="43" t="s">
        <v>193</v>
      </c>
      <c r="C108" s="537" t="s">
        <v>84</v>
      </c>
      <c r="D108" s="65" t="s">
        <v>95</v>
      </c>
      <c r="E108" s="30">
        <v>195000000</v>
      </c>
      <c r="F108" s="42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5"/>
      <c r="R108" s="30">
        <v>10000000</v>
      </c>
      <c r="S108" s="33"/>
      <c r="T108" s="42"/>
      <c r="U108" s="38"/>
      <c r="V108" s="38"/>
      <c r="W108" s="38"/>
      <c r="X108" s="38"/>
      <c r="Y108" s="38"/>
      <c r="Z108" s="38"/>
      <c r="AA108" s="38"/>
      <c r="AB108" s="38"/>
      <c r="AC108" s="35"/>
      <c r="AD108" s="34">
        <f t="shared" si="297"/>
        <v>10000000</v>
      </c>
      <c r="AE108" s="36">
        <f t="shared" si="297"/>
        <v>0</v>
      </c>
      <c r="AF108" s="32"/>
      <c r="AG108" s="30">
        <f t="shared" si="181"/>
        <v>185000000</v>
      </c>
      <c r="AH108" s="33"/>
      <c r="AI108" s="127">
        <f t="shared" si="264"/>
        <v>185000000</v>
      </c>
      <c r="AJ108" s="37">
        <f>+AG108-AH108</f>
        <v>185000000</v>
      </c>
      <c r="AK108" s="30">
        <v>185000000</v>
      </c>
      <c r="AL108" s="332">
        <v>0</v>
      </c>
      <c r="AM108" s="332">
        <v>0</v>
      </c>
      <c r="AN108" s="332">
        <v>0</v>
      </c>
      <c r="AO108" s="333">
        <v>0</v>
      </c>
      <c r="AP108" s="30">
        <v>0</v>
      </c>
      <c r="AQ108" s="30"/>
      <c r="AR108" s="40"/>
      <c r="AS108" s="40"/>
      <c r="AT108" s="40"/>
      <c r="AU108" s="169"/>
      <c r="AV108" s="128"/>
      <c r="AW108" s="30">
        <f>+SUM(AK108:AV108)</f>
        <v>185000000</v>
      </c>
      <c r="AX108" s="30">
        <v>9409838</v>
      </c>
      <c r="AY108" s="30">
        <v>12079018</v>
      </c>
      <c r="AZ108" s="37">
        <v>11103413</v>
      </c>
      <c r="BA108" s="45">
        <v>12962607</v>
      </c>
      <c r="BB108" s="40">
        <v>12945743</v>
      </c>
      <c r="BC108" s="40">
        <v>12814952</v>
      </c>
      <c r="BD108" s="40">
        <v>12824674</v>
      </c>
      <c r="BE108" s="40"/>
      <c r="BF108" s="347"/>
      <c r="BG108" s="40"/>
      <c r="BH108" s="40"/>
      <c r="BI108" s="128"/>
      <c r="BJ108" s="30">
        <f t="shared" si="298"/>
        <v>84140245</v>
      </c>
      <c r="BK108" s="34">
        <v>9409838</v>
      </c>
      <c r="BL108" s="38">
        <v>12079018</v>
      </c>
      <c r="BM108" s="38">
        <v>11103413</v>
      </c>
      <c r="BN108" s="38">
        <v>12962607</v>
      </c>
      <c r="BO108" s="38">
        <v>12945743</v>
      </c>
      <c r="BP108" s="38">
        <v>12814952</v>
      </c>
      <c r="BQ108" s="38">
        <v>12824674</v>
      </c>
      <c r="BR108" s="38"/>
      <c r="BS108" s="38"/>
      <c r="BT108" s="38"/>
      <c r="BU108" s="40"/>
      <c r="BV108" s="128"/>
      <c r="BW108" s="30">
        <f t="shared" si="299"/>
        <v>84140245</v>
      </c>
      <c r="BX108" s="38">
        <v>646878</v>
      </c>
      <c r="BY108" s="38">
        <v>8762960</v>
      </c>
      <c r="BZ108" s="38">
        <v>23182431</v>
      </c>
      <c r="CA108" s="38">
        <v>12962607</v>
      </c>
      <c r="CB108" s="38">
        <v>12945743</v>
      </c>
      <c r="CC108" s="38">
        <v>12814952</v>
      </c>
      <c r="CD108" s="38"/>
      <c r="CE108" s="38"/>
      <c r="CF108" s="38"/>
      <c r="CG108" s="38"/>
      <c r="CH108" s="38"/>
      <c r="CI108" s="128"/>
      <c r="CJ108" s="31">
        <f t="shared" si="300"/>
        <v>71315571</v>
      </c>
      <c r="CK108" s="30">
        <f t="shared" si="301"/>
        <v>0</v>
      </c>
      <c r="CL108" s="33">
        <f t="shared" si="302"/>
        <v>100859755</v>
      </c>
      <c r="CM108" s="33">
        <f t="shared" si="303"/>
        <v>0</v>
      </c>
      <c r="CN108" s="33">
        <f t="shared" si="304"/>
        <v>12824674</v>
      </c>
      <c r="CO108" s="81">
        <f t="shared" si="235"/>
        <v>1</v>
      </c>
      <c r="CP108" s="81">
        <f>IFERROR(BJ108/AJ108,0)</f>
        <v>0.45481213513513513</v>
      </c>
    </row>
    <row r="109" spans="1:94" s="26" customFormat="1" ht="18.75" customHeight="1" outlineLevel="2">
      <c r="A109" s="460" t="s">
        <v>775</v>
      </c>
      <c r="B109" s="43" t="s">
        <v>194</v>
      </c>
      <c r="C109" s="537" t="s">
        <v>84</v>
      </c>
      <c r="D109" s="65" t="s">
        <v>96</v>
      </c>
      <c r="E109" s="30">
        <v>280000000</v>
      </c>
      <c r="F109" s="42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5"/>
      <c r="R109" s="30">
        <v>60000000</v>
      </c>
      <c r="S109" s="33"/>
      <c r="T109" s="42"/>
      <c r="U109" s="38"/>
      <c r="V109" s="38"/>
      <c r="W109" s="38"/>
      <c r="X109" s="38"/>
      <c r="Y109" s="38"/>
      <c r="Z109" s="38"/>
      <c r="AA109" s="38"/>
      <c r="AB109" s="38"/>
      <c r="AC109" s="35"/>
      <c r="AD109" s="34">
        <f t="shared" si="297"/>
        <v>60000000</v>
      </c>
      <c r="AE109" s="36">
        <f t="shared" si="297"/>
        <v>0</v>
      </c>
      <c r="AF109" s="32"/>
      <c r="AG109" s="30">
        <f t="shared" si="181"/>
        <v>220000000</v>
      </c>
      <c r="AH109" s="33"/>
      <c r="AI109" s="127">
        <f t="shared" si="264"/>
        <v>220000000</v>
      </c>
      <c r="AJ109" s="37">
        <f>+AG109-AH109</f>
        <v>220000000</v>
      </c>
      <c r="AK109" s="30">
        <v>220000000</v>
      </c>
      <c r="AL109" s="332">
        <v>0</v>
      </c>
      <c r="AM109" s="332">
        <v>0</v>
      </c>
      <c r="AN109" s="332">
        <v>0</v>
      </c>
      <c r="AO109" s="333">
        <v>0</v>
      </c>
      <c r="AP109" s="30">
        <v>0</v>
      </c>
      <c r="AQ109" s="30"/>
      <c r="AR109" s="40"/>
      <c r="AS109" s="40"/>
      <c r="AT109" s="40"/>
      <c r="AU109" s="169"/>
      <c r="AV109" s="128"/>
      <c r="AW109" s="30">
        <f>+SUM(AK109:AV109)</f>
        <v>220000000</v>
      </c>
      <c r="AX109" s="30">
        <v>10666324</v>
      </c>
      <c r="AY109" s="30">
        <v>15101787</v>
      </c>
      <c r="AZ109" s="37">
        <v>20386692</v>
      </c>
      <c r="BA109" s="45">
        <v>20438696</v>
      </c>
      <c r="BB109" s="40">
        <v>17652078</v>
      </c>
      <c r="BC109" s="40">
        <v>18363807</v>
      </c>
      <c r="BD109" s="40">
        <v>17626558</v>
      </c>
      <c r="BE109" s="40"/>
      <c r="BF109" s="40"/>
      <c r="BG109" s="40"/>
      <c r="BH109" s="40"/>
      <c r="BI109" s="128"/>
      <c r="BJ109" s="30">
        <f t="shared" si="298"/>
        <v>120235942</v>
      </c>
      <c r="BK109" s="34">
        <v>10666324</v>
      </c>
      <c r="BL109" s="38">
        <v>14866336</v>
      </c>
      <c r="BM109" s="38">
        <v>20622143</v>
      </c>
      <c r="BN109" s="38">
        <v>20438696</v>
      </c>
      <c r="BO109" s="38">
        <v>17652078</v>
      </c>
      <c r="BP109" s="38">
        <v>18363807</v>
      </c>
      <c r="BQ109" s="38">
        <v>17626558</v>
      </c>
      <c r="BR109" s="38"/>
      <c r="BS109" s="38"/>
      <c r="BT109" s="38"/>
      <c r="BU109" s="40"/>
      <c r="BV109" s="128"/>
      <c r="BW109" s="30">
        <f t="shared" si="299"/>
        <v>120235942</v>
      </c>
      <c r="BX109" s="38">
        <v>10262786</v>
      </c>
      <c r="BY109" s="38">
        <v>15180542</v>
      </c>
      <c r="BZ109" s="38">
        <v>20711475</v>
      </c>
      <c r="CA109" s="38">
        <v>20438696</v>
      </c>
      <c r="CB109" s="38">
        <v>17652078</v>
      </c>
      <c r="CC109" s="38">
        <v>18363807</v>
      </c>
      <c r="CD109" s="38">
        <v>17104890</v>
      </c>
      <c r="CE109" s="38"/>
      <c r="CF109" s="38"/>
      <c r="CG109" s="38"/>
      <c r="CH109" s="38"/>
      <c r="CI109" s="128"/>
      <c r="CJ109" s="31">
        <f t="shared" si="300"/>
        <v>119714274</v>
      </c>
      <c r="CK109" s="30">
        <f t="shared" si="301"/>
        <v>0</v>
      </c>
      <c r="CL109" s="33">
        <f t="shared" si="302"/>
        <v>99764058</v>
      </c>
      <c r="CM109" s="33">
        <f t="shared" si="303"/>
        <v>0</v>
      </c>
      <c r="CN109" s="33">
        <f t="shared" si="304"/>
        <v>521668</v>
      </c>
      <c r="CO109" s="81">
        <f t="shared" si="235"/>
        <v>1</v>
      </c>
      <c r="CP109" s="81">
        <f>IFERROR(BJ109/AJ109,0)</f>
        <v>0.54652700909090912</v>
      </c>
    </row>
    <row r="110" spans="1:94" s="64" customFormat="1" ht="20.25" customHeight="1" outlineLevel="1">
      <c r="A110" s="291"/>
      <c r="B110" s="146" t="s">
        <v>256</v>
      </c>
      <c r="C110" s="536" t="s">
        <v>84</v>
      </c>
      <c r="D110" s="123" t="s">
        <v>257</v>
      </c>
      <c r="E110" s="149">
        <f>+SUM(E111:E113)</f>
        <v>597250000</v>
      </c>
      <c r="F110" s="194">
        <f t="shared" ref="F110:BQ110" si="305">+SUM(F111:F113)</f>
        <v>0</v>
      </c>
      <c r="G110" s="152">
        <f t="shared" ref="G110:AC110" si="306">+SUM(G111:G113)</f>
        <v>0</v>
      </c>
      <c r="H110" s="152">
        <f t="shared" si="306"/>
        <v>0</v>
      </c>
      <c r="I110" s="152">
        <f t="shared" si="306"/>
        <v>0</v>
      </c>
      <c r="J110" s="152">
        <f t="shared" si="306"/>
        <v>8223589</v>
      </c>
      <c r="K110" s="152">
        <f t="shared" si="306"/>
        <v>8223589</v>
      </c>
      <c r="L110" s="152">
        <f t="shared" si="306"/>
        <v>0</v>
      </c>
      <c r="M110" s="152">
        <f t="shared" si="306"/>
        <v>0</v>
      </c>
      <c r="N110" s="152">
        <f t="shared" si="306"/>
        <v>0</v>
      </c>
      <c r="O110" s="152">
        <f t="shared" si="306"/>
        <v>0</v>
      </c>
      <c r="P110" s="152">
        <f t="shared" si="306"/>
        <v>0</v>
      </c>
      <c r="Q110" s="197">
        <f t="shared" si="306"/>
        <v>0</v>
      </c>
      <c r="R110" s="149">
        <f t="shared" si="306"/>
        <v>0</v>
      </c>
      <c r="S110" s="147">
        <f t="shared" si="306"/>
        <v>0</v>
      </c>
      <c r="T110" s="194">
        <f t="shared" si="306"/>
        <v>0</v>
      </c>
      <c r="U110" s="152">
        <f t="shared" si="306"/>
        <v>0</v>
      </c>
      <c r="V110" s="152">
        <f t="shared" si="306"/>
        <v>0</v>
      </c>
      <c r="W110" s="152">
        <f t="shared" si="306"/>
        <v>0</v>
      </c>
      <c r="X110" s="152">
        <f t="shared" si="306"/>
        <v>0</v>
      </c>
      <c r="Y110" s="152">
        <f t="shared" si="306"/>
        <v>0</v>
      </c>
      <c r="Z110" s="152">
        <f t="shared" si="306"/>
        <v>0</v>
      </c>
      <c r="AA110" s="152">
        <f t="shared" si="306"/>
        <v>0</v>
      </c>
      <c r="AB110" s="152">
        <f t="shared" si="306"/>
        <v>0</v>
      </c>
      <c r="AC110" s="197">
        <f t="shared" si="306"/>
        <v>0</v>
      </c>
      <c r="AD110" s="292">
        <f t="shared" si="305"/>
        <v>8223589</v>
      </c>
      <c r="AE110" s="563">
        <f t="shared" si="305"/>
        <v>8223589</v>
      </c>
      <c r="AF110" s="150">
        <f>+SUM(AF111:AF113)</f>
        <v>0</v>
      </c>
      <c r="AG110" s="149">
        <f t="shared" si="305"/>
        <v>597250000</v>
      </c>
      <c r="AH110" s="147">
        <f t="shared" si="305"/>
        <v>0</v>
      </c>
      <c r="AI110" s="149">
        <f t="shared" si="305"/>
        <v>575263740</v>
      </c>
      <c r="AJ110" s="149">
        <f>+SUM(AJ111:AJ113)</f>
        <v>597250000</v>
      </c>
      <c r="AK110" s="149">
        <f t="shared" si="305"/>
        <v>60826793</v>
      </c>
      <c r="AL110" s="150">
        <f t="shared" si="305"/>
        <v>0</v>
      </c>
      <c r="AM110" s="149">
        <f t="shared" si="305"/>
        <v>514436947</v>
      </c>
      <c r="AN110" s="149">
        <f t="shared" si="305"/>
        <v>0</v>
      </c>
      <c r="AO110" s="149">
        <f t="shared" si="305"/>
        <v>0</v>
      </c>
      <c r="AP110" s="149">
        <f t="shared" si="305"/>
        <v>0</v>
      </c>
      <c r="AQ110" s="149">
        <f t="shared" si="305"/>
        <v>0</v>
      </c>
      <c r="AR110" s="149">
        <f t="shared" si="305"/>
        <v>0</v>
      </c>
      <c r="AS110" s="149">
        <f t="shared" si="305"/>
        <v>0</v>
      </c>
      <c r="AT110" s="149">
        <f t="shared" si="305"/>
        <v>0</v>
      </c>
      <c r="AU110" s="170">
        <f t="shared" si="305"/>
        <v>0</v>
      </c>
      <c r="AV110" s="149">
        <f t="shared" si="305"/>
        <v>0</v>
      </c>
      <c r="AW110" s="149">
        <f t="shared" si="305"/>
        <v>575263740</v>
      </c>
      <c r="AX110" s="147">
        <f t="shared" si="305"/>
        <v>0</v>
      </c>
      <c r="AY110" s="150">
        <f t="shared" si="305"/>
        <v>60826793</v>
      </c>
      <c r="AZ110" s="149">
        <f t="shared" si="305"/>
        <v>0</v>
      </c>
      <c r="BA110" s="147">
        <f t="shared" si="305"/>
        <v>513959705</v>
      </c>
      <c r="BB110" s="149">
        <f t="shared" si="305"/>
        <v>0</v>
      </c>
      <c r="BC110" s="149">
        <f t="shared" si="305"/>
        <v>0</v>
      </c>
      <c r="BD110" s="149">
        <f t="shared" si="305"/>
        <v>0</v>
      </c>
      <c r="BE110" s="149">
        <f t="shared" si="305"/>
        <v>0</v>
      </c>
      <c r="BF110" s="149">
        <f t="shared" si="305"/>
        <v>0</v>
      </c>
      <c r="BG110" s="149">
        <f t="shared" si="305"/>
        <v>0</v>
      </c>
      <c r="BH110" s="149">
        <f t="shared" si="305"/>
        <v>0</v>
      </c>
      <c r="BI110" s="148">
        <f t="shared" si="305"/>
        <v>0</v>
      </c>
      <c r="BJ110" s="149">
        <f t="shared" si="305"/>
        <v>574786498</v>
      </c>
      <c r="BK110" s="147">
        <f t="shared" si="305"/>
        <v>0</v>
      </c>
      <c r="BL110" s="150">
        <f t="shared" si="305"/>
        <v>0</v>
      </c>
      <c r="BM110" s="149">
        <f t="shared" si="305"/>
        <v>0</v>
      </c>
      <c r="BN110" s="147">
        <f t="shared" si="305"/>
        <v>50113740</v>
      </c>
      <c r="BO110" s="149">
        <f t="shared" si="305"/>
        <v>0</v>
      </c>
      <c r="BP110" s="149">
        <f t="shared" si="305"/>
        <v>524672758</v>
      </c>
      <c r="BQ110" s="149">
        <f t="shared" si="305"/>
        <v>0</v>
      </c>
      <c r="BR110" s="149">
        <f t="shared" ref="BR110:CN110" si="307">+SUM(BR111:BR113)</f>
        <v>0</v>
      </c>
      <c r="BS110" s="149">
        <f t="shared" si="307"/>
        <v>0</v>
      </c>
      <c r="BT110" s="149">
        <v>0</v>
      </c>
      <c r="BU110" s="149">
        <f t="shared" si="307"/>
        <v>0</v>
      </c>
      <c r="BV110" s="148">
        <f t="shared" si="307"/>
        <v>0</v>
      </c>
      <c r="BW110" s="149">
        <f t="shared" si="307"/>
        <v>574786498</v>
      </c>
      <c r="BX110" s="147">
        <f t="shared" si="307"/>
        <v>0</v>
      </c>
      <c r="BY110" s="147">
        <f t="shared" si="307"/>
        <v>0</v>
      </c>
      <c r="BZ110" s="149">
        <f t="shared" si="307"/>
        <v>0</v>
      </c>
      <c r="CA110" s="149">
        <f t="shared" si="307"/>
        <v>50113740</v>
      </c>
      <c r="CB110" s="149">
        <f t="shared" si="307"/>
        <v>0</v>
      </c>
      <c r="CC110" s="149">
        <f t="shared" si="307"/>
        <v>524672758</v>
      </c>
      <c r="CD110" s="149">
        <f t="shared" si="307"/>
        <v>0</v>
      </c>
      <c r="CE110" s="149">
        <f t="shared" si="307"/>
        <v>0</v>
      </c>
      <c r="CF110" s="149">
        <f t="shared" si="307"/>
        <v>0</v>
      </c>
      <c r="CG110" s="149">
        <f t="shared" si="307"/>
        <v>0</v>
      </c>
      <c r="CH110" s="149">
        <f t="shared" si="307"/>
        <v>0</v>
      </c>
      <c r="CI110" s="149">
        <f t="shared" si="307"/>
        <v>0</v>
      </c>
      <c r="CJ110" s="148">
        <f t="shared" si="307"/>
        <v>574786498</v>
      </c>
      <c r="CK110" s="149">
        <f>+SUM(CK111:CK113)</f>
        <v>21986260</v>
      </c>
      <c r="CL110" s="147">
        <f t="shared" si="307"/>
        <v>477242</v>
      </c>
      <c r="CM110" s="147">
        <f t="shared" si="307"/>
        <v>0</v>
      </c>
      <c r="CN110" s="147">
        <f t="shared" si="307"/>
        <v>0</v>
      </c>
      <c r="CO110" s="151">
        <f t="shared" si="235"/>
        <v>0.96318750941816655</v>
      </c>
      <c r="CP110" s="151">
        <f>IFERROR(BJ110/AJ110,0)</f>
        <v>0.96238844370029297</v>
      </c>
    </row>
    <row r="111" spans="1:94" s="26" customFormat="1" ht="18" customHeight="1" outlineLevel="2">
      <c r="A111" s="460" t="s">
        <v>776</v>
      </c>
      <c r="B111" s="43" t="s">
        <v>195</v>
      </c>
      <c r="C111" s="537" t="s">
        <v>84</v>
      </c>
      <c r="D111" s="65" t="s">
        <v>97</v>
      </c>
      <c r="E111" s="30">
        <v>72100000</v>
      </c>
      <c r="F111" s="42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5"/>
      <c r="R111" s="30"/>
      <c r="S111" s="33"/>
      <c r="T111" s="42"/>
      <c r="U111" s="38"/>
      <c r="V111" s="38"/>
      <c r="W111" s="38"/>
      <c r="X111" s="38"/>
      <c r="Y111" s="38"/>
      <c r="Z111" s="38"/>
      <c r="AA111" s="38"/>
      <c r="AB111" s="38"/>
      <c r="AC111" s="35"/>
      <c r="AD111" s="34">
        <f t="shared" ref="AD111:AE113" si="308">+F111+H111+J111+L111+N111+P111+R111+T111+V111+X111+Z111+AB111</f>
        <v>0</v>
      </c>
      <c r="AE111" s="36">
        <f t="shared" si="308"/>
        <v>0</v>
      </c>
      <c r="AF111" s="32"/>
      <c r="AG111" s="30">
        <f t="shared" si="181"/>
        <v>72100000</v>
      </c>
      <c r="AH111" s="33"/>
      <c r="AI111" s="127">
        <f t="shared" si="264"/>
        <v>50113740</v>
      </c>
      <c r="AJ111" s="37">
        <f>+AG111-AH111</f>
        <v>72100000</v>
      </c>
      <c r="AK111" s="30">
        <v>0</v>
      </c>
      <c r="AL111" s="30">
        <v>0</v>
      </c>
      <c r="AM111" s="30">
        <v>50113740</v>
      </c>
      <c r="AN111" s="30">
        <v>0</v>
      </c>
      <c r="AO111" s="30">
        <v>0</v>
      </c>
      <c r="AP111" s="30">
        <v>0</v>
      </c>
      <c r="AQ111" s="30"/>
      <c r="AR111" s="40"/>
      <c r="AS111" s="40"/>
      <c r="AT111" s="40"/>
      <c r="AU111" s="169"/>
      <c r="AV111" s="128"/>
      <c r="AW111" s="30">
        <f>+SUM(AK111:AV111)</f>
        <v>50113740</v>
      </c>
      <c r="AX111" s="30">
        <v>0</v>
      </c>
      <c r="AY111" s="30">
        <v>0</v>
      </c>
      <c r="AZ111" s="37">
        <v>0</v>
      </c>
      <c r="BA111" s="45">
        <v>50113740</v>
      </c>
      <c r="BB111" s="40">
        <v>0</v>
      </c>
      <c r="BC111" s="40">
        <v>0</v>
      </c>
      <c r="BD111" s="40"/>
      <c r="BE111" s="40"/>
      <c r="BF111" s="40"/>
      <c r="BG111" s="40"/>
      <c r="BH111" s="40"/>
      <c r="BI111" s="128"/>
      <c r="BJ111" s="30">
        <f t="shared" ref="BJ111:BJ113" si="309">+SUM(AX111:BI111)</f>
        <v>50113740</v>
      </c>
      <c r="BK111" s="34">
        <v>0</v>
      </c>
      <c r="BL111" s="38">
        <v>0</v>
      </c>
      <c r="BM111" s="38">
        <v>0</v>
      </c>
      <c r="BN111" s="38">
        <v>50113740</v>
      </c>
      <c r="BO111" s="38">
        <v>0</v>
      </c>
      <c r="BP111" s="38">
        <v>0</v>
      </c>
      <c r="BQ111" s="38"/>
      <c r="BR111" s="38"/>
      <c r="BS111" s="38"/>
      <c r="BT111" s="38"/>
      <c r="BU111" s="40"/>
      <c r="BV111" s="128"/>
      <c r="BW111" s="30">
        <f t="shared" ref="BW111:BW113" si="310">+SUM(BK111:BV111)</f>
        <v>50113740</v>
      </c>
      <c r="BX111" s="38">
        <v>0</v>
      </c>
      <c r="BY111" s="38">
        <v>0</v>
      </c>
      <c r="BZ111" s="38">
        <v>0</v>
      </c>
      <c r="CA111" s="38">
        <v>50113740</v>
      </c>
      <c r="CB111" s="38">
        <v>0</v>
      </c>
      <c r="CC111" s="38">
        <v>0</v>
      </c>
      <c r="CD111" s="38"/>
      <c r="CE111" s="38"/>
      <c r="CF111" s="38"/>
      <c r="CG111" s="38"/>
      <c r="CH111" s="38"/>
      <c r="CI111" s="128"/>
      <c r="CJ111" s="31">
        <f t="shared" ref="CJ111:CJ113" si="311">+SUM(BX111:CI111)</f>
        <v>50113740</v>
      </c>
      <c r="CK111" s="30">
        <f t="shared" ref="CK111:CK113" si="312">+AJ111-AW111</f>
        <v>21986260</v>
      </c>
      <c r="CL111" s="33">
        <f t="shared" ref="CL111:CL113" si="313">+AW111-BJ111</f>
        <v>0</v>
      </c>
      <c r="CM111" s="33">
        <f t="shared" ref="CM111:CM113" si="314">+BJ111-BW111</f>
        <v>0</v>
      </c>
      <c r="CN111" s="33">
        <f t="shared" ref="CN111:CN113" si="315">+BW111-CJ111</f>
        <v>0</v>
      </c>
      <c r="CO111" s="81">
        <f t="shared" si="235"/>
        <v>0.69505880721220525</v>
      </c>
      <c r="CP111" s="81">
        <f>IFERROR(BJ111/AJ111,0)</f>
        <v>0.69505880721220525</v>
      </c>
    </row>
    <row r="112" spans="1:94" s="29" customFormat="1" ht="18" customHeight="1" outlineLevel="2">
      <c r="A112" s="460" t="s">
        <v>777</v>
      </c>
      <c r="B112" s="43" t="s">
        <v>197</v>
      </c>
      <c r="C112" s="537" t="s">
        <v>84</v>
      </c>
      <c r="D112" s="65" t="s">
        <v>98</v>
      </c>
      <c r="E112" s="30">
        <v>5150000</v>
      </c>
      <c r="F112" s="44"/>
      <c r="G112" s="39"/>
      <c r="H112" s="39"/>
      <c r="I112" s="39"/>
      <c r="J112" s="39"/>
      <c r="K112" s="39">
        <v>8223589</v>
      </c>
      <c r="L112" s="39"/>
      <c r="M112" s="39"/>
      <c r="N112" s="39"/>
      <c r="O112" s="39"/>
      <c r="P112" s="39"/>
      <c r="Q112" s="28"/>
      <c r="R112" s="572"/>
      <c r="S112" s="27"/>
      <c r="T112" s="44"/>
      <c r="U112" s="39"/>
      <c r="V112" s="39"/>
      <c r="W112" s="39"/>
      <c r="X112" s="39"/>
      <c r="Y112" s="39"/>
      <c r="Z112" s="39"/>
      <c r="AA112" s="39"/>
      <c r="AB112" s="39"/>
      <c r="AC112" s="28"/>
      <c r="AD112" s="141">
        <f t="shared" si="308"/>
        <v>0</v>
      </c>
      <c r="AE112" s="564">
        <f t="shared" si="308"/>
        <v>8223589</v>
      </c>
      <c r="AF112" s="573"/>
      <c r="AG112" s="30">
        <f t="shared" si="181"/>
        <v>13373589</v>
      </c>
      <c r="AH112" s="27"/>
      <c r="AI112" s="141">
        <f t="shared" si="264"/>
        <v>13373589</v>
      </c>
      <c r="AJ112" s="30">
        <f>+AG112-AH112</f>
        <v>13373589</v>
      </c>
      <c r="AK112" s="30">
        <v>1773589</v>
      </c>
      <c r="AL112" s="332">
        <v>0</v>
      </c>
      <c r="AM112" s="332">
        <v>11600000</v>
      </c>
      <c r="AN112" s="332">
        <v>0</v>
      </c>
      <c r="AO112" s="333">
        <v>0</v>
      </c>
      <c r="AP112" s="30">
        <v>0</v>
      </c>
      <c r="AQ112" s="30"/>
      <c r="AR112" s="40"/>
      <c r="AS112" s="40"/>
      <c r="AT112" s="40"/>
      <c r="AU112" s="169"/>
      <c r="AV112" s="128"/>
      <c r="AW112" s="30">
        <f>+SUM(AK112:AV112)</f>
        <v>13373589</v>
      </c>
      <c r="AX112" s="30">
        <v>0</v>
      </c>
      <c r="AY112" s="30">
        <v>1773589</v>
      </c>
      <c r="AZ112" s="37">
        <v>0</v>
      </c>
      <c r="BA112" s="45">
        <v>11455299</v>
      </c>
      <c r="BB112" s="40">
        <v>0</v>
      </c>
      <c r="BC112" s="40">
        <v>0</v>
      </c>
      <c r="BD112" s="40"/>
      <c r="BE112" s="40"/>
      <c r="BF112" s="40"/>
      <c r="BG112" s="40"/>
      <c r="BH112" s="40"/>
      <c r="BI112" s="128"/>
      <c r="BJ112" s="30">
        <f t="shared" si="309"/>
        <v>13228888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8">
        <v>13228888</v>
      </c>
      <c r="BQ112" s="38"/>
      <c r="BR112" s="38"/>
      <c r="BS112" s="38"/>
      <c r="BT112" s="38"/>
      <c r="BU112" s="40"/>
      <c r="BV112" s="128"/>
      <c r="BW112" s="30">
        <f t="shared" si="310"/>
        <v>13228888</v>
      </c>
      <c r="BX112" s="38">
        <v>0</v>
      </c>
      <c r="BY112" s="38">
        <v>0</v>
      </c>
      <c r="BZ112" s="38">
        <v>0</v>
      </c>
      <c r="CA112" s="38">
        <v>0</v>
      </c>
      <c r="CB112" s="38">
        <v>0</v>
      </c>
      <c r="CC112" s="38">
        <v>13228888</v>
      </c>
      <c r="CD112" s="38"/>
      <c r="CE112" s="38"/>
      <c r="CF112" s="38"/>
      <c r="CG112" s="38"/>
      <c r="CH112" s="38"/>
      <c r="CI112" s="128"/>
      <c r="CJ112" s="31">
        <f t="shared" si="311"/>
        <v>13228888</v>
      </c>
      <c r="CK112" s="30">
        <f t="shared" si="312"/>
        <v>0</v>
      </c>
      <c r="CL112" s="33">
        <f t="shared" si="313"/>
        <v>144701</v>
      </c>
      <c r="CM112" s="33">
        <f t="shared" si="314"/>
        <v>0</v>
      </c>
      <c r="CN112" s="33">
        <f t="shared" si="315"/>
        <v>0</v>
      </c>
      <c r="CO112" s="81">
        <f t="shared" si="235"/>
        <v>1</v>
      </c>
      <c r="CP112" s="81">
        <f>IFERROR(BJ112/AJ112,0)</f>
        <v>0.98918009219514669</v>
      </c>
    </row>
    <row r="113" spans="1:94" s="26" customFormat="1" ht="18" customHeight="1" outlineLevel="2">
      <c r="A113" s="460" t="s">
        <v>778</v>
      </c>
      <c r="B113" s="43" t="s">
        <v>196</v>
      </c>
      <c r="C113" s="537" t="s">
        <v>84</v>
      </c>
      <c r="D113" s="65" t="s">
        <v>100</v>
      </c>
      <c r="E113" s="30">
        <v>520000000</v>
      </c>
      <c r="F113" s="42"/>
      <c r="G113" s="38"/>
      <c r="H113" s="38"/>
      <c r="I113" s="38"/>
      <c r="J113" s="38">
        <v>8223589</v>
      </c>
      <c r="K113" s="38"/>
      <c r="L113" s="38"/>
      <c r="M113" s="38"/>
      <c r="N113" s="38"/>
      <c r="O113" s="38"/>
      <c r="P113" s="38"/>
      <c r="Q113" s="35"/>
      <c r="R113" s="30"/>
      <c r="S113" s="33"/>
      <c r="T113" s="42"/>
      <c r="U113" s="38"/>
      <c r="V113" s="38"/>
      <c r="W113" s="38"/>
      <c r="X113" s="38"/>
      <c r="Y113" s="38"/>
      <c r="Z113" s="38"/>
      <c r="AA113" s="38"/>
      <c r="AB113" s="38"/>
      <c r="AC113" s="35"/>
      <c r="AD113" s="34">
        <f t="shared" si="308"/>
        <v>8223589</v>
      </c>
      <c r="AE113" s="36">
        <f t="shared" si="308"/>
        <v>0</v>
      </c>
      <c r="AF113" s="32"/>
      <c r="AG113" s="30">
        <f t="shared" si="181"/>
        <v>511776411</v>
      </c>
      <c r="AH113" s="33"/>
      <c r="AI113" s="127">
        <f t="shared" si="264"/>
        <v>511776411</v>
      </c>
      <c r="AJ113" s="37">
        <f>+AG113-AH113</f>
        <v>511776411</v>
      </c>
      <c r="AK113" s="30">
        <v>59053204</v>
      </c>
      <c r="AL113" s="332">
        <v>0</v>
      </c>
      <c r="AM113" s="332">
        <v>452723207</v>
      </c>
      <c r="AN113" s="332">
        <v>0</v>
      </c>
      <c r="AO113" s="333">
        <v>0</v>
      </c>
      <c r="AP113" s="30">
        <v>0</v>
      </c>
      <c r="AQ113" s="30"/>
      <c r="AR113" s="40"/>
      <c r="AS113" s="40"/>
      <c r="AT113" s="40"/>
      <c r="AU113" s="169"/>
      <c r="AV113" s="128"/>
      <c r="AW113" s="30">
        <f>+SUM(AK113:AV113)</f>
        <v>511776411</v>
      </c>
      <c r="AX113" s="30">
        <v>0</v>
      </c>
      <c r="AY113" s="30">
        <v>59053204</v>
      </c>
      <c r="AZ113" s="37">
        <v>0</v>
      </c>
      <c r="BA113" s="45">
        <v>452390666</v>
      </c>
      <c r="BB113" s="40">
        <v>0</v>
      </c>
      <c r="BC113" s="40">
        <v>0</v>
      </c>
      <c r="BD113" s="40"/>
      <c r="BE113" s="40"/>
      <c r="BF113" s="40"/>
      <c r="BG113" s="40"/>
      <c r="BH113" s="40"/>
      <c r="BI113" s="128"/>
      <c r="BJ113" s="30">
        <f t="shared" si="309"/>
        <v>511443870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8">
        <v>511443870</v>
      </c>
      <c r="BQ113" s="38"/>
      <c r="BR113" s="38"/>
      <c r="BS113" s="38"/>
      <c r="BT113" s="38"/>
      <c r="BU113" s="40"/>
      <c r="BV113" s="128"/>
      <c r="BW113" s="30">
        <f t="shared" si="310"/>
        <v>511443870</v>
      </c>
      <c r="BX113" s="38">
        <v>0</v>
      </c>
      <c r="BY113" s="38">
        <v>0</v>
      </c>
      <c r="BZ113" s="38">
        <v>0</v>
      </c>
      <c r="CA113" s="38">
        <v>0</v>
      </c>
      <c r="CB113" s="38">
        <v>0</v>
      </c>
      <c r="CC113" s="38">
        <v>511443870</v>
      </c>
      <c r="CD113" s="38"/>
      <c r="CE113" s="38"/>
      <c r="CF113" s="38"/>
      <c r="CG113" s="38"/>
      <c r="CH113" s="38"/>
      <c r="CI113" s="128"/>
      <c r="CJ113" s="31">
        <f t="shared" si="311"/>
        <v>511443870</v>
      </c>
      <c r="CK113" s="30">
        <f t="shared" si="312"/>
        <v>0</v>
      </c>
      <c r="CL113" s="33">
        <f t="shared" si="313"/>
        <v>332541</v>
      </c>
      <c r="CM113" s="33">
        <f t="shared" si="314"/>
        <v>0</v>
      </c>
      <c r="CN113" s="33">
        <f t="shared" si="315"/>
        <v>0</v>
      </c>
      <c r="CO113" s="81">
        <f t="shared" si="235"/>
        <v>1</v>
      </c>
      <c r="CP113" s="81">
        <f>IFERROR(BJ113/AJ113,0)</f>
        <v>0.99935022210314417</v>
      </c>
    </row>
    <row r="114" spans="1:94" s="64" customFormat="1" ht="21.75" customHeight="1" outlineLevel="2">
      <c r="A114" s="291"/>
      <c r="B114" s="146" t="s">
        <v>258</v>
      </c>
      <c r="C114" s="536" t="s">
        <v>84</v>
      </c>
      <c r="D114" s="123" t="s">
        <v>259</v>
      </c>
      <c r="E114" s="149">
        <f>+E115+E116</f>
        <v>1045139548</v>
      </c>
      <c r="F114" s="149">
        <f t="shared" ref="F114:AE114" si="316">+F115+F116</f>
        <v>0</v>
      </c>
      <c r="G114" s="149">
        <f t="shared" si="316"/>
        <v>0</v>
      </c>
      <c r="H114" s="149">
        <f t="shared" si="316"/>
        <v>0</v>
      </c>
      <c r="I114" s="149">
        <f t="shared" si="316"/>
        <v>100000000</v>
      </c>
      <c r="J114" s="149">
        <f t="shared" si="316"/>
        <v>0</v>
      </c>
      <c r="K114" s="149">
        <f t="shared" si="316"/>
        <v>0</v>
      </c>
      <c r="L114" s="149">
        <f t="shared" si="316"/>
        <v>30000000</v>
      </c>
      <c r="M114" s="149">
        <f t="shared" si="316"/>
        <v>0</v>
      </c>
      <c r="N114" s="149">
        <f t="shared" si="316"/>
        <v>0</v>
      </c>
      <c r="O114" s="149">
        <f t="shared" si="316"/>
        <v>0</v>
      </c>
      <c r="P114" s="149">
        <f t="shared" si="316"/>
        <v>0</v>
      </c>
      <c r="Q114" s="148">
        <f t="shared" si="316"/>
        <v>0</v>
      </c>
      <c r="R114" s="149">
        <f t="shared" si="316"/>
        <v>0</v>
      </c>
      <c r="S114" s="147">
        <f t="shared" si="316"/>
        <v>488000000</v>
      </c>
      <c r="T114" s="147">
        <f t="shared" si="316"/>
        <v>0</v>
      </c>
      <c r="U114" s="149">
        <f t="shared" si="316"/>
        <v>0</v>
      </c>
      <c r="V114" s="149">
        <f t="shared" si="316"/>
        <v>0</v>
      </c>
      <c r="W114" s="149">
        <f t="shared" si="316"/>
        <v>0</v>
      </c>
      <c r="X114" s="149">
        <f t="shared" si="316"/>
        <v>0</v>
      </c>
      <c r="Y114" s="149">
        <f t="shared" si="316"/>
        <v>0</v>
      </c>
      <c r="Z114" s="149">
        <f t="shared" si="316"/>
        <v>0</v>
      </c>
      <c r="AA114" s="149">
        <f t="shared" si="316"/>
        <v>0</v>
      </c>
      <c r="AB114" s="149">
        <f t="shared" si="316"/>
        <v>0</v>
      </c>
      <c r="AC114" s="148">
        <f t="shared" si="316"/>
        <v>0</v>
      </c>
      <c r="AD114" s="149">
        <f t="shared" si="316"/>
        <v>30000000</v>
      </c>
      <c r="AE114" s="149">
        <f t="shared" si="316"/>
        <v>588000000</v>
      </c>
      <c r="AF114" s="147">
        <f t="shared" ref="AF114" si="317">+AF115+AF116</f>
        <v>0</v>
      </c>
      <c r="AG114" s="149">
        <f t="shared" ref="AG114" si="318">+AG115+AG116</f>
        <v>1603139548</v>
      </c>
      <c r="AH114" s="149">
        <f t="shared" ref="AH114" si="319">+AH115+AH116</f>
        <v>0</v>
      </c>
      <c r="AI114" s="149">
        <f t="shared" ref="AI114" si="320">+AI115+AI116</f>
        <v>1150726144</v>
      </c>
      <c r="AJ114" s="149">
        <f t="shared" ref="AJ114" si="321">+AJ115+AJ116</f>
        <v>1603139548</v>
      </c>
      <c r="AK114" s="149">
        <f t="shared" ref="AK114" si="322">+AK115+AK116</f>
        <v>1005177204</v>
      </c>
      <c r="AL114" s="149">
        <f t="shared" ref="AL114" si="323">+AL115+AL116</f>
        <v>97548940</v>
      </c>
      <c r="AM114" s="149">
        <f t="shared" ref="AM114" si="324">+AM115+AM116</f>
        <v>0</v>
      </c>
      <c r="AN114" s="149">
        <f t="shared" ref="AN114" si="325">+AN115+AN116</f>
        <v>0</v>
      </c>
      <c r="AO114" s="149">
        <f t="shared" ref="AO114" si="326">+AO115+AO116</f>
        <v>0</v>
      </c>
      <c r="AP114" s="149">
        <f t="shared" ref="AP114" si="327">+AP115+AP116</f>
        <v>0</v>
      </c>
      <c r="AQ114" s="149">
        <f>+AQ115+AQ116</f>
        <v>48000000</v>
      </c>
      <c r="AR114" s="149">
        <f t="shared" ref="AR114" si="328">+AR115+AR116</f>
        <v>0</v>
      </c>
      <c r="AS114" s="149">
        <f t="shared" ref="AS114" si="329">+AS115+AS116</f>
        <v>0</v>
      </c>
      <c r="AT114" s="149">
        <f t="shared" ref="AT114" si="330">+AT115+AT116</f>
        <v>0</v>
      </c>
      <c r="AU114" s="149">
        <f t="shared" ref="AU114" si="331">+AU115+AU116</f>
        <v>0</v>
      </c>
      <c r="AV114" s="149">
        <f t="shared" ref="AV114" si="332">+AV115+AV116</f>
        <v>0</v>
      </c>
      <c r="AW114" s="149">
        <f t="shared" ref="AW114" si="333">+AW115+AW116</f>
        <v>1150726144</v>
      </c>
      <c r="AX114" s="149">
        <f t="shared" ref="AX114" si="334">+AX115+AX116</f>
        <v>1005177204</v>
      </c>
      <c r="AY114" s="149">
        <f t="shared" ref="AY114" si="335">+AY115+AY116</f>
        <v>2348940</v>
      </c>
      <c r="AZ114" s="149">
        <f t="shared" ref="AZ114" si="336">+AZ115+AZ116</f>
        <v>0</v>
      </c>
      <c r="BA114" s="149">
        <f t="shared" ref="BA114" si="337">+BA115+BA116</f>
        <v>72168000</v>
      </c>
      <c r="BB114" s="149">
        <f t="shared" ref="BB114" si="338">+BB115+BB116</f>
        <v>0</v>
      </c>
      <c r="BC114" s="149">
        <f t="shared" ref="BC114" si="339">+BC115+BC116</f>
        <v>0</v>
      </c>
      <c r="BD114" s="149">
        <f t="shared" ref="BD114" si="340">+BD115+BD116</f>
        <v>12000000</v>
      </c>
      <c r="BE114" s="149">
        <f t="shared" ref="BE114" si="341">+BE115+BE116</f>
        <v>0</v>
      </c>
      <c r="BF114" s="149">
        <f t="shared" ref="BF114" si="342">+BF115+BF116</f>
        <v>0</v>
      </c>
      <c r="BG114" s="149">
        <f t="shared" ref="BG114" si="343">+BG115+BG116</f>
        <v>0</v>
      </c>
      <c r="BH114" s="149">
        <f t="shared" ref="BH114" si="344">+BH115+BH116</f>
        <v>0</v>
      </c>
      <c r="BI114" s="149">
        <f t="shared" ref="BI114" si="345">+BI115+BI116</f>
        <v>0</v>
      </c>
      <c r="BJ114" s="149">
        <f t="shared" ref="BJ114" si="346">+BJ115+BJ116</f>
        <v>1091694144</v>
      </c>
      <c r="BK114" s="149">
        <f t="shared" ref="BK114" si="347">+BK115+BK116</f>
        <v>87373364</v>
      </c>
      <c r="BL114" s="149">
        <f t="shared" ref="BL114" si="348">+BL115+BL116</f>
        <v>79705297</v>
      </c>
      <c r="BM114" s="149">
        <f>+BM115+BM116</f>
        <v>117854853</v>
      </c>
      <c r="BN114" s="149">
        <f t="shared" ref="BN114" si="349">+BN115+BN116</f>
        <v>59580537</v>
      </c>
      <c r="BO114" s="149">
        <f t="shared" ref="BO114" si="350">+BO115+BO116</f>
        <v>126760799</v>
      </c>
      <c r="BP114" s="149">
        <f t="shared" ref="BP114" si="351">+BP115+BP116</f>
        <v>90876806</v>
      </c>
      <c r="BQ114" s="149">
        <f t="shared" ref="BQ114" si="352">+BQ115+BQ116</f>
        <v>78265705</v>
      </c>
      <c r="BR114" s="149">
        <f t="shared" ref="BR114" si="353">+BR115+BR116</f>
        <v>0</v>
      </c>
      <c r="BS114" s="149">
        <f t="shared" ref="BS114" si="354">+BS115+BS116</f>
        <v>0</v>
      </c>
      <c r="BT114" s="149">
        <f t="shared" ref="BT114" si="355">+BT115+BT116</f>
        <v>0</v>
      </c>
      <c r="BU114" s="149">
        <f t="shared" ref="BU114" si="356">+BU115+BU116</f>
        <v>0</v>
      </c>
      <c r="BV114" s="149">
        <f t="shared" ref="BV114" si="357">+BV115+BV116</f>
        <v>0</v>
      </c>
      <c r="BW114" s="149">
        <f t="shared" ref="BW114" si="358">+BW115+BW116</f>
        <v>640417361</v>
      </c>
      <c r="BX114" s="149">
        <f t="shared" ref="BX114" si="359">+BX115+BX116</f>
        <v>87373364</v>
      </c>
      <c r="BY114" s="149">
        <f t="shared" ref="BY114" si="360">+BY115+BY116</f>
        <v>79705297</v>
      </c>
      <c r="BZ114" s="149">
        <f t="shared" ref="BZ114" si="361">+BZ115+BZ116</f>
        <v>117854853</v>
      </c>
      <c r="CA114" s="149">
        <f t="shared" ref="CA114" si="362">+CA115+CA116</f>
        <v>59580537</v>
      </c>
      <c r="CB114" s="149">
        <f t="shared" ref="CB114" si="363">+CB115+CB116</f>
        <v>126760799</v>
      </c>
      <c r="CC114" s="149">
        <f t="shared" ref="CC114" si="364">+CC115+CC116</f>
        <v>90876806</v>
      </c>
      <c r="CD114" s="149">
        <f t="shared" ref="CD114" si="365">+CD115+CD116</f>
        <v>78265705</v>
      </c>
      <c r="CE114" s="149">
        <f t="shared" ref="CE114" si="366">+CE115+CE116</f>
        <v>0</v>
      </c>
      <c r="CF114" s="149">
        <f t="shared" ref="CF114" si="367">+CF115+CF116</f>
        <v>0</v>
      </c>
      <c r="CG114" s="149">
        <f t="shared" ref="CG114" si="368">+CG115+CG116</f>
        <v>0</v>
      </c>
      <c r="CH114" s="149">
        <f t="shared" ref="CH114" si="369">+CH115+CH116</f>
        <v>0</v>
      </c>
      <c r="CI114" s="149">
        <f t="shared" ref="CI114" si="370">+CI115+CI116</f>
        <v>0</v>
      </c>
      <c r="CJ114" s="148">
        <f t="shared" ref="CJ114" si="371">+CJ115+CJ116</f>
        <v>640417361</v>
      </c>
      <c r="CK114" s="149">
        <f>+CK115+CK116</f>
        <v>452413404</v>
      </c>
      <c r="CL114" s="147">
        <f>+CL115+CL116</f>
        <v>59032000</v>
      </c>
      <c r="CM114" s="147">
        <f>+CM115+CM116</f>
        <v>451276783</v>
      </c>
      <c r="CN114" s="147">
        <f>+CN115+CN116</f>
        <v>0</v>
      </c>
      <c r="CO114" s="151">
        <f t="shared" si="235"/>
        <v>0.71779536936481336</v>
      </c>
      <c r="CP114" s="151">
        <f>IFERROR(BJ114/AJ114,0)</f>
        <v>0.68097262360094934</v>
      </c>
    </row>
    <row r="115" spans="1:94" s="26" customFormat="1" ht="27" customHeight="1" outlineLevel="2">
      <c r="A115" s="460" t="s">
        <v>779</v>
      </c>
      <c r="B115" s="43" t="s">
        <v>157</v>
      </c>
      <c r="C115" s="537" t="s">
        <v>84</v>
      </c>
      <c r="D115" s="65" t="s">
        <v>101</v>
      </c>
      <c r="E115" s="30">
        <v>1045139548</v>
      </c>
      <c r="F115" s="42"/>
      <c r="G115" s="38"/>
      <c r="H115" s="38"/>
      <c r="I115" s="38"/>
      <c r="J115" s="38"/>
      <c r="K115" s="38"/>
      <c r="L115" s="38">
        <v>30000000</v>
      </c>
      <c r="M115" s="38"/>
      <c r="N115" s="38"/>
      <c r="O115" s="38"/>
      <c r="P115" s="38"/>
      <c r="Q115" s="35"/>
      <c r="R115" s="30"/>
      <c r="S115" s="33">
        <f>140000000+48000000</f>
        <v>188000000</v>
      </c>
      <c r="T115" s="42"/>
      <c r="U115" s="38"/>
      <c r="V115" s="38"/>
      <c r="W115" s="38"/>
      <c r="X115" s="38"/>
      <c r="Y115" s="38"/>
      <c r="Z115" s="38"/>
      <c r="AA115" s="38"/>
      <c r="AB115" s="38"/>
      <c r="AC115" s="35"/>
      <c r="AD115" s="34">
        <f>+F115+H115+J115+L115+N115+P115+R115+T115+V115+X115+Z115+AB115</f>
        <v>30000000</v>
      </c>
      <c r="AE115" s="36">
        <f>+G115+I115+K115+M115+O115+Q115+S115+U115+W115+Y115+AA115+AC115</f>
        <v>188000000</v>
      </c>
      <c r="AF115" s="32"/>
      <c r="AG115" s="30">
        <f t="shared" ref="AG115:AG116" si="372">+E115-AD115+AE115+AF115</f>
        <v>1203139548</v>
      </c>
      <c r="AH115" s="33"/>
      <c r="AI115" s="127">
        <f t="shared" si="264"/>
        <v>1055526144</v>
      </c>
      <c r="AJ115" s="37">
        <f>+AG115-AH115</f>
        <v>1203139548</v>
      </c>
      <c r="AK115" s="30">
        <v>1005177204</v>
      </c>
      <c r="AL115" s="332">
        <v>2348940</v>
      </c>
      <c r="AM115" s="332">
        <v>0</v>
      </c>
      <c r="AN115" s="332">
        <v>0</v>
      </c>
      <c r="AO115" s="333">
        <v>0</v>
      </c>
      <c r="AP115" s="30">
        <v>0</v>
      </c>
      <c r="AQ115" s="30">
        <v>48000000</v>
      </c>
      <c r="AR115" s="40"/>
      <c r="AS115" s="40"/>
      <c r="AT115" s="40"/>
      <c r="AU115" s="169"/>
      <c r="AV115" s="128"/>
      <c r="AW115" s="30">
        <f>+SUM(AK115:AV115)</f>
        <v>1055526144</v>
      </c>
      <c r="AX115" s="30">
        <v>1005177204</v>
      </c>
      <c r="AY115" s="30">
        <v>2348940</v>
      </c>
      <c r="AZ115" s="37"/>
      <c r="BA115" s="45"/>
      <c r="BB115" s="40"/>
      <c r="BC115" s="40"/>
      <c r="BD115" s="40">
        <v>12000000</v>
      </c>
      <c r="BE115" s="40"/>
      <c r="BF115" s="40"/>
      <c r="BG115" s="40"/>
      <c r="BH115" s="40"/>
      <c r="BI115" s="40"/>
      <c r="BJ115" s="38">
        <f t="shared" ref="BJ115:BJ116" si="373">+SUM(AX115:BI115)</f>
        <v>1019526144</v>
      </c>
      <c r="BK115" s="34">
        <v>87373364</v>
      </c>
      <c r="BL115" s="38">
        <v>79705297</v>
      </c>
      <c r="BM115" s="38">
        <v>117854853</v>
      </c>
      <c r="BN115" s="38">
        <v>59580537</v>
      </c>
      <c r="BO115" s="38">
        <v>126760799</v>
      </c>
      <c r="BP115" s="38">
        <v>90876806</v>
      </c>
      <c r="BQ115" s="38">
        <v>78265705</v>
      </c>
      <c r="BR115" s="38"/>
      <c r="BS115" s="38"/>
      <c r="BT115" s="38"/>
      <c r="BU115" s="40"/>
      <c r="BV115" s="40"/>
      <c r="BW115" s="38">
        <f t="shared" ref="BW115" si="374">+SUM(BK115:BV115)</f>
        <v>640417361</v>
      </c>
      <c r="BX115" s="38">
        <v>87373364</v>
      </c>
      <c r="BY115" s="38">
        <v>79705297</v>
      </c>
      <c r="BZ115" s="38">
        <v>117854853</v>
      </c>
      <c r="CA115" s="38">
        <v>59580537</v>
      </c>
      <c r="CB115" s="38">
        <v>126760799</v>
      </c>
      <c r="CC115" s="38">
        <v>90876806</v>
      </c>
      <c r="CD115" s="38">
        <v>78265705</v>
      </c>
      <c r="CE115" s="38"/>
      <c r="CF115" s="38"/>
      <c r="CG115" s="38"/>
      <c r="CH115" s="38"/>
      <c r="CI115" s="128"/>
      <c r="CJ115" s="31">
        <f>+SUM(BX115:CI115)</f>
        <v>640417361</v>
      </c>
      <c r="CK115" s="30">
        <f>+AJ115-AW115</f>
        <v>147613404</v>
      </c>
      <c r="CL115" s="33">
        <f>+AW115-BJ115</f>
        <v>36000000</v>
      </c>
      <c r="CM115" s="33">
        <f t="shared" ref="CM115" si="375">+BJ115-BW115</f>
        <v>379108783</v>
      </c>
      <c r="CN115" s="33">
        <f>+BW115-CJ115</f>
        <v>0</v>
      </c>
      <c r="CO115" s="81">
        <f>IFERROR(AW115/AJ115,0)</f>
        <v>0.87730982308296623</v>
      </c>
      <c r="CP115" s="81">
        <f>IFERROR(BJ115/AJ115,0)</f>
        <v>0.84738810696961642</v>
      </c>
    </row>
    <row r="116" spans="1:94" s="26" customFormat="1" ht="20.25" customHeight="1" outlineLevel="2">
      <c r="A116" s="461" t="s">
        <v>780</v>
      </c>
      <c r="B116" s="43" t="s">
        <v>447</v>
      </c>
      <c r="C116" s="537">
        <v>10</v>
      </c>
      <c r="D116" s="65" t="s">
        <v>443</v>
      </c>
      <c r="E116" s="30">
        <v>0</v>
      </c>
      <c r="F116" s="42"/>
      <c r="G116" s="38"/>
      <c r="H116" s="38"/>
      <c r="I116" s="38">
        <v>100000000</v>
      </c>
      <c r="J116" s="38"/>
      <c r="K116" s="38"/>
      <c r="L116" s="38"/>
      <c r="M116" s="38"/>
      <c r="N116" s="38"/>
      <c r="O116" s="38"/>
      <c r="P116" s="38"/>
      <c r="Q116" s="35"/>
      <c r="R116" s="30"/>
      <c r="S116" s="33">
        <v>300000000</v>
      </c>
      <c r="T116" s="42"/>
      <c r="U116" s="38"/>
      <c r="V116" s="38"/>
      <c r="W116" s="38"/>
      <c r="X116" s="38"/>
      <c r="Y116" s="38"/>
      <c r="Z116" s="38"/>
      <c r="AA116" s="38"/>
      <c r="AB116" s="38"/>
      <c r="AC116" s="35"/>
      <c r="AD116" s="34">
        <f>+F116+H116+J116+L116+N116+P116+R116+T116+V116+X116+Z116+AB116</f>
        <v>0</v>
      </c>
      <c r="AE116" s="36">
        <f>+G116+I116+K116+M116+O116+Q116+S116+U116+W116+Y116+AA116+AC116</f>
        <v>400000000</v>
      </c>
      <c r="AF116" s="32"/>
      <c r="AG116" s="30">
        <f t="shared" si="372"/>
        <v>400000000</v>
      </c>
      <c r="AH116" s="33"/>
      <c r="AI116" s="34">
        <f t="shared" si="264"/>
        <v>95200000</v>
      </c>
      <c r="AJ116" s="30">
        <f>+AG116-AH116</f>
        <v>400000000</v>
      </c>
      <c r="AK116" s="30">
        <v>0</v>
      </c>
      <c r="AL116" s="332">
        <v>95200000</v>
      </c>
      <c r="AM116" s="332">
        <v>0</v>
      </c>
      <c r="AN116" s="332">
        <v>0</v>
      </c>
      <c r="AO116" s="333">
        <v>0</v>
      </c>
      <c r="AP116" s="30">
        <v>0</v>
      </c>
      <c r="AQ116" s="30"/>
      <c r="AR116" s="32"/>
      <c r="AS116" s="32"/>
      <c r="AT116" s="32"/>
      <c r="AU116" s="178"/>
      <c r="AV116" s="32"/>
      <c r="AW116" s="30">
        <f>+SUM(AK116:AV116)</f>
        <v>95200000</v>
      </c>
      <c r="AX116" s="30">
        <v>0</v>
      </c>
      <c r="AY116" s="30">
        <v>0</v>
      </c>
      <c r="AZ116" s="37">
        <v>0</v>
      </c>
      <c r="BA116" s="45">
        <v>72168000</v>
      </c>
      <c r="BB116" s="40">
        <v>0</v>
      </c>
      <c r="BC116" s="38">
        <v>0</v>
      </c>
      <c r="BD116" s="38"/>
      <c r="BE116" s="38"/>
      <c r="BF116" s="38"/>
      <c r="BG116" s="38"/>
      <c r="BH116" s="38"/>
      <c r="BI116" s="38"/>
      <c r="BJ116" s="38">
        <f t="shared" si="373"/>
        <v>72168000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8">
        <v>0</v>
      </c>
      <c r="BQ116" s="38"/>
      <c r="BR116" s="38"/>
      <c r="BS116" s="38"/>
      <c r="BT116" s="38"/>
      <c r="BU116" s="38"/>
      <c r="BV116" s="38"/>
      <c r="BW116" s="38"/>
      <c r="BX116" s="38">
        <v>0</v>
      </c>
      <c r="BY116" s="38">
        <v>0</v>
      </c>
      <c r="BZ116" s="38">
        <v>0</v>
      </c>
      <c r="CA116" s="38">
        <v>0</v>
      </c>
      <c r="CB116" s="38">
        <v>0</v>
      </c>
      <c r="CC116" s="38">
        <v>0</v>
      </c>
      <c r="CD116" s="32"/>
      <c r="CE116" s="32"/>
      <c r="CF116" s="32"/>
      <c r="CG116" s="32"/>
      <c r="CH116" s="32"/>
      <c r="CI116" s="32"/>
      <c r="CJ116" s="31"/>
      <c r="CK116" s="30">
        <f>+AJ116-AW116</f>
        <v>304800000</v>
      </c>
      <c r="CL116" s="33">
        <f>+AW116-BJ116</f>
        <v>23032000</v>
      </c>
      <c r="CM116" s="33">
        <f t="shared" ref="CM116" si="376">+BJ116-BW116</f>
        <v>72168000</v>
      </c>
      <c r="CN116" s="33">
        <f>+BW116-CJ116</f>
        <v>0</v>
      </c>
      <c r="CO116" s="81">
        <f>IFERROR(AW116/AJ116,0)</f>
        <v>0.23799999999999999</v>
      </c>
      <c r="CP116" s="81">
        <f>IFERROR(BJ116/AJ116,0)</f>
        <v>0.18042</v>
      </c>
    </row>
    <row r="117" spans="1:94" s="64" customFormat="1" ht="20.25" customHeight="1" outlineLevel="2">
      <c r="A117" s="291"/>
      <c r="B117" s="146" t="s">
        <v>269</v>
      </c>
      <c r="C117" s="536" t="s">
        <v>84</v>
      </c>
      <c r="D117" s="123" t="s">
        <v>260</v>
      </c>
      <c r="E117" s="149">
        <f>+SUM(E118:E121)</f>
        <v>250000000</v>
      </c>
      <c r="F117" s="149">
        <f t="shared" ref="F117:BQ117" si="377">+SUM(F118:F121)</f>
        <v>0</v>
      </c>
      <c r="G117" s="149">
        <f t="shared" si="377"/>
        <v>0</v>
      </c>
      <c r="H117" s="149">
        <f t="shared" si="377"/>
        <v>12000000</v>
      </c>
      <c r="I117" s="149">
        <f t="shared" si="377"/>
        <v>0</v>
      </c>
      <c r="J117" s="149">
        <f t="shared" si="377"/>
        <v>0</v>
      </c>
      <c r="K117" s="149">
        <f t="shared" si="377"/>
        <v>0</v>
      </c>
      <c r="L117" s="149">
        <f t="shared" si="377"/>
        <v>0</v>
      </c>
      <c r="M117" s="149">
        <f t="shared" si="377"/>
        <v>0</v>
      </c>
      <c r="N117" s="149">
        <f t="shared" si="377"/>
        <v>0</v>
      </c>
      <c r="O117" s="149">
        <f t="shared" si="377"/>
        <v>0</v>
      </c>
      <c r="P117" s="149">
        <f t="shared" si="377"/>
        <v>0</v>
      </c>
      <c r="Q117" s="148">
        <f t="shared" si="377"/>
        <v>60000000</v>
      </c>
      <c r="R117" s="149">
        <f t="shared" si="377"/>
        <v>0</v>
      </c>
      <c r="S117" s="147">
        <f t="shared" si="377"/>
        <v>550000000</v>
      </c>
      <c r="T117" s="147">
        <f t="shared" si="377"/>
        <v>0</v>
      </c>
      <c r="U117" s="149">
        <f t="shared" si="377"/>
        <v>0</v>
      </c>
      <c r="V117" s="149">
        <f t="shared" si="377"/>
        <v>0</v>
      </c>
      <c r="W117" s="149">
        <f t="shared" si="377"/>
        <v>0</v>
      </c>
      <c r="X117" s="149">
        <f t="shared" si="377"/>
        <v>0</v>
      </c>
      <c r="Y117" s="149">
        <f t="shared" si="377"/>
        <v>0</v>
      </c>
      <c r="Z117" s="149">
        <f t="shared" si="377"/>
        <v>0</v>
      </c>
      <c r="AA117" s="149">
        <f t="shared" si="377"/>
        <v>0</v>
      </c>
      <c r="AB117" s="149">
        <f t="shared" si="377"/>
        <v>0</v>
      </c>
      <c r="AC117" s="148">
        <f t="shared" si="377"/>
        <v>0</v>
      </c>
      <c r="AD117" s="149">
        <f t="shared" si="377"/>
        <v>12000000</v>
      </c>
      <c r="AE117" s="149">
        <f t="shared" si="377"/>
        <v>610000000</v>
      </c>
      <c r="AF117" s="147">
        <f t="shared" si="377"/>
        <v>0</v>
      </c>
      <c r="AG117" s="149">
        <f t="shared" si="377"/>
        <v>848000000</v>
      </c>
      <c r="AH117" s="149">
        <f t="shared" si="377"/>
        <v>0</v>
      </c>
      <c r="AI117" s="149">
        <f t="shared" si="377"/>
        <v>298000000</v>
      </c>
      <c r="AJ117" s="149">
        <f t="shared" si="377"/>
        <v>848000000</v>
      </c>
      <c r="AK117" s="149">
        <f t="shared" si="377"/>
        <v>250000000</v>
      </c>
      <c r="AL117" s="149">
        <f t="shared" si="377"/>
        <v>18000000</v>
      </c>
      <c r="AM117" s="149">
        <f t="shared" si="377"/>
        <v>0</v>
      </c>
      <c r="AN117" s="149">
        <f t="shared" si="377"/>
        <v>15000000</v>
      </c>
      <c r="AO117" s="149">
        <f t="shared" si="377"/>
        <v>0</v>
      </c>
      <c r="AP117" s="149">
        <f t="shared" si="377"/>
        <v>15000000</v>
      </c>
      <c r="AQ117" s="149">
        <f t="shared" si="377"/>
        <v>0</v>
      </c>
      <c r="AR117" s="149">
        <f t="shared" si="377"/>
        <v>0</v>
      </c>
      <c r="AS117" s="149">
        <f t="shared" si="377"/>
        <v>0</v>
      </c>
      <c r="AT117" s="149">
        <f t="shared" si="377"/>
        <v>0</v>
      </c>
      <c r="AU117" s="149">
        <f t="shared" si="377"/>
        <v>0</v>
      </c>
      <c r="AV117" s="149">
        <f t="shared" si="377"/>
        <v>0</v>
      </c>
      <c r="AW117" s="149">
        <f t="shared" si="377"/>
        <v>298000000</v>
      </c>
      <c r="AX117" s="149">
        <f t="shared" si="377"/>
        <v>144485098</v>
      </c>
      <c r="AY117" s="149">
        <f t="shared" si="377"/>
        <v>15730326</v>
      </c>
      <c r="AZ117" s="149">
        <f t="shared" si="377"/>
        <v>642352</v>
      </c>
      <c r="BA117" s="149">
        <f t="shared" si="377"/>
        <v>16027116</v>
      </c>
      <c r="BB117" s="149">
        <f t="shared" si="377"/>
        <v>16675967</v>
      </c>
      <c r="BC117" s="149">
        <f t="shared" si="377"/>
        <v>42296745</v>
      </c>
      <c r="BD117" s="149">
        <f t="shared" si="377"/>
        <v>1358802</v>
      </c>
      <c r="BE117" s="149">
        <f t="shared" si="377"/>
        <v>0</v>
      </c>
      <c r="BF117" s="149">
        <f t="shared" si="377"/>
        <v>0</v>
      </c>
      <c r="BG117" s="149">
        <f t="shared" si="377"/>
        <v>0</v>
      </c>
      <c r="BH117" s="149">
        <f t="shared" si="377"/>
        <v>0</v>
      </c>
      <c r="BI117" s="149">
        <f t="shared" si="377"/>
        <v>0</v>
      </c>
      <c r="BJ117" s="149">
        <f t="shared" si="377"/>
        <v>237216406</v>
      </c>
      <c r="BK117" s="149">
        <f t="shared" si="377"/>
        <v>75574279</v>
      </c>
      <c r="BL117" s="149">
        <f t="shared" si="377"/>
        <v>84270508</v>
      </c>
      <c r="BM117" s="149">
        <f t="shared" si="377"/>
        <v>749411</v>
      </c>
      <c r="BN117" s="149">
        <f t="shared" si="377"/>
        <v>8844868</v>
      </c>
      <c r="BO117" s="149">
        <f t="shared" si="377"/>
        <v>23153474</v>
      </c>
      <c r="BP117" s="149">
        <f t="shared" si="377"/>
        <v>27296745</v>
      </c>
      <c r="BQ117" s="149">
        <f t="shared" si="377"/>
        <v>5250915</v>
      </c>
      <c r="BR117" s="149">
        <f t="shared" ref="BR117:CI117" si="378">+SUM(BR118:BR121)</f>
        <v>0</v>
      </c>
      <c r="BS117" s="149">
        <f t="shared" si="378"/>
        <v>0</v>
      </c>
      <c r="BT117" s="149">
        <f t="shared" si="378"/>
        <v>0</v>
      </c>
      <c r="BU117" s="149">
        <f t="shared" si="378"/>
        <v>0</v>
      </c>
      <c r="BV117" s="149">
        <f t="shared" si="378"/>
        <v>0</v>
      </c>
      <c r="BW117" s="149">
        <f t="shared" si="378"/>
        <v>225140200</v>
      </c>
      <c r="BX117" s="149">
        <f t="shared" si="378"/>
        <v>67620643</v>
      </c>
      <c r="BY117" s="149">
        <f t="shared" si="378"/>
        <v>90899438</v>
      </c>
      <c r="BZ117" s="149">
        <f t="shared" si="378"/>
        <v>2074117</v>
      </c>
      <c r="CA117" s="149">
        <f t="shared" si="378"/>
        <v>7817752</v>
      </c>
      <c r="CB117" s="149">
        <f t="shared" si="378"/>
        <v>24180590</v>
      </c>
      <c r="CC117" s="149">
        <f t="shared" si="378"/>
        <v>27296745</v>
      </c>
      <c r="CD117" s="149">
        <f t="shared" si="378"/>
        <v>3892113</v>
      </c>
      <c r="CE117" s="149">
        <f t="shared" si="378"/>
        <v>0</v>
      </c>
      <c r="CF117" s="149">
        <f t="shared" si="378"/>
        <v>0</v>
      </c>
      <c r="CG117" s="149">
        <f t="shared" si="378"/>
        <v>0</v>
      </c>
      <c r="CH117" s="149">
        <f t="shared" si="378"/>
        <v>0</v>
      </c>
      <c r="CI117" s="149">
        <f t="shared" si="378"/>
        <v>0</v>
      </c>
      <c r="CJ117" s="148">
        <f>+SUM(CJ118:CJ121)</f>
        <v>223781398</v>
      </c>
      <c r="CK117" s="149">
        <f>+SUM(CK118:CK121)</f>
        <v>550000000</v>
      </c>
      <c r="CL117" s="147">
        <f t="shared" ref="CL117:CN117" si="379">+SUM(CL118:CL120)</f>
        <v>60783594</v>
      </c>
      <c r="CM117" s="147">
        <f t="shared" si="379"/>
        <v>12076206</v>
      </c>
      <c r="CN117" s="147">
        <f t="shared" si="379"/>
        <v>1358802</v>
      </c>
      <c r="CO117" s="151">
        <f t="shared" si="235"/>
        <v>0.35141509433962265</v>
      </c>
      <c r="CP117" s="151">
        <f>IFERROR(BJ117/AJ117,0)</f>
        <v>0.2797363278301887</v>
      </c>
    </row>
    <row r="118" spans="1:94" s="26" customFormat="1" ht="18" customHeight="1" outlineLevel="2">
      <c r="A118" s="460" t="s">
        <v>781</v>
      </c>
      <c r="B118" s="43" t="s">
        <v>158</v>
      </c>
      <c r="C118" s="537" t="s">
        <v>84</v>
      </c>
      <c r="D118" s="65" t="s">
        <v>102</v>
      </c>
      <c r="E118" s="30">
        <v>50000000</v>
      </c>
      <c r="F118" s="42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5">
        <v>60000000</v>
      </c>
      <c r="R118" s="30"/>
      <c r="S118" s="33"/>
      <c r="T118" s="42"/>
      <c r="U118" s="38"/>
      <c r="V118" s="38"/>
      <c r="W118" s="38"/>
      <c r="X118" s="38"/>
      <c r="Y118" s="38"/>
      <c r="Z118" s="38"/>
      <c r="AA118" s="38"/>
      <c r="AB118" s="38"/>
      <c r="AC118" s="35"/>
      <c r="AD118" s="34">
        <f t="shared" ref="AD118:AE122" si="380">+F118+H118+J118+L118+N118+P118+R118+T118+V118+X118+Z118+AB118</f>
        <v>0</v>
      </c>
      <c r="AE118" s="36">
        <f t="shared" si="380"/>
        <v>60000000</v>
      </c>
      <c r="AF118" s="32"/>
      <c r="AG118" s="30">
        <f t="shared" ref="AG118:AG122" si="381">+E118-AD118+AE118+AF118</f>
        <v>110000000</v>
      </c>
      <c r="AH118" s="33"/>
      <c r="AI118" s="127">
        <f t="shared" si="264"/>
        <v>110000000</v>
      </c>
      <c r="AJ118" s="37">
        <f>+AG118-AH118</f>
        <v>110000000</v>
      </c>
      <c r="AK118" s="30">
        <v>80000000</v>
      </c>
      <c r="AL118" s="332">
        <v>0</v>
      </c>
      <c r="AM118" s="332">
        <v>0</v>
      </c>
      <c r="AN118" s="332">
        <v>15000000</v>
      </c>
      <c r="AO118" s="333">
        <v>0</v>
      </c>
      <c r="AP118" s="30">
        <v>15000000</v>
      </c>
      <c r="AQ118" s="30"/>
      <c r="AR118" s="40"/>
      <c r="AS118" s="40"/>
      <c r="AT118" s="40"/>
      <c r="AU118" s="169"/>
      <c r="AV118" s="128"/>
      <c r="AW118" s="30">
        <f>+SUM(AK118:AV118)</f>
        <v>110000000</v>
      </c>
      <c r="AX118" s="30">
        <v>12714633</v>
      </c>
      <c r="AY118" s="30"/>
      <c r="AZ118" s="37"/>
      <c r="BA118" s="45">
        <v>16027116</v>
      </c>
      <c r="BB118" s="40">
        <v>16675967</v>
      </c>
      <c r="BC118" s="40">
        <v>42296745</v>
      </c>
      <c r="BD118" s="40">
        <v>1358802</v>
      </c>
      <c r="BE118" s="40"/>
      <c r="BF118" s="40"/>
      <c r="BG118" s="40"/>
      <c r="BH118" s="40"/>
      <c r="BI118" s="128"/>
      <c r="BJ118" s="30">
        <f t="shared" ref="BJ118:BJ122" si="382">+SUM(AX118:BI118)</f>
        <v>89073263</v>
      </c>
      <c r="BK118" s="34">
        <v>12714633</v>
      </c>
      <c r="BL118" s="38"/>
      <c r="BM118" s="38"/>
      <c r="BN118" s="38">
        <v>8844868</v>
      </c>
      <c r="BO118" s="38">
        <v>23153474</v>
      </c>
      <c r="BP118" s="38">
        <v>27296745</v>
      </c>
      <c r="BQ118" s="38">
        <v>5250915</v>
      </c>
      <c r="BR118" s="38"/>
      <c r="BS118" s="38"/>
      <c r="BT118" s="38"/>
      <c r="BU118" s="40"/>
      <c r="BV118" s="128"/>
      <c r="BW118" s="30">
        <f t="shared" ref="BW118:BW122" si="383">+SUM(BK118:BV118)</f>
        <v>77260635</v>
      </c>
      <c r="BX118" s="38">
        <v>12714633</v>
      </c>
      <c r="BY118" s="38"/>
      <c r="BZ118" s="38"/>
      <c r="CA118" s="38">
        <v>7817752</v>
      </c>
      <c r="CB118" s="38">
        <v>24180590</v>
      </c>
      <c r="CC118" s="38">
        <v>27296745</v>
      </c>
      <c r="CD118" s="38">
        <v>3892113</v>
      </c>
      <c r="CE118" s="38"/>
      <c r="CF118" s="38"/>
      <c r="CG118" s="38"/>
      <c r="CH118" s="38"/>
      <c r="CI118" s="128"/>
      <c r="CJ118" s="31">
        <f t="shared" ref="CJ118:CJ122" si="384">+SUM(BX118:CI118)</f>
        <v>75901833</v>
      </c>
      <c r="CK118" s="30">
        <f t="shared" ref="CK118:CK122" si="385">+AJ118-AW118</f>
        <v>0</v>
      </c>
      <c r="CL118" s="33">
        <f t="shared" ref="CL118:CL120" si="386">+AW118-BJ118</f>
        <v>20926737</v>
      </c>
      <c r="CM118" s="33">
        <f t="shared" ref="CM118:CM120" si="387">+BJ118-BW118</f>
        <v>11812628</v>
      </c>
      <c r="CN118" s="33">
        <f t="shared" ref="CN118:CN120" si="388">+BW118-CJ118</f>
        <v>1358802</v>
      </c>
      <c r="CO118" s="66">
        <f t="shared" si="235"/>
        <v>1</v>
      </c>
      <c r="CP118" s="66">
        <f>IFERROR(BJ118/AJ118,0)</f>
        <v>0.80975693636363633</v>
      </c>
    </row>
    <row r="119" spans="1:94" s="26" customFormat="1" ht="18" customHeight="1" outlineLevel="2">
      <c r="A119" s="460" t="s">
        <v>875</v>
      </c>
      <c r="B119" s="43" t="s">
        <v>158</v>
      </c>
      <c r="C119" s="537">
        <v>13</v>
      </c>
      <c r="D119" s="65" t="s">
        <v>102</v>
      </c>
      <c r="E119" s="30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32">
        <v>0</v>
      </c>
      <c r="R119" s="30">
        <v>0</v>
      </c>
      <c r="S119" s="33">
        <v>50000000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0</v>
      </c>
      <c r="AA119" s="42">
        <v>0</v>
      </c>
      <c r="AB119" s="42">
        <v>0</v>
      </c>
      <c r="AC119" s="32">
        <v>0</v>
      </c>
      <c r="AD119" s="34">
        <f t="shared" si="380"/>
        <v>0</v>
      </c>
      <c r="AE119" s="36">
        <f t="shared" si="380"/>
        <v>50000000</v>
      </c>
      <c r="AF119" s="32"/>
      <c r="AG119" s="30">
        <f t="shared" si="381"/>
        <v>50000000</v>
      </c>
      <c r="AH119" s="33"/>
      <c r="AI119" s="37">
        <f t="shared" si="264"/>
        <v>0</v>
      </c>
      <c r="AJ119" s="37">
        <f t="shared" ref="AJ119" si="389">+AG119-AH119</f>
        <v>50000000</v>
      </c>
      <c r="AK119" s="30">
        <v>0</v>
      </c>
      <c r="AL119" s="30">
        <v>0</v>
      </c>
      <c r="AM119" s="30">
        <v>0</v>
      </c>
      <c r="AN119" s="30">
        <v>0</v>
      </c>
      <c r="AO119" s="30">
        <v>0</v>
      </c>
      <c r="AP119" s="30">
        <v>0</v>
      </c>
      <c r="AQ119" s="30">
        <v>0</v>
      </c>
      <c r="AR119" s="30">
        <v>0</v>
      </c>
      <c r="AS119" s="30">
        <v>0</v>
      </c>
      <c r="AT119" s="30">
        <v>0</v>
      </c>
      <c r="AU119" s="30">
        <v>0</v>
      </c>
      <c r="AV119" s="30">
        <v>0</v>
      </c>
      <c r="AW119" s="30">
        <f t="shared" ref="AW119" si="390">+SUM(AK119:AV119)</f>
        <v>0</v>
      </c>
      <c r="AX119" s="30">
        <v>0</v>
      </c>
      <c r="AY119" s="30">
        <v>0</v>
      </c>
      <c r="AZ119" s="30">
        <v>0</v>
      </c>
      <c r="BA119" s="30">
        <v>0</v>
      </c>
      <c r="BB119" s="30">
        <v>0</v>
      </c>
      <c r="BC119" s="30">
        <v>0</v>
      </c>
      <c r="BD119" s="30">
        <v>0</v>
      </c>
      <c r="BE119" s="30">
        <v>0</v>
      </c>
      <c r="BF119" s="30">
        <v>0</v>
      </c>
      <c r="BG119" s="30">
        <v>0</v>
      </c>
      <c r="BH119" s="30">
        <v>0</v>
      </c>
      <c r="BI119" s="30">
        <v>0</v>
      </c>
      <c r="BJ119" s="30">
        <f t="shared" si="382"/>
        <v>0</v>
      </c>
      <c r="BK119" s="30">
        <v>0</v>
      </c>
      <c r="BL119" s="30">
        <v>0</v>
      </c>
      <c r="BM119" s="30">
        <v>0</v>
      </c>
      <c r="BN119" s="30">
        <v>0</v>
      </c>
      <c r="BO119" s="30">
        <v>0</v>
      </c>
      <c r="BP119" s="30">
        <v>0</v>
      </c>
      <c r="BQ119" s="30">
        <v>0</v>
      </c>
      <c r="BR119" s="30">
        <v>0</v>
      </c>
      <c r="BS119" s="30">
        <v>0</v>
      </c>
      <c r="BT119" s="30">
        <v>0</v>
      </c>
      <c r="BU119" s="30">
        <v>0</v>
      </c>
      <c r="BV119" s="30">
        <v>0</v>
      </c>
      <c r="BW119" s="30">
        <f t="shared" si="383"/>
        <v>0</v>
      </c>
      <c r="BX119" s="30">
        <v>0</v>
      </c>
      <c r="BY119" s="30">
        <v>0</v>
      </c>
      <c r="BZ119" s="30">
        <v>0</v>
      </c>
      <c r="CA119" s="30">
        <v>0</v>
      </c>
      <c r="CB119" s="30">
        <v>0</v>
      </c>
      <c r="CC119" s="30">
        <v>0</v>
      </c>
      <c r="CD119" s="30">
        <v>0</v>
      </c>
      <c r="CE119" s="30">
        <v>0</v>
      </c>
      <c r="CF119" s="30">
        <v>0</v>
      </c>
      <c r="CG119" s="30">
        <v>0</v>
      </c>
      <c r="CH119" s="30">
        <v>0</v>
      </c>
      <c r="CI119" s="30">
        <v>0</v>
      </c>
      <c r="CJ119" s="31">
        <f t="shared" si="384"/>
        <v>0</v>
      </c>
      <c r="CK119" s="30">
        <f t="shared" si="385"/>
        <v>50000000</v>
      </c>
      <c r="CL119" s="33">
        <f>+AW119-BJ119</f>
        <v>0</v>
      </c>
      <c r="CM119" s="33">
        <f t="shared" si="387"/>
        <v>0</v>
      </c>
      <c r="CN119" s="33">
        <f t="shared" si="388"/>
        <v>0</v>
      </c>
      <c r="CO119" s="81">
        <f t="shared" si="235"/>
        <v>0</v>
      </c>
      <c r="CP119" s="81">
        <f>IFERROR(BJ119/AJ119,0)</f>
        <v>0</v>
      </c>
    </row>
    <row r="120" spans="1:94" s="26" customFormat="1" ht="18" customHeight="1" outlineLevel="2">
      <c r="A120" s="460" t="s">
        <v>782</v>
      </c>
      <c r="B120" s="43" t="s">
        <v>159</v>
      </c>
      <c r="C120" s="537" t="s">
        <v>84</v>
      </c>
      <c r="D120" s="65" t="s">
        <v>103</v>
      </c>
      <c r="E120" s="30">
        <v>200000000</v>
      </c>
      <c r="F120" s="42"/>
      <c r="G120" s="38"/>
      <c r="H120" s="38">
        <v>12000000</v>
      </c>
      <c r="I120" s="38"/>
      <c r="J120" s="38"/>
      <c r="K120" s="38"/>
      <c r="L120" s="38"/>
      <c r="M120" s="38"/>
      <c r="N120" s="38"/>
      <c r="O120" s="38"/>
      <c r="P120" s="38"/>
      <c r="Q120" s="35"/>
      <c r="R120" s="30"/>
      <c r="S120" s="33"/>
      <c r="T120" s="42"/>
      <c r="U120" s="38"/>
      <c r="V120" s="38"/>
      <c r="W120" s="38"/>
      <c r="X120" s="38"/>
      <c r="Y120" s="38"/>
      <c r="Z120" s="38"/>
      <c r="AA120" s="38"/>
      <c r="AB120" s="38"/>
      <c r="AC120" s="35"/>
      <c r="AD120" s="34">
        <f t="shared" si="380"/>
        <v>12000000</v>
      </c>
      <c r="AE120" s="36">
        <f t="shared" si="380"/>
        <v>0</v>
      </c>
      <c r="AF120" s="32"/>
      <c r="AG120" s="30">
        <f t="shared" si="381"/>
        <v>188000000</v>
      </c>
      <c r="AH120" s="33"/>
      <c r="AI120" s="127">
        <f t="shared" si="264"/>
        <v>188000000</v>
      </c>
      <c r="AJ120" s="37">
        <f>+AG120-AH120</f>
        <v>188000000</v>
      </c>
      <c r="AK120" s="30">
        <v>170000000</v>
      </c>
      <c r="AL120" s="332">
        <v>18000000</v>
      </c>
      <c r="AM120" s="332">
        <v>0</v>
      </c>
      <c r="AN120" s="332">
        <v>0</v>
      </c>
      <c r="AO120" s="333">
        <v>0</v>
      </c>
      <c r="AP120" s="30">
        <v>0</v>
      </c>
      <c r="AQ120" s="30"/>
      <c r="AR120" s="40"/>
      <c r="AS120" s="40"/>
      <c r="AT120" s="40"/>
      <c r="AU120" s="169"/>
      <c r="AV120" s="128"/>
      <c r="AW120" s="30">
        <f>+SUM(AK120:AV120)</f>
        <v>188000000</v>
      </c>
      <c r="AX120" s="30">
        <v>131770465</v>
      </c>
      <c r="AY120" s="30">
        <v>15730326</v>
      </c>
      <c r="AZ120" s="37">
        <v>642352</v>
      </c>
      <c r="BA120" s="45">
        <v>0</v>
      </c>
      <c r="BB120" s="40">
        <v>0</v>
      </c>
      <c r="BC120" s="40">
        <v>0</v>
      </c>
      <c r="BD120" s="40"/>
      <c r="BE120" s="40"/>
      <c r="BF120" s="40"/>
      <c r="BG120" s="40"/>
      <c r="BH120" s="40"/>
      <c r="BI120" s="128"/>
      <c r="BJ120" s="30">
        <f t="shared" si="382"/>
        <v>148143143</v>
      </c>
      <c r="BK120" s="34">
        <v>62859646</v>
      </c>
      <c r="BL120" s="38">
        <v>84270508</v>
      </c>
      <c r="BM120" s="38">
        <v>749411</v>
      </c>
      <c r="BN120" s="38">
        <v>0</v>
      </c>
      <c r="BO120" s="38">
        <v>0</v>
      </c>
      <c r="BP120" s="38">
        <v>0</v>
      </c>
      <c r="BQ120" s="38"/>
      <c r="BR120" s="38"/>
      <c r="BS120" s="38"/>
      <c r="BT120" s="38"/>
      <c r="BU120" s="40"/>
      <c r="BV120" s="128"/>
      <c r="BW120" s="30">
        <f t="shared" si="383"/>
        <v>147879565</v>
      </c>
      <c r="BX120" s="38">
        <v>54906010</v>
      </c>
      <c r="BY120" s="38">
        <v>90899438</v>
      </c>
      <c r="BZ120" s="38">
        <v>2074117</v>
      </c>
      <c r="CA120" s="38">
        <v>0</v>
      </c>
      <c r="CB120" s="38">
        <v>0</v>
      </c>
      <c r="CC120" s="38">
        <v>0</v>
      </c>
      <c r="CD120" s="38"/>
      <c r="CE120" s="38"/>
      <c r="CF120" s="38"/>
      <c r="CG120" s="38"/>
      <c r="CH120" s="38"/>
      <c r="CI120" s="128"/>
      <c r="CJ120" s="31">
        <f t="shared" si="384"/>
        <v>147879565</v>
      </c>
      <c r="CK120" s="30">
        <f t="shared" si="385"/>
        <v>0</v>
      </c>
      <c r="CL120" s="33">
        <f t="shared" si="386"/>
        <v>39856857</v>
      </c>
      <c r="CM120" s="33">
        <f t="shared" si="387"/>
        <v>263578</v>
      </c>
      <c r="CN120" s="33">
        <f t="shared" si="388"/>
        <v>0</v>
      </c>
      <c r="CO120" s="66">
        <f t="shared" si="235"/>
        <v>1</v>
      </c>
      <c r="CP120" s="66">
        <f>IFERROR(BJ120/AJ120,0)</f>
        <v>0.78799544148936174</v>
      </c>
    </row>
    <row r="121" spans="1:94" s="26" customFormat="1" ht="18" customHeight="1" outlineLevel="2">
      <c r="A121" s="460" t="s">
        <v>876</v>
      </c>
      <c r="B121" s="43" t="s">
        <v>159</v>
      </c>
      <c r="C121" s="537">
        <v>13</v>
      </c>
      <c r="D121" s="65" t="s">
        <v>103</v>
      </c>
      <c r="E121" s="30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32">
        <v>0</v>
      </c>
      <c r="R121" s="30">
        <v>0</v>
      </c>
      <c r="S121" s="33">
        <v>500000000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0</v>
      </c>
      <c r="AB121" s="42">
        <v>0</v>
      </c>
      <c r="AC121" s="32">
        <v>0</v>
      </c>
      <c r="AD121" s="34">
        <f t="shared" ref="AD121" si="391">+F121+H121+J121+L121+N121+P121+R121+T121+V121+X121+Z121+AB121</f>
        <v>0</v>
      </c>
      <c r="AE121" s="36">
        <f t="shared" ref="AE121" si="392">+G121+I121+K121+M121+O121+Q121+S121+U121+W121+Y121+AA121+AC121</f>
        <v>500000000</v>
      </c>
      <c r="AF121" s="32"/>
      <c r="AG121" s="30">
        <f t="shared" ref="AG121" si="393">+E121-AD121+AE121+AF121</f>
        <v>500000000</v>
      </c>
      <c r="AH121" s="33"/>
      <c r="AI121" s="37">
        <f t="shared" ref="AI121" si="394">+AH121+AW121</f>
        <v>0</v>
      </c>
      <c r="AJ121" s="37">
        <f t="shared" ref="AJ121" si="395">+AG121-AH121</f>
        <v>500000000</v>
      </c>
      <c r="AK121" s="30">
        <v>0</v>
      </c>
      <c r="AL121" s="30">
        <v>0</v>
      </c>
      <c r="AM121" s="30">
        <v>0</v>
      </c>
      <c r="AN121" s="30">
        <v>0</v>
      </c>
      <c r="AO121" s="30">
        <v>0</v>
      </c>
      <c r="AP121" s="30">
        <v>0</v>
      </c>
      <c r="AQ121" s="30">
        <v>0</v>
      </c>
      <c r="AR121" s="30">
        <v>0</v>
      </c>
      <c r="AS121" s="30">
        <v>0</v>
      </c>
      <c r="AT121" s="30">
        <v>0</v>
      </c>
      <c r="AU121" s="30">
        <v>0</v>
      </c>
      <c r="AV121" s="30">
        <v>0</v>
      </c>
      <c r="AW121" s="30">
        <f t="shared" ref="AW121" si="396">+SUM(AK121:AV121)</f>
        <v>0</v>
      </c>
      <c r="AX121" s="30">
        <v>0</v>
      </c>
      <c r="AY121" s="30">
        <v>0</v>
      </c>
      <c r="AZ121" s="30">
        <v>0</v>
      </c>
      <c r="BA121" s="30">
        <v>0</v>
      </c>
      <c r="BB121" s="30">
        <v>0</v>
      </c>
      <c r="BC121" s="30">
        <v>0</v>
      </c>
      <c r="BD121" s="30">
        <v>0</v>
      </c>
      <c r="BE121" s="30">
        <v>0</v>
      </c>
      <c r="BF121" s="30">
        <v>0</v>
      </c>
      <c r="BG121" s="30">
        <v>0</v>
      </c>
      <c r="BH121" s="30">
        <v>0</v>
      </c>
      <c r="BI121" s="30">
        <v>0</v>
      </c>
      <c r="BJ121" s="30">
        <f t="shared" ref="BJ121" si="397">+SUM(AX121:BI121)</f>
        <v>0</v>
      </c>
      <c r="BK121" s="30">
        <v>0</v>
      </c>
      <c r="BL121" s="30">
        <v>0</v>
      </c>
      <c r="BM121" s="30">
        <v>0</v>
      </c>
      <c r="BN121" s="30">
        <v>0</v>
      </c>
      <c r="BO121" s="30">
        <v>0</v>
      </c>
      <c r="BP121" s="30">
        <v>0</v>
      </c>
      <c r="BQ121" s="30">
        <v>0</v>
      </c>
      <c r="BR121" s="30">
        <v>0</v>
      </c>
      <c r="BS121" s="30">
        <v>0</v>
      </c>
      <c r="BT121" s="30">
        <v>0</v>
      </c>
      <c r="BU121" s="30">
        <v>0</v>
      </c>
      <c r="BV121" s="30">
        <v>0</v>
      </c>
      <c r="BW121" s="30">
        <f t="shared" ref="BW121" si="398">+SUM(BK121:BV121)</f>
        <v>0</v>
      </c>
      <c r="BX121" s="30">
        <v>0</v>
      </c>
      <c r="BY121" s="30">
        <v>0</v>
      </c>
      <c r="BZ121" s="30">
        <v>0</v>
      </c>
      <c r="CA121" s="30">
        <v>0</v>
      </c>
      <c r="CB121" s="30">
        <v>0</v>
      </c>
      <c r="CC121" s="30">
        <v>0</v>
      </c>
      <c r="CD121" s="30">
        <v>0</v>
      </c>
      <c r="CE121" s="30">
        <v>0</v>
      </c>
      <c r="CF121" s="30">
        <v>0</v>
      </c>
      <c r="CG121" s="30">
        <v>0</v>
      </c>
      <c r="CH121" s="30">
        <v>0</v>
      </c>
      <c r="CI121" s="30">
        <v>0</v>
      </c>
      <c r="CJ121" s="31">
        <f t="shared" ref="CJ121" si="399">+SUM(BX121:CI121)</f>
        <v>0</v>
      </c>
      <c r="CK121" s="30">
        <f t="shared" ref="CK121" si="400">+AJ121-AW121</f>
        <v>500000000</v>
      </c>
      <c r="CL121" s="33">
        <f>+AW121-BJ121</f>
        <v>0</v>
      </c>
      <c r="CM121" s="33">
        <f t="shared" ref="CM121" si="401">+BJ121-BW121</f>
        <v>0</v>
      </c>
      <c r="CN121" s="33">
        <f t="shared" ref="CN121" si="402">+BW121-CJ121</f>
        <v>0</v>
      </c>
      <c r="CO121" s="81">
        <f t="shared" ref="CO121" si="403">IFERROR(AW121/AJ121,0)</f>
        <v>0</v>
      </c>
      <c r="CP121" s="81">
        <f>IFERROR(BJ121/AJ121,0)</f>
        <v>0</v>
      </c>
    </row>
    <row r="122" spans="1:94" s="250" customFormat="1" ht="29.25" customHeight="1" outlineLevel="1">
      <c r="A122" s="460" t="s">
        <v>877</v>
      </c>
      <c r="B122" s="260" t="s">
        <v>445</v>
      </c>
      <c r="C122" s="542">
        <v>10</v>
      </c>
      <c r="D122" s="240" t="s">
        <v>446</v>
      </c>
      <c r="E122" s="241">
        <v>0</v>
      </c>
      <c r="F122" s="242">
        <v>0</v>
      </c>
      <c r="G122" s="243">
        <v>0</v>
      </c>
      <c r="H122" s="243"/>
      <c r="I122" s="243">
        <v>2500000</v>
      </c>
      <c r="J122" s="243"/>
      <c r="K122" s="243"/>
      <c r="L122" s="243"/>
      <c r="M122" s="243"/>
      <c r="N122" s="243"/>
      <c r="O122" s="243"/>
      <c r="P122" s="243"/>
      <c r="Q122" s="244"/>
      <c r="R122" s="241"/>
      <c r="S122" s="246"/>
      <c r="T122" s="242"/>
      <c r="U122" s="243"/>
      <c r="V122" s="243"/>
      <c r="W122" s="243"/>
      <c r="X122" s="243"/>
      <c r="Y122" s="243"/>
      <c r="Z122" s="243"/>
      <c r="AA122" s="243"/>
      <c r="AB122" s="243"/>
      <c r="AC122" s="244"/>
      <c r="AD122" s="247">
        <f t="shared" si="380"/>
        <v>0</v>
      </c>
      <c r="AE122" s="575">
        <f t="shared" si="380"/>
        <v>2500000</v>
      </c>
      <c r="AF122" s="248"/>
      <c r="AG122" s="245">
        <f t="shared" si="381"/>
        <v>2500000</v>
      </c>
      <c r="AH122" s="246">
        <v>0</v>
      </c>
      <c r="AI122" s="247">
        <f t="shared" si="264"/>
        <v>925740</v>
      </c>
      <c r="AJ122" s="245">
        <f>+AG122-AH122</f>
        <v>2500000</v>
      </c>
      <c r="AK122" s="241">
        <v>0</v>
      </c>
      <c r="AL122" s="241">
        <v>500000</v>
      </c>
      <c r="AM122" s="241">
        <v>302900</v>
      </c>
      <c r="AN122" s="241">
        <v>0</v>
      </c>
      <c r="AO122" s="241">
        <v>0</v>
      </c>
      <c r="AP122" s="241">
        <v>28330</v>
      </c>
      <c r="AQ122" s="241">
        <v>94510</v>
      </c>
      <c r="AR122" s="248"/>
      <c r="AS122" s="248"/>
      <c r="AT122" s="248"/>
      <c r="AU122" s="249"/>
      <c r="AV122" s="248"/>
      <c r="AW122" s="245">
        <f>+SUM(AK122:AV122)</f>
        <v>925740</v>
      </c>
      <c r="AX122" s="246">
        <v>0</v>
      </c>
      <c r="AY122" s="248">
        <v>500000</v>
      </c>
      <c r="AZ122" s="241">
        <v>302900</v>
      </c>
      <c r="BA122" s="248">
        <v>0</v>
      </c>
      <c r="BB122" s="248">
        <v>0</v>
      </c>
      <c r="BC122" s="248">
        <v>28330</v>
      </c>
      <c r="BD122" s="248"/>
      <c r="BE122" s="248"/>
      <c r="BF122" s="248"/>
      <c r="BG122" s="248"/>
      <c r="BH122" s="248"/>
      <c r="BI122" s="248"/>
      <c r="BJ122" s="257">
        <f t="shared" si="382"/>
        <v>831230</v>
      </c>
      <c r="BK122" s="243">
        <v>0</v>
      </c>
      <c r="BL122" s="243">
        <v>500000</v>
      </c>
      <c r="BM122" s="243">
        <v>302900</v>
      </c>
      <c r="BN122" s="243"/>
      <c r="BO122" s="248"/>
      <c r="BP122" s="248">
        <v>28330</v>
      </c>
      <c r="BQ122" s="248"/>
      <c r="BR122" s="248"/>
      <c r="BS122" s="248"/>
      <c r="BT122" s="248"/>
      <c r="BU122" s="248"/>
      <c r="BV122" s="248"/>
      <c r="BW122" s="241">
        <f t="shared" si="383"/>
        <v>831230</v>
      </c>
      <c r="BX122" s="248">
        <v>0</v>
      </c>
      <c r="BY122" s="243">
        <v>500000</v>
      </c>
      <c r="BZ122" s="243">
        <v>302900</v>
      </c>
      <c r="CA122" s="248">
        <v>0</v>
      </c>
      <c r="CB122" s="248">
        <v>0</v>
      </c>
      <c r="CC122" s="248">
        <v>28330</v>
      </c>
      <c r="CD122" s="248"/>
      <c r="CE122" s="248"/>
      <c r="CF122" s="248"/>
      <c r="CG122" s="248"/>
      <c r="CH122" s="248"/>
      <c r="CI122" s="248"/>
      <c r="CJ122" s="241">
        <f t="shared" si="384"/>
        <v>831230</v>
      </c>
      <c r="CK122" s="241">
        <f t="shared" si="385"/>
        <v>1574260</v>
      </c>
      <c r="CL122" s="241">
        <f t="shared" ref="CL122" si="404">+AW122-BJ122</f>
        <v>94510</v>
      </c>
      <c r="CM122" s="241">
        <f t="shared" ref="CM122" si="405">+BJ122-BW122</f>
        <v>0</v>
      </c>
      <c r="CN122" s="241">
        <f t="shared" ref="CN122" si="406">+BW122-CJ122</f>
        <v>0</v>
      </c>
      <c r="CO122" s="348">
        <f t="shared" si="235"/>
        <v>0.37029600000000001</v>
      </c>
      <c r="CP122" s="348">
        <f>IFERROR(BJ122/AJ122,0)</f>
        <v>0.33249200000000001</v>
      </c>
    </row>
    <row r="123" spans="1:94" s="64" customFormat="1" ht="36" customHeight="1" outlineLevel="1">
      <c r="A123" s="291"/>
      <c r="B123" s="146" t="s">
        <v>261</v>
      </c>
      <c r="C123" s="536" t="s">
        <v>84</v>
      </c>
      <c r="D123" s="123" t="s">
        <v>262</v>
      </c>
      <c r="E123" s="149">
        <f>+SUM(E124:E131)</f>
        <v>110000000</v>
      </c>
      <c r="F123" s="149">
        <f t="shared" ref="F123:BQ123" si="407">+SUM(F124:F131)</f>
        <v>32500000</v>
      </c>
      <c r="G123" s="149">
        <f t="shared" si="407"/>
        <v>32500000</v>
      </c>
      <c r="H123" s="149">
        <f t="shared" si="407"/>
        <v>0</v>
      </c>
      <c r="I123" s="149">
        <f t="shared" si="407"/>
        <v>0</v>
      </c>
      <c r="J123" s="149">
        <f t="shared" si="407"/>
        <v>0</v>
      </c>
      <c r="K123" s="149">
        <f t="shared" si="407"/>
        <v>0</v>
      </c>
      <c r="L123" s="149">
        <f t="shared" si="407"/>
        <v>25000000</v>
      </c>
      <c r="M123" s="149">
        <f t="shared" si="407"/>
        <v>0</v>
      </c>
      <c r="N123" s="149">
        <f t="shared" si="407"/>
        <v>0</v>
      </c>
      <c r="O123" s="149">
        <f t="shared" si="407"/>
        <v>0</v>
      </c>
      <c r="P123" s="149">
        <f t="shared" si="407"/>
        <v>0</v>
      </c>
      <c r="Q123" s="148">
        <f t="shared" si="407"/>
        <v>3570000</v>
      </c>
      <c r="R123" s="149">
        <f t="shared" si="407"/>
        <v>0</v>
      </c>
      <c r="S123" s="147">
        <f t="shared" si="407"/>
        <v>120000000</v>
      </c>
      <c r="T123" s="147">
        <f t="shared" si="407"/>
        <v>0</v>
      </c>
      <c r="U123" s="149">
        <f t="shared" si="407"/>
        <v>0</v>
      </c>
      <c r="V123" s="149">
        <f t="shared" si="407"/>
        <v>0</v>
      </c>
      <c r="W123" s="149">
        <f t="shared" si="407"/>
        <v>0</v>
      </c>
      <c r="X123" s="149">
        <f t="shared" si="407"/>
        <v>0</v>
      </c>
      <c r="Y123" s="149">
        <f t="shared" si="407"/>
        <v>0</v>
      </c>
      <c r="Z123" s="149">
        <f t="shared" si="407"/>
        <v>0</v>
      </c>
      <c r="AA123" s="149">
        <f t="shared" si="407"/>
        <v>0</v>
      </c>
      <c r="AB123" s="149">
        <f t="shared" si="407"/>
        <v>0</v>
      </c>
      <c r="AC123" s="148">
        <f t="shared" si="407"/>
        <v>0</v>
      </c>
      <c r="AD123" s="149">
        <f t="shared" si="407"/>
        <v>57500000</v>
      </c>
      <c r="AE123" s="149">
        <f t="shared" si="407"/>
        <v>156070000</v>
      </c>
      <c r="AF123" s="147">
        <f t="shared" si="407"/>
        <v>0</v>
      </c>
      <c r="AG123" s="149">
        <f t="shared" si="407"/>
        <v>208570000</v>
      </c>
      <c r="AH123" s="149">
        <f t="shared" si="407"/>
        <v>0</v>
      </c>
      <c r="AI123" s="149">
        <f t="shared" si="407"/>
        <v>66320000</v>
      </c>
      <c r="AJ123" s="149">
        <f>+SUM(AJ124:AJ131)</f>
        <v>208570000</v>
      </c>
      <c r="AK123" s="149">
        <f t="shared" si="407"/>
        <v>62500000</v>
      </c>
      <c r="AL123" s="149">
        <f t="shared" si="407"/>
        <v>250000</v>
      </c>
      <c r="AM123" s="149">
        <f t="shared" si="407"/>
        <v>0</v>
      </c>
      <c r="AN123" s="149">
        <f t="shared" si="407"/>
        <v>0</v>
      </c>
      <c r="AO123" s="149">
        <f t="shared" si="407"/>
        <v>0</v>
      </c>
      <c r="AP123" s="149">
        <f t="shared" si="407"/>
        <v>3570000</v>
      </c>
      <c r="AQ123" s="149">
        <f>+SUM(AQ124:AQ131)</f>
        <v>0</v>
      </c>
      <c r="AR123" s="149">
        <f t="shared" si="407"/>
        <v>0</v>
      </c>
      <c r="AS123" s="149">
        <f t="shared" si="407"/>
        <v>0</v>
      </c>
      <c r="AT123" s="149">
        <f t="shared" si="407"/>
        <v>0</v>
      </c>
      <c r="AU123" s="149">
        <f t="shared" si="407"/>
        <v>0</v>
      </c>
      <c r="AV123" s="149">
        <f t="shared" si="407"/>
        <v>0</v>
      </c>
      <c r="AW123" s="149">
        <f t="shared" si="407"/>
        <v>66320000</v>
      </c>
      <c r="AX123" s="149">
        <f t="shared" si="407"/>
        <v>62500000</v>
      </c>
      <c r="AY123" s="149">
        <f t="shared" si="407"/>
        <v>250000</v>
      </c>
      <c r="AZ123" s="149">
        <f t="shared" si="407"/>
        <v>0</v>
      </c>
      <c r="BA123" s="149">
        <f t="shared" si="407"/>
        <v>0</v>
      </c>
      <c r="BB123" s="149">
        <f t="shared" si="407"/>
        <v>0</v>
      </c>
      <c r="BC123" s="149">
        <f t="shared" si="407"/>
        <v>3570000</v>
      </c>
      <c r="BD123" s="149">
        <f t="shared" si="407"/>
        <v>0</v>
      </c>
      <c r="BE123" s="149">
        <f t="shared" si="407"/>
        <v>0</v>
      </c>
      <c r="BF123" s="149">
        <f t="shared" si="407"/>
        <v>0</v>
      </c>
      <c r="BG123" s="149">
        <f t="shared" si="407"/>
        <v>0</v>
      </c>
      <c r="BH123" s="149">
        <f t="shared" si="407"/>
        <v>0</v>
      </c>
      <c r="BI123" s="149">
        <f t="shared" si="407"/>
        <v>0</v>
      </c>
      <c r="BJ123" s="149">
        <f t="shared" si="407"/>
        <v>66320000</v>
      </c>
      <c r="BK123" s="149">
        <f t="shared" si="407"/>
        <v>0</v>
      </c>
      <c r="BL123" s="149">
        <f t="shared" si="407"/>
        <v>62750000</v>
      </c>
      <c r="BM123" s="149">
        <f t="shared" si="407"/>
        <v>0</v>
      </c>
      <c r="BN123" s="149">
        <f t="shared" si="407"/>
        <v>0</v>
      </c>
      <c r="BO123" s="149">
        <f t="shared" si="407"/>
        <v>0</v>
      </c>
      <c r="BP123" s="149">
        <f t="shared" si="407"/>
        <v>3570000</v>
      </c>
      <c r="BQ123" s="149">
        <f t="shared" si="407"/>
        <v>0</v>
      </c>
      <c r="BR123" s="149">
        <f t="shared" ref="BR123:CI123" si="408">+SUM(BR124:BR131)</f>
        <v>0</v>
      </c>
      <c r="BS123" s="149">
        <f t="shared" si="408"/>
        <v>0</v>
      </c>
      <c r="BT123" s="149">
        <f t="shared" si="408"/>
        <v>0</v>
      </c>
      <c r="BU123" s="149">
        <f t="shared" si="408"/>
        <v>0</v>
      </c>
      <c r="BV123" s="149">
        <f t="shared" si="408"/>
        <v>0</v>
      </c>
      <c r="BW123" s="149">
        <f t="shared" si="408"/>
        <v>66320000</v>
      </c>
      <c r="BX123" s="149">
        <f t="shared" si="408"/>
        <v>0</v>
      </c>
      <c r="BY123" s="149">
        <f t="shared" si="408"/>
        <v>62750000</v>
      </c>
      <c r="BZ123" s="149">
        <f t="shared" si="408"/>
        <v>0</v>
      </c>
      <c r="CA123" s="149">
        <f t="shared" si="408"/>
        <v>0</v>
      </c>
      <c r="CB123" s="149">
        <f t="shared" si="408"/>
        <v>0</v>
      </c>
      <c r="CC123" s="149">
        <f t="shared" si="408"/>
        <v>3570000</v>
      </c>
      <c r="CD123" s="149">
        <f t="shared" si="408"/>
        <v>0</v>
      </c>
      <c r="CE123" s="149">
        <f t="shared" si="408"/>
        <v>0</v>
      </c>
      <c r="CF123" s="149">
        <f t="shared" si="408"/>
        <v>0</v>
      </c>
      <c r="CG123" s="149">
        <f t="shared" si="408"/>
        <v>0</v>
      </c>
      <c r="CH123" s="149">
        <f t="shared" si="408"/>
        <v>0</v>
      </c>
      <c r="CI123" s="149">
        <f t="shared" si="408"/>
        <v>0</v>
      </c>
      <c r="CJ123" s="148">
        <f>+SUM(CJ124:CJ131)</f>
        <v>66320000</v>
      </c>
      <c r="CK123" s="149">
        <f>+SUM(CK124:CK131)</f>
        <v>142250000</v>
      </c>
      <c r="CL123" s="147">
        <f t="shared" ref="CL123:CN123" si="409">+SUM(CL124:CL130)</f>
        <v>0</v>
      </c>
      <c r="CM123" s="147">
        <f t="shared" si="409"/>
        <v>0</v>
      </c>
      <c r="CN123" s="147">
        <f t="shared" si="409"/>
        <v>0</v>
      </c>
      <c r="CO123" s="151">
        <f t="shared" si="235"/>
        <v>0.31797478064918255</v>
      </c>
      <c r="CP123" s="151">
        <f>IFERROR(BJ123/AJ123,0)</f>
        <v>0.31797478064918255</v>
      </c>
    </row>
    <row r="124" spans="1:94" s="26" customFormat="1" ht="18" customHeight="1" outlineLevel="2">
      <c r="A124" s="460" t="s">
        <v>783</v>
      </c>
      <c r="B124" s="43" t="s">
        <v>162</v>
      </c>
      <c r="C124" s="537" t="s">
        <v>84</v>
      </c>
      <c r="D124" s="65" t="s">
        <v>104</v>
      </c>
      <c r="E124" s="30">
        <v>30000000</v>
      </c>
      <c r="F124" s="42">
        <v>16500000</v>
      </c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5"/>
      <c r="R124" s="30"/>
      <c r="S124" s="33"/>
      <c r="T124" s="42"/>
      <c r="U124" s="38"/>
      <c r="V124" s="38"/>
      <c r="W124" s="38"/>
      <c r="X124" s="38"/>
      <c r="Y124" s="38"/>
      <c r="Z124" s="38"/>
      <c r="AA124" s="38"/>
      <c r="AB124" s="38"/>
      <c r="AC124" s="35"/>
      <c r="AD124" s="34">
        <f t="shared" ref="AD124:AE133" si="410">+F124+H124+J124+L124+N124+P124+R124+T124+V124+X124+Z124+AB124</f>
        <v>16500000</v>
      </c>
      <c r="AE124" s="36">
        <f t="shared" si="410"/>
        <v>0</v>
      </c>
      <c r="AF124" s="32"/>
      <c r="AG124" s="30">
        <f t="shared" ref="AG124:AG130" si="411">+E124-AD124+AE124+AF124</f>
        <v>13500000</v>
      </c>
      <c r="AH124" s="33"/>
      <c r="AI124" s="127">
        <f t="shared" ref="AI124:AI133" si="412">+AH124+AW124</f>
        <v>250000</v>
      </c>
      <c r="AJ124" s="37">
        <f t="shared" ref="AJ124:AJ133" si="413">+AG124-AH124</f>
        <v>13500000</v>
      </c>
      <c r="AK124" s="30">
        <v>0</v>
      </c>
      <c r="AL124" s="332">
        <v>250000</v>
      </c>
      <c r="AM124" s="332">
        <v>0</v>
      </c>
      <c r="AN124" s="332">
        <v>0</v>
      </c>
      <c r="AO124" s="333">
        <v>0</v>
      </c>
      <c r="AP124" s="30">
        <v>0</v>
      </c>
      <c r="AQ124" s="30"/>
      <c r="AR124" s="40"/>
      <c r="AS124" s="40"/>
      <c r="AT124" s="40"/>
      <c r="AU124" s="169"/>
      <c r="AV124" s="128"/>
      <c r="AW124" s="30">
        <f>+SUM(AK124:AV124)</f>
        <v>250000</v>
      </c>
      <c r="AX124" s="30">
        <v>0</v>
      </c>
      <c r="AY124" s="30">
        <v>250000</v>
      </c>
      <c r="AZ124" s="37">
        <v>0</v>
      </c>
      <c r="BA124" s="45">
        <v>0</v>
      </c>
      <c r="BB124" s="40">
        <v>0</v>
      </c>
      <c r="BC124" s="40">
        <v>0</v>
      </c>
      <c r="BD124" s="40"/>
      <c r="BE124" s="40"/>
      <c r="BF124" s="40"/>
      <c r="BG124" s="40"/>
      <c r="BH124" s="40"/>
      <c r="BI124" s="128"/>
      <c r="BJ124" s="30">
        <f t="shared" ref="BJ124:BJ130" si="414">+SUM(AX124:BI124)</f>
        <v>250000</v>
      </c>
      <c r="BK124" s="34">
        <v>0</v>
      </c>
      <c r="BL124" s="38">
        <v>250000</v>
      </c>
      <c r="BM124" s="38">
        <v>0</v>
      </c>
      <c r="BN124" s="38">
        <v>0</v>
      </c>
      <c r="BO124" s="38">
        <v>0</v>
      </c>
      <c r="BP124" s="40">
        <v>0</v>
      </c>
      <c r="BQ124" s="38"/>
      <c r="BR124" s="38"/>
      <c r="BS124" s="38"/>
      <c r="BT124" s="38"/>
      <c r="BU124" s="40"/>
      <c r="BV124" s="128"/>
      <c r="BW124" s="30">
        <f t="shared" ref="BW124:BW130" si="415">+SUM(BK124:BV124)</f>
        <v>250000</v>
      </c>
      <c r="BX124" s="38">
        <v>0</v>
      </c>
      <c r="BY124" s="38">
        <v>250000</v>
      </c>
      <c r="BZ124" s="38">
        <v>0</v>
      </c>
      <c r="CA124" s="38">
        <v>0</v>
      </c>
      <c r="CB124" s="38">
        <v>0</v>
      </c>
      <c r="CC124" s="40">
        <v>0</v>
      </c>
      <c r="CD124" s="38"/>
      <c r="CE124" s="38"/>
      <c r="CF124" s="38"/>
      <c r="CG124" s="38"/>
      <c r="CH124" s="38"/>
      <c r="CI124" s="128"/>
      <c r="CJ124" s="31">
        <f t="shared" ref="CJ124:CJ130" si="416">+SUM(BX124:CI124)</f>
        <v>250000</v>
      </c>
      <c r="CK124" s="30">
        <f t="shared" ref="CK124:CK130" si="417">+AJ124-AW124</f>
        <v>13250000</v>
      </c>
      <c r="CL124" s="33">
        <f t="shared" ref="CL124:CL130" si="418">+AW124-BJ124</f>
        <v>0</v>
      </c>
      <c r="CM124" s="33">
        <f t="shared" ref="CM124:CM130" si="419">+BJ124-BW124</f>
        <v>0</v>
      </c>
      <c r="CN124" s="33">
        <f>+BW124-CJ124</f>
        <v>0</v>
      </c>
      <c r="CO124" s="81">
        <f t="shared" si="235"/>
        <v>1.8518518518518517E-2</v>
      </c>
      <c r="CP124" s="81">
        <f>IFERROR(BJ124/AJ124,0)</f>
        <v>1.8518518518518517E-2</v>
      </c>
    </row>
    <row r="125" spans="1:94" s="26" customFormat="1" ht="18" customHeight="1" outlineLevel="2">
      <c r="A125" s="460" t="s">
        <v>878</v>
      </c>
      <c r="B125" s="43" t="s">
        <v>162</v>
      </c>
      <c r="C125" s="537">
        <v>13</v>
      </c>
      <c r="D125" s="65" t="s">
        <v>104</v>
      </c>
      <c r="E125" s="30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32">
        <v>0</v>
      </c>
      <c r="R125" s="30">
        <v>0</v>
      </c>
      <c r="S125" s="33">
        <v>30000000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0</v>
      </c>
      <c r="AB125" s="42">
        <v>0</v>
      </c>
      <c r="AC125" s="32">
        <v>0</v>
      </c>
      <c r="AD125" s="34">
        <f t="shared" si="410"/>
        <v>0</v>
      </c>
      <c r="AE125" s="36">
        <f t="shared" si="410"/>
        <v>30000000</v>
      </c>
      <c r="AF125" s="32"/>
      <c r="AG125" s="30">
        <f t="shared" si="411"/>
        <v>30000000</v>
      </c>
      <c r="AH125" s="33"/>
      <c r="AI125" s="37">
        <f t="shared" si="412"/>
        <v>0</v>
      </c>
      <c r="AJ125" s="37">
        <f t="shared" si="413"/>
        <v>30000000</v>
      </c>
      <c r="AK125" s="30">
        <v>0</v>
      </c>
      <c r="AL125" s="30">
        <v>0</v>
      </c>
      <c r="AM125" s="30">
        <v>0</v>
      </c>
      <c r="AN125" s="30">
        <v>0</v>
      </c>
      <c r="AO125" s="30">
        <v>0</v>
      </c>
      <c r="AP125" s="30">
        <v>0</v>
      </c>
      <c r="AQ125" s="30">
        <v>0</v>
      </c>
      <c r="AR125" s="30">
        <v>0</v>
      </c>
      <c r="AS125" s="30">
        <v>0</v>
      </c>
      <c r="AT125" s="30">
        <v>0</v>
      </c>
      <c r="AU125" s="30">
        <v>0</v>
      </c>
      <c r="AV125" s="30">
        <v>0</v>
      </c>
      <c r="AW125" s="30">
        <f t="shared" ref="AW125" si="420">+SUM(AK125:AV125)</f>
        <v>0</v>
      </c>
      <c r="AX125" s="30">
        <v>0</v>
      </c>
      <c r="AY125" s="30">
        <v>0</v>
      </c>
      <c r="AZ125" s="30">
        <v>0</v>
      </c>
      <c r="BA125" s="30">
        <v>0</v>
      </c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f t="shared" si="414"/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f t="shared" si="415"/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1">
        <f t="shared" si="416"/>
        <v>0</v>
      </c>
      <c r="CK125" s="30">
        <f t="shared" si="417"/>
        <v>30000000</v>
      </c>
      <c r="CL125" s="33">
        <f>+AW125-BJ125</f>
        <v>0</v>
      </c>
      <c r="CM125" s="33">
        <f t="shared" si="419"/>
        <v>0</v>
      </c>
      <c r="CN125" s="33">
        <f t="shared" ref="CN125" si="421">+BW125-CJ125</f>
        <v>0</v>
      </c>
      <c r="CO125" s="81">
        <f t="shared" ref="CO125" si="422">IFERROR(AW125/AJ125,0)</f>
        <v>0</v>
      </c>
      <c r="CP125" s="81">
        <f>IFERROR(BJ125/AJ125,0)</f>
        <v>0</v>
      </c>
    </row>
    <row r="126" spans="1:94" s="26" customFormat="1" ht="18" customHeight="1" outlineLevel="2">
      <c r="A126" s="460" t="s">
        <v>784</v>
      </c>
      <c r="B126" s="43" t="s">
        <v>163</v>
      </c>
      <c r="C126" s="537" t="s">
        <v>84</v>
      </c>
      <c r="D126" s="65" t="s">
        <v>105</v>
      </c>
      <c r="E126" s="30">
        <v>20000000</v>
      </c>
      <c r="F126" s="42">
        <v>16000000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5"/>
      <c r="R126" s="30"/>
      <c r="S126" s="33"/>
      <c r="T126" s="42"/>
      <c r="U126" s="38"/>
      <c r="V126" s="38"/>
      <c r="W126" s="38"/>
      <c r="X126" s="38"/>
      <c r="Y126" s="38"/>
      <c r="Z126" s="38"/>
      <c r="AA126" s="38"/>
      <c r="AB126" s="38"/>
      <c r="AC126" s="35"/>
      <c r="AD126" s="34">
        <f t="shared" si="410"/>
        <v>16000000</v>
      </c>
      <c r="AE126" s="36">
        <f t="shared" si="410"/>
        <v>0</v>
      </c>
      <c r="AF126" s="32"/>
      <c r="AG126" s="30">
        <f t="shared" si="411"/>
        <v>4000000</v>
      </c>
      <c r="AH126" s="33"/>
      <c r="AI126" s="127">
        <f t="shared" si="412"/>
        <v>0</v>
      </c>
      <c r="AJ126" s="37">
        <f t="shared" si="413"/>
        <v>4000000</v>
      </c>
      <c r="AK126" s="30">
        <v>0</v>
      </c>
      <c r="AL126" s="30">
        <v>0</v>
      </c>
      <c r="AM126" s="30">
        <v>0</v>
      </c>
      <c r="AN126" s="30">
        <v>0</v>
      </c>
      <c r="AO126" s="30">
        <v>0</v>
      </c>
      <c r="AP126" s="30">
        <v>0</v>
      </c>
      <c r="AQ126" s="30"/>
      <c r="AR126" s="40"/>
      <c r="AS126" s="40"/>
      <c r="AT126" s="40"/>
      <c r="AU126" s="169"/>
      <c r="AV126" s="128"/>
      <c r="AW126" s="30">
        <f>+SUM(AK126:AV126)</f>
        <v>0</v>
      </c>
      <c r="AX126" s="30">
        <v>0</v>
      </c>
      <c r="AY126" s="30">
        <v>0</v>
      </c>
      <c r="AZ126" s="37">
        <v>0</v>
      </c>
      <c r="BA126" s="45">
        <v>0</v>
      </c>
      <c r="BB126" s="40">
        <v>0</v>
      </c>
      <c r="BC126" s="40">
        <v>0</v>
      </c>
      <c r="BD126" s="40"/>
      <c r="BE126" s="40"/>
      <c r="BF126" s="40"/>
      <c r="BG126" s="40"/>
      <c r="BH126" s="40"/>
      <c r="BI126" s="128"/>
      <c r="BJ126" s="30">
        <f t="shared" si="414"/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40">
        <v>0</v>
      </c>
      <c r="BQ126" s="38"/>
      <c r="BR126" s="38"/>
      <c r="BS126" s="38"/>
      <c r="BT126" s="38"/>
      <c r="BU126" s="40"/>
      <c r="BV126" s="128"/>
      <c r="BW126" s="30">
        <f t="shared" si="415"/>
        <v>0</v>
      </c>
      <c r="BX126" s="38">
        <v>0</v>
      </c>
      <c r="BY126" s="38">
        <v>0</v>
      </c>
      <c r="BZ126" s="38">
        <v>0</v>
      </c>
      <c r="CA126" s="38">
        <v>0</v>
      </c>
      <c r="CB126" s="38">
        <v>0</v>
      </c>
      <c r="CC126" s="40">
        <v>0</v>
      </c>
      <c r="CD126" s="38"/>
      <c r="CE126" s="38"/>
      <c r="CF126" s="38"/>
      <c r="CG126" s="38"/>
      <c r="CH126" s="38"/>
      <c r="CI126" s="128"/>
      <c r="CJ126" s="31">
        <f t="shared" si="416"/>
        <v>0</v>
      </c>
      <c r="CK126" s="30">
        <f t="shared" si="417"/>
        <v>4000000</v>
      </c>
      <c r="CL126" s="33">
        <f t="shared" si="418"/>
        <v>0</v>
      </c>
      <c r="CM126" s="33">
        <f t="shared" si="419"/>
        <v>0</v>
      </c>
      <c r="CN126" s="33">
        <f t="shared" ref="CN126:CN131" si="423">+BW126-CJ126</f>
        <v>0</v>
      </c>
      <c r="CO126" s="81">
        <f t="shared" si="235"/>
        <v>0</v>
      </c>
      <c r="CP126" s="81">
        <f>IFERROR(BJ126/AJ126,0)</f>
        <v>0</v>
      </c>
    </row>
    <row r="127" spans="1:94" s="26" customFormat="1" ht="18" customHeight="1" outlineLevel="2">
      <c r="A127" s="460" t="s">
        <v>879</v>
      </c>
      <c r="B127" s="43" t="s">
        <v>163</v>
      </c>
      <c r="C127" s="537">
        <v>13</v>
      </c>
      <c r="D127" s="65" t="s">
        <v>105</v>
      </c>
      <c r="E127" s="30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32">
        <v>0</v>
      </c>
      <c r="R127" s="30">
        <v>0</v>
      </c>
      <c r="S127" s="33">
        <v>30000000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32">
        <v>0</v>
      </c>
      <c r="AD127" s="34">
        <f t="shared" ref="AD127" si="424">+F127+H127+J127+L127+N127+P127+R127+T127+V127+X127+Z127+AB127</f>
        <v>0</v>
      </c>
      <c r="AE127" s="36">
        <f t="shared" ref="AE127" si="425">+G127+I127+K127+M127+O127+Q127+S127+U127+W127+Y127+AA127+AC127</f>
        <v>30000000</v>
      </c>
      <c r="AF127" s="32"/>
      <c r="AG127" s="30">
        <f t="shared" ref="AG127" si="426">+E127-AD127+AE127+AF127</f>
        <v>30000000</v>
      </c>
      <c r="AH127" s="33"/>
      <c r="AI127" s="37">
        <f t="shared" ref="AI127" si="427">+AH127+AW127</f>
        <v>0</v>
      </c>
      <c r="AJ127" s="37">
        <f t="shared" ref="AJ127" si="428">+AG127-AH127</f>
        <v>30000000</v>
      </c>
      <c r="AK127" s="30">
        <v>0</v>
      </c>
      <c r="AL127" s="30">
        <v>0</v>
      </c>
      <c r="AM127" s="30">
        <v>0</v>
      </c>
      <c r="AN127" s="30">
        <v>0</v>
      </c>
      <c r="AO127" s="30">
        <v>0</v>
      </c>
      <c r="AP127" s="30">
        <v>0</v>
      </c>
      <c r="AQ127" s="30">
        <v>0</v>
      </c>
      <c r="AR127" s="30">
        <v>0</v>
      </c>
      <c r="AS127" s="30">
        <v>0</v>
      </c>
      <c r="AT127" s="30">
        <v>0</v>
      </c>
      <c r="AU127" s="30">
        <v>0</v>
      </c>
      <c r="AV127" s="30">
        <v>0</v>
      </c>
      <c r="AW127" s="30">
        <f t="shared" ref="AW127" si="429">+SUM(AK127:AV127)</f>
        <v>0</v>
      </c>
      <c r="AX127" s="30">
        <v>0</v>
      </c>
      <c r="AY127" s="30">
        <v>0</v>
      </c>
      <c r="AZ127" s="30">
        <v>0</v>
      </c>
      <c r="BA127" s="30">
        <v>0</v>
      </c>
      <c r="BB127" s="30">
        <v>0</v>
      </c>
      <c r="BC127" s="30">
        <v>0</v>
      </c>
      <c r="BD127" s="30">
        <v>0</v>
      </c>
      <c r="BE127" s="30">
        <v>0</v>
      </c>
      <c r="BF127" s="30">
        <v>0</v>
      </c>
      <c r="BG127" s="30">
        <v>0</v>
      </c>
      <c r="BH127" s="30">
        <v>0</v>
      </c>
      <c r="BI127" s="30">
        <v>0</v>
      </c>
      <c r="BJ127" s="30">
        <f t="shared" ref="BJ127" si="430">+SUM(AX127:BI127)</f>
        <v>0</v>
      </c>
      <c r="BK127" s="30">
        <v>0</v>
      </c>
      <c r="BL127" s="30">
        <v>0</v>
      </c>
      <c r="BM127" s="30">
        <v>0</v>
      </c>
      <c r="BN127" s="30">
        <v>0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f t="shared" ref="BW127" si="431">+SUM(BK127:BV127)</f>
        <v>0</v>
      </c>
      <c r="BX127" s="30">
        <v>0</v>
      </c>
      <c r="BY127" s="30">
        <v>0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0</v>
      </c>
      <c r="CF127" s="30">
        <v>0</v>
      </c>
      <c r="CG127" s="30">
        <v>0</v>
      </c>
      <c r="CH127" s="30">
        <v>0</v>
      </c>
      <c r="CI127" s="30">
        <v>0</v>
      </c>
      <c r="CJ127" s="31">
        <f t="shared" ref="CJ127" si="432">+SUM(BX127:CI127)</f>
        <v>0</v>
      </c>
      <c r="CK127" s="30">
        <f t="shared" ref="CK127" si="433">+AJ127-AW127</f>
        <v>30000000</v>
      </c>
      <c r="CL127" s="33">
        <f>+AW127-BJ127</f>
        <v>0</v>
      </c>
      <c r="CM127" s="33">
        <f t="shared" ref="CM127" si="434">+BJ127-BW127</f>
        <v>0</v>
      </c>
      <c r="CN127" s="33">
        <f t="shared" si="423"/>
        <v>0</v>
      </c>
      <c r="CO127" s="81">
        <f t="shared" si="235"/>
        <v>0</v>
      </c>
      <c r="CP127" s="81">
        <f>IFERROR(BJ127/AJ127,0)</f>
        <v>0</v>
      </c>
    </row>
    <row r="128" spans="1:94" s="26" customFormat="1" ht="18" customHeight="1" outlineLevel="2">
      <c r="A128" s="460" t="s">
        <v>785</v>
      </c>
      <c r="B128" s="43" t="s">
        <v>164</v>
      </c>
      <c r="C128" s="537" t="s">
        <v>84</v>
      </c>
      <c r="D128" s="65" t="s">
        <v>106</v>
      </c>
      <c r="E128" s="30">
        <v>30000000</v>
      </c>
      <c r="F128" s="42"/>
      <c r="G128" s="38">
        <v>32500000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5">
        <v>3570000</v>
      </c>
      <c r="R128" s="30"/>
      <c r="S128" s="33"/>
      <c r="T128" s="42"/>
      <c r="U128" s="38"/>
      <c r="V128" s="38"/>
      <c r="W128" s="38"/>
      <c r="X128" s="38"/>
      <c r="Y128" s="38"/>
      <c r="Z128" s="38"/>
      <c r="AA128" s="38"/>
      <c r="AB128" s="38"/>
      <c r="AC128" s="35"/>
      <c r="AD128" s="34">
        <f t="shared" si="410"/>
        <v>0</v>
      </c>
      <c r="AE128" s="36">
        <f t="shared" si="410"/>
        <v>36070000</v>
      </c>
      <c r="AF128" s="32"/>
      <c r="AG128" s="30">
        <f t="shared" si="411"/>
        <v>66070000</v>
      </c>
      <c r="AH128" s="33"/>
      <c r="AI128" s="127">
        <f t="shared" si="412"/>
        <v>66070000</v>
      </c>
      <c r="AJ128" s="37">
        <f t="shared" si="413"/>
        <v>66070000</v>
      </c>
      <c r="AK128" s="30">
        <v>62500000</v>
      </c>
      <c r="AL128" s="332">
        <v>0</v>
      </c>
      <c r="AM128" s="332">
        <v>0</v>
      </c>
      <c r="AN128" s="332">
        <v>0</v>
      </c>
      <c r="AO128" s="333">
        <v>0</v>
      </c>
      <c r="AP128" s="30">
        <v>3570000</v>
      </c>
      <c r="AQ128" s="30"/>
      <c r="AR128" s="40"/>
      <c r="AS128" s="40"/>
      <c r="AT128" s="40"/>
      <c r="AU128" s="169"/>
      <c r="AV128" s="128"/>
      <c r="AW128" s="30">
        <f>+SUM(AK128:AV128)</f>
        <v>66070000</v>
      </c>
      <c r="AX128" s="30">
        <v>62500000</v>
      </c>
      <c r="AY128" s="30">
        <v>0</v>
      </c>
      <c r="AZ128" s="37">
        <v>0</v>
      </c>
      <c r="BA128" s="45">
        <v>0</v>
      </c>
      <c r="BB128" s="40">
        <v>0</v>
      </c>
      <c r="BC128" s="40">
        <v>3570000</v>
      </c>
      <c r="BD128" s="40"/>
      <c r="BE128" s="40"/>
      <c r="BF128" s="40"/>
      <c r="BG128" s="40"/>
      <c r="BH128" s="40"/>
      <c r="BI128" s="128"/>
      <c r="BJ128" s="30">
        <f t="shared" si="414"/>
        <v>66070000</v>
      </c>
      <c r="BK128" s="34">
        <v>0</v>
      </c>
      <c r="BL128" s="38">
        <v>62500000</v>
      </c>
      <c r="BM128" s="38">
        <v>0</v>
      </c>
      <c r="BN128" s="38">
        <v>0</v>
      </c>
      <c r="BO128" s="38">
        <v>0</v>
      </c>
      <c r="BP128" s="40">
        <v>3570000</v>
      </c>
      <c r="BQ128" s="38"/>
      <c r="BR128" s="38"/>
      <c r="BS128" s="38"/>
      <c r="BT128" s="38"/>
      <c r="BU128" s="40"/>
      <c r="BV128" s="128"/>
      <c r="BW128" s="30">
        <f t="shared" si="415"/>
        <v>66070000</v>
      </c>
      <c r="BX128" s="38">
        <v>0</v>
      </c>
      <c r="BY128" s="38">
        <v>62500000</v>
      </c>
      <c r="BZ128" s="38">
        <v>0</v>
      </c>
      <c r="CA128" s="38">
        <v>0</v>
      </c>
      <c r="CB128" s="38">
        <v>0</v>
      </c>
      <c r="CC128" s="40">
        <v>3570000</v>
      </c>
      <c r="CD128" s="38"/>
      <c r="CE128" s="38"/>
      <c r="CF128" s="38"/>
      <c r="CG128" s="38"/>
      <c r="CH128" s="38"/>
      <c r="CI128" s="128"/>
      <c r="CJ128" s="31">
        <f t="shared" si="416"/>
        <v>66070000</v>
      </c>
      <c r="CK128" s="30">
        <f t="shared" si="417"/>
        <v>0</v>
      </c>
      <c r="CL128" s="33">
        <f t="shared" si="418"/>
        <v>0</v>
      </c>
      <c r="CM128" s="33">
        <f t="shared" si="419"/>
        <v>0</v>
      </c>
      <c r="CN128" s="33">
        <f t="shared" si="423"/>
        <v>0</v>
      </c>
      <c r="CO128" s="81">
        <f t="shared" si="235"/>
        <v>1</v>
      </c>
      <c r="CP128" s="81">
        <f>IFERROR(BJ128/AJ128,0)</f>
        <v>1</v>
      </c>
    </row>
    <row r="129" spans="1:94" s="26" customFormat="1" ht="18" customHeight="1" outlineLevel="2">
      <c r="A129" s="460" t="s">
        <v>880</v>
      </c>
      <c r="B129" s="43" t="s">
        <v>164</v>
      </c>
      <c r="C129" s="537">
        <v>13</v>
      </c>
      <c r="D129" s="65" t="s">
        <v>106</v>
      </c>
      <c r="E129" s="30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32">
        <v>0</v>
      </c>
      <c r="R129" s="30">
        <v>0</v>
      </c>
      <c r="S129" s="33">
        <v>30000000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32">
        <v>0</v>
      </c>
      <c r="AD129" s="34">
        <f t="shared" si="410"/>
        <v>0</v>
      </c>
      <c r="AE129" s="36">
        <f t="shared" si="410"/>
        <v>30000000</v>
      </c>
      <c r="AF129" s="32"/>
      <c r="AG129" s="30">
        <f t="shared" si="411"/>
        <v>30000000</v>
      </c>
      <c r="AH129" s="33"/>
      <c r="AI129" s="37">
        <f t="shared" si="412"/>
        <v>0</v>
      </c>
      <c r="AJ129" s="37">
        <f t="shared" si="413"/>
        <v>30000000</v>
      </c>
      <c r="AK129" s="30">
        <v>0</v>
      </c>
      <c r="AL129" s="30">
        <v>0</v>
      </c>
      <c r="AM129" s="30">
        <v>0</v>
      </c>
      <c r="AN129" s="30">
        <v>0</v>
      </c>
      <c r="AO129" s="30">
        <v>0</v>
      </c>
      <c r="AP129" s="30">
        <v>0</v>
      </c>
      <c r="AQ129" s="30">
        <v>0</v>
      </c>
      <c r="AR129" s="30">
        <v>0</v>
      </c>
      <c r="AS129" s="30">
        <v>0</v>
      </c>
      <c r="AT129" s="30">
        <v>0</v>
      </c>
      <c r="AU129" s="30">
        <v>0</v>
      </c>
      <c r="AV129" s="30">
        <v>0</v>
      </c>
      <c r="AW129" s="30">
        <f t="shared" ref="AW129" si="435">+SUM(AK129:AV129)</f>
        <v>0</v>
      </c>
      <c r="AX129" s="30">
        <v>0</v>
      </c>
      <c r="AY129" s="30">
        <v>0</v>
      </c>
      <c r="AZ129" s="30">
        <v>0</v>
      </c>
      <c r="BA129" s="30">
        <v>0</v>
      </c>
      <c r="BB129" s="30">
        <v>0</v>
      </c>
      <c r="BC129" s="30">
        <v>0</v>
      </c>
      <c r="BD129" s="30">
        <v>0</v>
      </c>
      <c r="BE129" s="30">
        <v>0</v>
      </c>
      <c r="BF129" s="30">
        <v>0</v>
      </c>
      <c r="BG129" s="30">
        <v>0</v>
      </c>
      <c r="BH129" s="30">
        <v>0</v>
      </c>
      <c r="BI129" s="30">
        <v>0</v>
      </c>
      <c r="BJ129" s="30">
        <f t="shared" si="414"/>
        <v>0</v>
      </c>
      <c r="BK129" s="30">
        <v>0</v>
      </c>
      <c r="BL129" s="30">
        <v>0</v>
      </c>
      <c r="BM129" s="30">
        <v>0</v>
      </c>
      <c r="BN129" s="30">
        <v>0</v>
      </c>
      <c r="BO129" s="30">
        <v>0</v>
      </c>
      <c r="BP129" s="30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f t="shared" si="415"/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0">
        <v>0</v>
      </c>
      <c r="CH129" s="30">
        <v>0</v>
      </c>
      <c r="CI129" s="30">
        <v>0</v>
      </c>
      <c r="CJ129" s="31">
        <f t="shared" si="416"/>
        <v>0</v>
      </c>
      <c r="CK129" s="30">
        <f t="shared" si="417"/>
        <v>30000000</v>
      </c>
      <c r="CL129" s="33">
        <f>+AW129-BJ129</f>
        <v>0</v>
      </c>
      <c r="CM129" s="33">
        <f t="shared" si="419"/>
        <v>0</v>
      </c>
      <c r="CN129" s="33">
        <f t="shared" ref="CN129" si="436">+BW129-CJ129</f>
        <v>0</v>
      </c>
      <c r="CO129" s="81">
        <f t="shared" ref="CO129" si="437">IFERROR(AW129/AJ129,0)</f>
        <v>0</v>
      </c>
      <c r="CP129" s="81">
        <f>IFERROR(BJ129/AJ129,0)</f>
        <v>0</v>
      </c>
    </row>
    <row r="130" spans="1:94" s="26" customFormat="1" ht="18" customHeight="1" outlineLevel="2">
      <c r="A130" s="460" t="s">
        <v>786</v>
      </c>
      <c r="B130" s="43" t="s">
        <v>165</v>
      </c>
      <c r="C130" s="537" t="s">
        <v>84</v>
      </c>
      <c r="D130" s="65" t="s">
        <v>107</v>
      </c>
      <c r="E130" s="30">
        <v>30000000</v>
      </c>
      <c r="F130" s="42"/>
      <c r="G130" s="38"/>
      <c r="H130" s="38"/>
      <c r="I130" s="38"/>
      <c r="J130" s="38"/>
      <c r="K130" s="38"/>
      <c r="L130" s="38">
        <v>25000000</v>
      </c>
      <c r="M130" s="38"/>
      <c r="N130" s="38"/>
      <c r="O130" s="38"/>
      <c r="P130" s="38"/>
      <c r="Q130" s="35"/>
      <c r="R130" s="30"/>
      <c r="S130" s="33"/>
      <c r="T130" s="42"/>
      <c r="U130" s="38"/>
      <c r="V130" s="38"/>
      <c r="W130" s="38"/>
      <c r="X130" s="38"/>
      <c r="Y130" s="38"/>
      <c r="Z130" s="38"/>
      <c r="AA130" s="38"/>
      <c r="AB130" s="38"/>
      <c r="AC130" s="35"/>
      <c r="AD130" s="34">
        <f t="shared" si="410"/>
        <v>25000000</v>
      </c>
      <c r="AE130" s="36">
        <f t="shared" si="410"/>
        <v>0</v>
      </c>
      <c r="AF130" s="32"/>
      <c r="AG130" s="30">
        <f t="shared" si="411"/>
        <v>5000000</v>
      </c>
      <c r="AH130" s="33"/>
      <c r="AI130" s="127">
        <f t="shared" si="412"/>
        <v>0</v>
      </c>
      <c r="AJ130" s="37">
        <f t="shared" si="413"/>
        <v>5000000</v>
      </c>
      <c r="AK130" s="30">
        <v>0</v>
      </c>
      <c r="AL130" s="30">
        <v>0</v>
      </c>
      <c r="AM130" s="30">
        <v>0</v>
      </c>
      <c r="AN130" s="30">
        <v>0</v>
      </c>
      <c r="AO130" s="30">
        <v>0</v>
      </c>
      <c r="AP130" s="30">
        <v>0</v>
      </c>
      <c r="AQ130" s="30"/>
      <c r="AR130" s="40"/>
      <c r="AS130" s="40"/>
      <c r="AT130" s="40"/>
      <c r="AU130" s="169"/>
      <c r="AV130" s="128"/>
      <c r="AW130" s="30">
        <f>+SUM(AK130:AV130)</f>
        <v>0</v>
      </c>
      <c r="AX130" s="30">
        <v>0</v>
      </c>
      <c r="AY130" s="30">
        <v>0</v>
      </c>
      <c r="AZ130" s="37">
        <v>0</v>
      </c>
      <c r="BA130" s="45">
        <v>0</v>
      </c>
      <c r="BB130" s="40">
        <v>0</v>
      </c>
      <c r="BC130" s="40">
        <v>0</v>
      </c>
      <c r="BD130" s="40"/>
      <c r="BE130" s="40"/>
      <c r="BF130" s="40"/>
      <c r="BG130" s="40"/>
      <c r="BH130" s="40"/>
      <c r="BI130" s="128"/>
      <c r="BJ130" s="30">
        <f t="shared" si="414"/>
        <v>0</v>
      </c>
      <c r="BK130" s="34">
        <v>0</v>
      </c>
      <c r="BL130" s="34">
        <v>0</v>
      </c>
      <c r="BM130" s="34">
        <v>0</v>
      </c>
      <c r="BN130" s="34">
        <v>0</v>
      </c>
      <c r="BO130" s="34">
        <v>0</v>
      </c>
      <c r="BP130" s="40">
        <v>0</v>
      </c>
      <c r="BQ130" s="38"/>
      <c r="BR130" s="38"/>
      <c r="BS130" s="38"/>
      <c r="BT130" s="38"/>
      <c r="BU130" s="40"/>
      <c r="BV130" s="128"/>
      <c r="BW130" s="30">
        <f t="shared" si="415"/>
        <v>0</v>
      </c>
      <c r="BX130" s="38">
        <v>0</v>
      </c>
      <c r="BY130" s="38">
        <v>0</v>
      </c>
      <c r="BZ130" s="38">
        <v>0</v>
      </c>
      <c r="CA130" s="38">
        <v>0</v>
      </c>
      <c r="CB130" s="38">
        <v>0</v>
      </c>
      <c r="CC130" s="40">
        <v>0</v>
      </c>
      <c r="CD130" s="38"/>
      <c r="CE130" s="38"/>
      <c r="CF130" s="38"/>
      <c r="CG130" s="38"/>
      <c r="CH130" s="38"/>
      <c r="CI130" s="128"/>
      <c r="CJ130" s="31">
        <f t="shared" si="416"/>
        <v>0</v>
      </c>
      <c r="CK130" s="30">
        <f t="shared" si="417"/>
        <v>5000000</v>
      </c>
      <c r="CL130" s="33">
        <f t="shared" si="418"/>
        <v>0</v>
      </c>
      <c r="CM130" s="33">
        <f t="shared" si="419"/>
        <v>0</v>
      </c>
      <c r="CN130" s="33">
        <f t="shared" si="423"/>
        <v>0</v>
      </c>
      <c r="CO130" s="81">
        <f t="shared" si="235"/>
        <v>0</v>
      </c>
      <c r="CP130" s="81">
        <f>IFERROR(BJ130/AJ130,0)</f>
        <v>0</v>
      </c>
    </row>
    <row r="131" spans="1:94" s="26" customFormat="1" ht="18" customHeight="1" outlineLevel="2">
      <c r="A131" s="460" t="s">
        <v>881</v>
      </c>
      <c r="B131" s="43" t="s">
        <v>165</v>
      </c>
      <c r="C131" s="537">
        <v>13</v>
      </c>
      <c r="D131" s="65" t="s">
        <v>107</v>
      </c>
      <c r="E131" s="30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32">
        <v>0</v>
      </c>
      <c r="R131" s="30">
        <v>0</v>
      </c>
      <c r="S131" s="33">
        <v>30000000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0</v>
      </c>
      <c r="AA131" s="42">
        <v>0</v>
      </c>
      <c r="AB131" s="42">
        <v>0</v>
      </c>
      <c r="AC131" s="32">
        <v>0</v>
      </c>
      <c r="AD131" s="34">
        <f t="shared" ref="AD131" si="438">+F131+H131+J131+L131+N131+P131+R131+T131+V131+X131+Z131+AB131</f>
        <v>0</v>
      </c>
      <c r="AE131" s="36">
        <f t="shared" ref="AE131" si="439">+G131+I131+K131+M131+O131+Q131+S131+U131+W131+Y131+AA131+AC131</f>
        <v>30000000</v>
      </c>
      <c r="AF131" s="32"/>
      <c r="AG131" s="30">
        <f t="shared" ref="AG131" si="440">+E131-AD131+AE131+AF131</f>
        <v>30000000</v>
      </c>
      <c r="AH131" s="33"/>
      <c r="AI131" s="37">
        <f t="shared" ref="AI131" si="441">+AH131+AW131</f>
        <v>0</v>
      </c>
      <c r="AJ131" s="37">
        <f t="shared" ref="AJ131" si="442">+AG131-AH131</f>
        <v>30000000</v>
      </c>
      <c r="AK131" s="30">
        <v>0</v>
      </c>
      <c r="AL131" s="30">
        <v>0</v>
      </c>
      <c r="AM131" s="30">
        <v>0</v>
      </c>
      <c r="AN131" s="30">
        <v>0</v>
      </c>
      <c r="AO131" s="30">
        <v>0</v>
      </c>
      <c r="AP131" s="30">
        <v>0</v>
      </c>
      <c r="AQ131" s="30">
        <v>0</v>
      </c>
      <c r="AR131" s="30">
        <v>0</v>
      </c>
      <c r="AS131" s="30">
        <v>0</v>
      </c>
      <c r="AT131" s="30">
        <v>0</v>
      </c>
      <c r="AU131" s="30">
        <v>0</v>
      </c>
      <c r="AV131" s="30">
        <v>0</v>
      </c>
      <c r="AW131" s="30">
        <f t="shared" ref="AW131" si="443">+SUM(AK131:AV131)</f>
        <v>0</v>
      </c>
      <c r="AX131" s="30">
        <v>0</v>
      </c>
      <c r="AY131" s="30">
        <v>0</v>
      </c>
      <c r="AZ131" s="30">
        <v>0</v>
      </c>
      <c r="BA131" s="30">
        <v>0</v>
      </c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f t="shared" ref="BJ131" si="444">+SUM(AX131:BI131)</f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f t="shared" ref="BW131" si="445">+SUM(BK131:BV131)</f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1">
        <f t="shared" ref="CJ131" si="446">+SUM(BX131:CI131)</f>
        <v>0</v>
      </c>
      <c r="CK131" s="30">
        <f t="shared" ref="CK131" si="447">+AJ131-AW131</f>
        <v>30000000</v>
      </c>
      <c r="CL131" s="33">
        <f>+AW131-BJ131</f>
        <v>0</v>
      </c>
      <c r="CM131" s="33">
        <f t="shared" ref="CM131" si="448">+BJ131-BW131</f>
        <v>0</v>
      </c>
      <c r="CN131" s="33">
        <f t="shared" si="423"/>
        <v>0</v>
      </c>
      <c r="CO131" s="81">
        <f t="shared" si="235"/>
        <v>0</v>
      </c>
      <c r="CP131" s="81">
        <f>IFERROR(BJ131/AJ131,0)</f>
        <v>0</v>
      </c>
    </row>
    <row r="132" spans="1:94" s="64" customFormat="1" ht="20.25" customHeight="1" outlineLevel="1">
      <c r="A132" s="291"/>
      <c r="B132" s="146" t="s">
        <v>440</v>
      </c>
      <c r="C132" s="536" t="s">
        <v>84</v>
      </c>
      <c r="D132" s="123" t="s">
        <v>206</v>
      </c>
      <c r="E132" s="349">
        <f>+E133</f>
        <v>25450000</v>
      </c>
      <c r="F132" s="194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>
        <f>+P133</f>
        <v>3570000</v>
      </c>
      <c r="Q132" s="197">
        <f>+Q133</f>
        <v>0</v>
      </c>
      <c r="R132" s="149">
        <f>+R133</f>
        <v>12000000</v>
      </c>
      <c r="S132" s="147">
        <f>+S133</f>
        <v>0</v>
      </c>
      <c r="T132" s="194"/>
      <c r="U132" s="152"/>
      <c r="V132" s="152"/>
      <c r="W132" s="152"/>
      <c r="X132" s="152"/>
      <c r="Y132" s="152"/>
      <c r="Z132" s="152"/>
      <c r="AA132" s="152"/>
      <c r="AB132" s="152"/>
      <c r="AC132" s="197"/>
      <c r="AD132" s="292">
        <f t="shared" si="410"/>
        <v>15570000</v>
      </c>
      <c r="AE132" s="563">
        <f t="shared" si="410"/>
        <v>0</v>
      </c>
      <c r="AF132" s="150"/>
      <c r="AG132" s="149">
        <f>+AG133</f>
        <v>9880000</v>
      </c>
      <c r="AH132" s="147"/>
      <c r="AI132" s="149">
        <f t="shared" si="412"/>
        <v>392800</v>
      </c>
      <c r="AJ132" s="149">
        <f>+AJ133</f>
        <v>9880000</v>
      </c>
      <c r="AK132" s="263">
        <f>+AK133</f>
        <v>0</v>
      </c>
      <c r="AL132" s="263">
        <f>+AL133</f>
        <v>250000</v>
      </c>
      <c r="AM132" s="263">
        <f t="shared" ref="AM132:CI132" si="449">+AM133</f>
        <v>0</v>
      </c>
      <c r="AN132" s="263">
        <f t="shared" si="449"/>
        <v>0</v>
      </c>
      <c r="AO132" s="263">
        <f t="shared" si="449"/>
        <v>142800</v>
      </c>
      <c r="AP132" s="263">
        <f t="shared" si="449"/>
        <v>0</v>
      </c>
      <c r="AQ132" s="263">
        <f>+AQ133</f>
        <v>0</v>
      </c>
      <c r="AR132" s="263">
        <f t="shared" si="449"/>
        <v>0</v>
      </c>
      <c r="AS132" s="263">
        <f t="shared" si="449"/>
        <v>0</v>
      </c>
      <c r="AT132" s="263">
        <f t="shared" si="449"/>
        <v>0</v>
      </c>
      <c r="AU132" s="263">
        <f t="shared" si="449"/>
        <v>0</v>
      </c>
      <c r="AV132" s="263">
        <f t="shared" si="449"/>
        <v>0</v>
      </c>
      <c r="AW132" s="214">
        <f t="shared" si="449"/>
        <v>392800</v>
      </c>
      <c r="AX132" s="263">
        <f t="shared" si="449"/>
        <v>0</v>
      </c>
      <c r="AY132" s="263">
        <f t="shared" si="449"/>
        <v>250000</v>
      </c>
      <c r="AZ132" s="263">
        <f t="shared" si="449"/>
        <v>0</v>
      </c>
      <c r="BA132" s="263">
        <f t="shared" si="449"/>
        <v>0</v>
      </c>
      <c r="BB132" s="263">
        <f t="shared" si="449"/>
        <v>142800</v>
      </c>
      <c r="BC132" s="263">
        <f t="shared" si="449"/>
        <v>0</v>
      </c>
      <c r="BD132" s="263">
        <f t="shared" si="449"/>
        <v>0</v>
      </c>
      <c r="BE132" s="263">
        <f t="shared" si="449"/>
        <v>0</v>
      </c>
      <c r="BF132" s="263">
        <f t="shared" si="449"/>
        <v>0</v>
      </c>
      <c r="BG132" s="263">
        <f t="shared" si="449"/>
        <v>0</v>
      </c>
      <c r="BH132" s="263">
        <f t="shared" si="449"/>
        <v>0</v>
      </c>
      <c r="BI132" s="263">
        <f t="shared" si="449"/>
        <v>0</v>
      </c>
      <c r="BJ132" s="263">
        <f t="shared" si="449"/>
        <v>392800</v>
      </c>
      <c r="BK132" s="263">
        <f t="shared" si="449"/>
        <v>0</v>
      </c>
      <c r="BL132" s="263">
        <f t="shared" si="449"/>
        <v>250000</v>
      </c>
      <c r="BM132" s="263">
        <f t="shared" si="449"/>
        <v>0</v>
      </c>
      <c r="BN132" s="263">
        <f t="shared" si="449"/>
        <v>0</v>
      </c>
      <c r="BO132" s="263">
        <f t="shared" si="449"/>
        <v>142800</v>
      </c>
      <c r="BP132" s="263">
        <f t="shared" si="449"/>
        <v>0</v>
      </c>
      <c r="BQ132" s="263">
        <f t="shared" si="449"/>
        <v>0</v>
      </c>
      <c r="BR132" s="263">
        <f t="shared" si="449"/>
        <v>0</v>
      </c>
      <c r="BS132" s="263">
        <f t="shared" si="449"/>
        <v>0</v>
      </c>
      <c r="BT132" s="263">
        <f t="shared" si="449"/>
        <v>0</v>
      </c>
      <c r="BU132" s="263">
        <f t="shared" si="449"/>
        <v>0</v>
      </c>
      <c r="BV132" s="263">
        <f t="shared" si="449"/>
        <v>0</v>
      </c>
      <c r="BW132" s="214">
        <f>+BW133</f>
        <v>392800</v>
      </c>
      <c r="BX132" s="214">
        <f t="shared" si="449"/>
        <v>0</v>
      </c>
      <c r="BY132" s="214">
        <f t="shared" si="449"/>
        <v>250000</v>
      </c>
      <c r="BZ132" s="214">
        <f t="shared" si="449"/>
        <v>0</v>
      </c>
      <c r="CA132" s="214">
        <f t="shared" si="449"/>
        <v>0</v>
      </c>
      <c r="CB132" s="214">
        <f t="shared" si="449"/>
        <v>142800</v>
      </c>
      <c r="CC132" s="214">
        <f t="shared" si="449"/>
        <v>0</v>
      </c>
      <c r="CD132" s="214">
        <f t="shared" si="449"/>
        <v>0</v>
      </c>
      <c r="CE132" s="214">
        <f t="shared" si="449"/>
        <v>0</v>
      </c>
      <c r="CF132" s="214">
        <f t="shared" si="449"/>
        <v>0</v>
      </c>
      <c r="CG132" s="214">
        <f t="shared" si="449"/>
        <v>0</v>
      </c>
      <c r="CH132" s="214">
        <f t="shared" si="449"/>
        <v>0</v>
      </c>
      <c r="CI132" s="214">
        <f t="shared" si="449"/>
        <v>0</v>
      </c>
      <c r="CJ132" s="214">
        <f>+CJ133</f>
        <v>392800</v>
      </c>
      <c r="CK132" s="147">
        <f>+AG132-AW132</f>
        <v>9487200</v>
      </c>
      <c r="CL132" s="147">
        <f>+AW132-BJ132</f>
        <v>0</v>
      </c>
      <c r="CM132" s="147">
        <f>+BJ132-BW132</f>
        <v>0</v>
      </c>
      <c r="CN132" s="147">
        <f>+BW132-CJ132</f>
        <v>0</v>
      </c>
      <c r="CO132" s="151">
        <f t="shared" ref="CO132:CO137" si="450">IFERROR(AW132/AJ132,0)</f>
        <v>3.9757085020242916E-2</v>
      </c>
      <c r="CP132" s="151">
        <f>IFERROR(BJ132/AJ132,0)</f>
        <v>3.9757085020242916E-2</v>
      </c>
    </row>
    <row r="133" spans="1:94" s="64" customFormat="1" ht="20.25" customHeight="1" outlineLevel="2">
      <c r="A133" s="460" t="s">
        <v>787</v>
      </c>
      <c r="B133" s="180" t="s">
        <v>174</v>
      </c>
      <c r="C133" s="537" t="s">
        <v>84</v>
      </c>
      <c r="D133" s="65" t="s">
        <v>206</v>
      </c>
      <c r="E133" s="350">
        <v>25450000</v>
      </c>
      <c r="F133" s="90"/>
      <c r="G133" s="91"/>
      <c r="H133" s="91"/>
      <c r="I133" s="91"/>
      <c r="J133" s="91"/>
      <c r="K133" s="91"/>
      <c r="L133" s="91"/>
      <c r="M133" s="91"/>
      <c r="N133" s="91"/>
      <c r="O133" s="91"/>
      <c r="P133" s="91">
        <v>3570000</v>
      </c>
      <c r="Q133" s="109"/>
      <c r="R133" s="351">
        <v>12000000</v>
      </c>
      <c r="S133" s="89"/>
      <c r="T133" s="90"/>
      <c r="U133" s="91"/>
      <c r="V133" s="91"/>
      <c r="W133" s="91"/>
      <c r="X133" s="91"/>
      <c r="Y133" s="91"/>
      <c r="Z133" s="91"/>
      <c r="AA133" s="91"/>
      <c r="AB133" s="91"/>
      <c r="AC133" s="109"/>
      <c r="AD133" s="34">
        <f t="shared" si="410"/>
        <v>15570000</v>
      </c>
      <c r="AE133" s="36">
        <f t="shared" si="410"/>
        <v>0</v>
      </c>
      <c r="AF133" s="574"/>
      <c r="AG133" s="30">
        <f t="shared" ref="AG133" si="451">+E133-AD133+AE133+AF133</f>
        <v>9880000</v>
      </c>
      <c r="AH133" s="89"/>
      <c r="AI133" s="127">
        <f t="shared" si="412"/>
        <v>392800</v>
      </c>
      <c r="AJ133" s="37">
        <f t="shared" si="413"/>
        <v>9880000</v>
      </c>
      <c r="AK133" s="30">
        <v>0</v>
      </c>
      <c r="AL133" s="332">
        <v>250000</v>
      </c>
      <c r="AM133" s="332">
        <v>0</v>
      </c>
      <c r="AN133" s="332">
        <v>0</v>
      </c>
      <c r="AO133" s="333">
        <v>142800</v>
      </c>
      <c r="AP133" s="30">
        <v>0</v>
      </c>
      <c r="AQ133" s="30"/>
      <c r="AR133" s="40"/>
      <c r="AS133" s="40"/>
      <c r="AT133" s="40"/>
      <c r="AU133" s="169"/>
      <c r="AV133" s="128"/>
      <c r="AW133" s="30">
        <f>+SUM(AK133:AV133)</f>
        <v>392800</v>
      </c>
      <c r="AX133" s="30">
        <v>0</v>
      </c>
      <c r="AY133" s="30">
        <v>250000</v>
      </c>
      <c r="AZ133" s="351">
        <v>0</v>
      </c>
      <c r="BA133" s="352">
        <v>0</v>
      </c>
      <c r="BB133" s="32">
        <v>142800</v>
      </c>
      <c r="BC133" s="32">
        <v>0</v>
      </c>
      <c r="BD133" s="351"/>
      <c r="BE133" s="351"/>
      <c r="BF133" s="351"/>
      <c r="BG133" s="32"/>
      <c r="BH133" s="351"/>
      <c r="BI133" s="353"/>
      <c r="BJ133" s="30">
        <f t="shared" ref="BJ133" si="452">+SUM(AX133:BI133)</f>
        <v>392800</v>
      </c>
      <c r="BK133" s="34">
        <v>0</v>
      </c>
      <c r="BL133" s="38">
        <v>250000</v>
      </c>
      <c r="BM133" s="38">
        <v>0</v>
      </c>
      <c r="BN133" s="38">
        <v>0</v>
      </c>
      <c r="BO133" s="38">
        <v>142800</v>
      </c>
      <c r="BP133" s="32">
        <v>0</v>
      </c>
      <c r="BQ133" s="351"/>
      <c r="BR133" s="351"/>
      <c r="BS133" s="351"/>
      <c r="BT133" s="351"/>
      <c r="BU133" s="351"/>
      <c r="BV133" s="32"/>
      <c r="BW133" s="30">
        <f t="shared" ref="BW133" si="453">+SUM(BK133:BV133)</f>
        <v>392800</v>
      </c>
      <c r="BX133" s="38">
        <v>0</v>
      </c>
      <c r="BY133" s="38">
        <v>250000</v>
      </c>
      <c r="BZ133" s="38">
        <v>0</v>
      </c>
      <c r="CA133" s="38">
        <v>0</v>
      </c>
      <c r="CB133" s="38">
        <v>142800</v>
      </c>
      <c r="CC133" s="32">
        <v>0</v>
      </c>
      <c r="CD133" s="351"/>
      <c r="CE133" s="351"/>
      <c r="CF133" s="351"/>
      <c r="CG133" s="351"/>
      <c r="CH133" s="351"/>
      <c r="CI133" s="351"/>
      <c r="CJ133" s="31">
        <f>+SUM(BX133:CI133)</f>
        <v>392800</v>
      </c>
      <c r="CK133" s="30">
        <f>+AJ133-AW133</f>
        <v>9487200</v>
      </c>
      <c r="CL133" s="33">
        <f>+AW133-BJ133</f>
        <v>0</v>
      </c>
      <c r="CM133" s="33">
        <f t="shared" ref="CM133" si="454">+BJ133-BW133</f>
        <v>0</v>
      </c>
      <c r="CN133" s="33">
        <f>+BW133-CJ133</f>
        <v>0</v>
      </c>
      <c r="CO133" s="81">
        <f t="shared" si="450"/>
        <v>3.9757085020242916E-2</v>
      </c>
      <c r="CP133" s="81">
        <f>IFERROR(BJ133/AJ133,0)</f>
        <v>3.9757085020242916E-2</v>
      </c>
    </row>
    <row r="134" spans="1:94" s="359" customFormat="1" ht="33" customHeight="1" outlineLevel="1">
      <c r="A134" s="291"/>
      <c r="B134" s="146" t="s">
        <v>263</v>
      </c>
      <c r="C134" s="536" t="s">
        <v>84</v>
      </c>
      <c r="D134" s="123" t="s">
        <v>264</v>
      </c>
      <c r="E134" s="349">
        <f t="shared" ref="E134:AF134" si="455">+SUM(E135:E137)</f>
        <v>5000000</v>
      </c>
      <c r="F134" s="354">
        <f>+SUM(F135:F138)</f>
        <v>0</v>
      </c>
      <c r="G134" s="354">
        <f t="shared" ref="G134:AC134" si="456">+SUM(G135:G138)</f>
        <v>100000000</v>
      </c>
      <c r="H134" s="354">
        <f t="shared" si="456"/>
        <v>46000000</v>
      </c>
      <c r="I134" s="354">
        <f t="shared" si="456"/>
        <v>0</v>
      </c>
      <c r="J134" s="354">
        <f t="shared" si="456"/>
        <v>0</v>
      </c>
      <c r="K134" s="354">
        <f t="shared" si="456"/>
        <v>0</v>
      </c>
      <c r="L134" s="354">
        <f t="shared" si="456"/>
        <v>42000000</v>
      </c>
      <c r="M134" s="354">
        <f t="shared" si="456"/>
        <v>15000000</v>
      </c>
      <c r="N134" s="354">
        <f t="shared" si="456"/>
        <v>0</v>
      </c>
      <c r="O134" s="354">
        <f t="shared" si="456"/>
        <v>0</v>
      </c>
      <c r="P134" s="354">
        <f t="shared" si="456"/>
        <v>0</v>
      </c>
      <c r="Q134" s="356">
        <f t="shared" si="456"/>
        <v>0</v>
      </c>
      <c r="R134" s="349">
        <f t="shared" si="456"/>
        <v>0</v>
      </c>
      <c r="S134" s="355">
        <f t="shared" si="456"/>
        <v>441000000</v>
      </c>
      <c r="T134" s="354">
        <f t="shared" si="456"/>
        <v>0</v>
      </c>
      <c r="U134" s="354">
        <f t="shared" si="456"/>
        <v>0</v>
      </c>
      <c r="V134" s="354">
        <f t="shared" si="456"/>
        <v>0</v>
      </c>
      <c r="W134" s="354">
        <f t="shared" si="456"/>
        <v>0</v>
      </c>
      <c r="X134" s="354">
        <f t="shared" si="456"/>
        <v>0</v>
      </c>
      <c r="Y134" s="354">
        <f t="shared" si="456"/>
        <v>0</v>
      </c>
      <c r="Z134" s="354">
        <f t="shared" si="456"/>
        <v>0</v>
      </c>
      <c r="AA134" s="354">
        <f t="shared" si="456"/>
        <v>0</v>
      </c>
      <c r="AB134" s="354">
        <f t="shared" si="456"/>
        <v>0</v>
      </c>
      <c r="AC134" s="356">
        <f t="shared" si="456"/>
        <v>0</v>
      </c>
      <c r="AD134" s="567">
        <f t="shared" si="455"/>
        <v>88000000</v>
      </c>
      <c r="AE134" s="576">
        <f>+SUM(AE135:AE138)</f>
        <v>556000000</v>
      </c>
      <c r="AF134" s="356">
        <f t="shared" si="455"/>
        <v>0</v>
      </c>
      <c r="AG134" s="349">
        <f>+SUM(AG135:AG138)</f>
        <v>473000000</v>
      </c>
      <c r="AH134" s="355">
        <f t="shared" ref="AH134:BI134" si="457">+SUM(AH135:AH137)</f>
        <v>0</v>
      </c>
      <c r="AI134" s="349">
        <f>+SUM(AI135:AI138)</f>
        <v>18615462</v>
      </c>
      <c r="AJ134" s="349">
        <f>+AJ135+AJ136+AJ137+AJ138</f>
        <v>473000000</v>
      </c>
      <c r="AK134" s="349">
        <f t="shared" si="457"/>
        <v>0</v>
      </c>
      <c r="AL134" s="356">
        <f t="shared" si="457"/>
        <v>2000000</v>
      </c>
      <c r="AM134" s="349">
        <f t="shared" si="457"/>
        <v>270000</v>
      </c>
      <c r="AN134" s="349">
        <f>+SUM(AN135:AN138)</f>
        <v>15000000</v>
      </c>
      <c r="AO134" s="349">
        <f t="shared" si="457"/>
        <v>1345462</v>
      </c>
      <c r="AP134" s="349">
        <f t="shared" si="457"/>
        <v>0</v>
      </c>
      <c r="AQ134" s="349">
        <f>+SUM(AQ135:AV138)</f>
        <v>0</v>
      </c>
      <c r="AR134" s="349">
        <f t="shared" si="457"/>
        <v>0</v>
      </c>
      <c r="AS134" s="349">
        <f t="shared" si="457"/>
        <v>0</v>
      </c>
      <c r="AT134" s="349">
        <f t="shared" si="457"/>
        <v>0</v>
      </c>
      <c r="AU134" s="357">
        <f t="shared" si="457"/>
        <v>0</v>
      </c>
      <c r="AV134" s="349">
        <f t="shared" si="457"/>
        <v>0</v>
      </c>
      <c r="AW134" s="349">
        <f>+SUM(AW135:AW138)</f>
        <v>18615462</v>
      </c>
      <c r="AX134" s="355">
        <v>0</v>
      </c>
      <c r="AY134" s="356">
        <v>0</v>
      </c>
      <c r="AZ134" s="349">
        <v>0</v>
      </c>
      <c r="BA134" s="355">
        <v>0</v>
      </c>
      <c r="BB134" s="349">
        <f>+BB135+BB137+BB138</f>
        <v>1345462</v>
      </c>
      <c r="BC134" s="349">
        <f t="shared" si="457"/>
        <v>0</v>
      </c>
      <c r="BD134" s="349">
        <f t="shared" si="457"/>
        <v>0</v>
      </c>
      <c r="BE134" s="349">
        <f t="shared" si="457"/>
        <v>0</v>
      </c>
      <c r="BF134" s="349">
        <f t="shared" si="457"/>
        <v>0</v>
      </c>
      <c r="BG134" s="349">
        <f t="shared" si="457"/>
        <v>0</v>
      </c>
      <c r="BH134" s="349">
        <f t="shared" si="457"/>
        <v>0</v>
      </c>
      <c r="BI134" s="358">
        <f t="shared" si="457"/>
        <v>0</v>
      </c>
      <c r="BJ134" s="349">
        <f>+SUM(BJ135:BJ138)</f>
        <v>3615462</v>
      </c>
      <c r="BK134" s="355">
        <f t="shared" ref="BK134:CN134" si="458">+SUM(BK135:BK137)</f>
        <v>0</v>
      </c>
      <c r="BL134" s="356">
        <f t="shared" si="458"/>
        <v>2000000</v>
      </c>
      <c r="BM134" s="349">
        <f t="shared" si="458"/>
        <v>270000</v>
      </c>
      <c r="BN134" s="355">
        <f>+SUM(BN135:BV138)</f>
        <v>1345462</v>
      </c>
      <c r="BO134" s="349">
        <f t="shared" si="458"/>
        <v>1345462</v>
      </c>
      <c r="BP134" s="349">
        <f t="shared" si="458"/>
        <v>0</v>
      </c>
      <c r="BQ134" s="349">
        <f t="shared" si="458"/>
        <v>0</v>
      </c>
      <c r="BR134" s="349">
        <f t="shared" si="458"/>
        <v>0</v>
      </c>
      <c r="BS134" s="349">
        <f t="shared" si="458"/>
        <v>0</v>
      </c>
      <c r="BT134" s="349">
        <f t="shared" si="458"/>
        <v>0</v>
      </c>
      <c r="BU134" s="349">
        <f t="shared" si="458"/>
        <v>0</v>
      </c>
      <c r="BV134" s="358">
        <f t="shared" si="458"/>
        <v>0</v>
      </c>
      <c r="BW134" s="349">
        <f t="shared" si="458"/>
        <v>3615462</v>
      </c>
      <c r="BX134" s="355">
        <f>+SUM(BX135:BX138)</f>
        <v>0</v>
      </c>
      <c r="BY134" s="355">
        <f>+SUM(BY135:BY138)</f>
        <v>2000000</v>
      </c>
      <c r="BZ134" s="349">
        <f>+SUM(BZ135:BZ138)</f>
        <v>270000</v>
      </c>
      <c r="CA134" s="349">
        <f>+SUM(CA135:CA138)</f>
        <v>0</v>
      </c>
      <c r="CB134" s="349">
        <f>+SUM(CB135:CB138)</f>
        <v>1345462</v>
      </c>
      <c r="CC134" s="349">
        <f t="shared" si="458"/>
        <v>0</v>
      </c>
      <c r="CD134" s="349">
        <f t="shared" si="458"/>
        <v>0</v>
      </c>
      <c r="CE134" s="349">
        <f t="shared" si="458"/>
        <v>0</v>
      </c>
      <c r="CF134" s="349">
        <f t="shared" si="458"/>
        <v>0</v>
      </c>
      <c r="CG134" s="349">
        <f t="shared" si="458"/>
        <v>0</v>
      </c>
      <c r="CH134" s="349">
        <f t="shared" si="458"/>
        <v>0</v>
      </c>
      <c r="CI134" s="349">
        <f t="shared" si="458"/>
        <v>0</v>
      </c>
      <c r="CJ134" s="358">
        <f>+SUM(CJ135:CJ138)</f>
        <v>3615462</v>
      </c>
      <c r="CK134" s="349">
        <f>+SUM(CK135:CK138)</f>
        <v>454384538</v>
      </c>
      <c r="CL134" s="355">
        <f>+SUM(CL135:CL138)</f>
        <v>15000000</v>
      </c>
      <c r="CM134" s="355">
        <f t="shared" si="458"/>
        <v>0</v>
      </c>
      <c r="CN134" s="355">
        <f t="shared" si="458"/>
        <v>0</v>
      </c>
      <c r="CO134" s="151">
        <f t="shared" si="450"/>
        <v>3.9356156448202957E-2</v>
      </c>
      <c r="CP134" s="151">
        <f>IFERROR(BJ134/AJ134,0)</f>
        <v>7.6436828752642705E-3</v>
      </c>
    </row>
    <row r="135" spans="1:94" s="26" customFormat="1" ht="18" customHeight="1" outlineLevel="2">
      <c r="A135" s="460" t="s">
        <v>788</v>
      </c>
      <c r="B135" s="43" t="s">
        <v>176</v>
      </c>
      <c r="C135" s="537" t="s">
        <v>84</v>
      </c>
      <c r="D135" s="65" t="s">
        <v>109</v>
      </c>
      <c r="E135" s="30">
        <v>0</v>
      </c>
      <c r="F135" s="204"/>
      <c r="G135" s="205">
        <v>100000000</v>
      </c>
      <c r="H135" s="38">
        <v>46000000</v>
      </c>
      <c r="I135" s="38"/>
      <c r="J135" s="38"/>
      <c r="K135" s="38"/>
      <c r="L135" s="38">
        <v>42000000</v>
      </c>
      <c r="M135" s="38"/>
      <c r="N135" s="38"/>
      <c r="O135" s="38"/>
      <c r="P135" s="38"/>
      <c r="Q135" s="35"/>
      <c r="R135" s="30"/>
      <c r="S135" s="33"/>
      <c r="T135" s="42"/>
      <c r="U135" s="38"/>
      <c r="V135" s="38"/>
      <c r="W135" s="38"/>
      <c r="X135" s="38"/>
      <c r="Y135" s="38"/>
      <c r="Z135" s="38"/>
      <c r="AA135" s="38"/>
      <c r="AB135" s="38"/>
      <c r="AC135" s="35"/>
      <c r="AD135" s="34">
        <f t="shared" ref="AD135:AD136" si="459">+F135+H135+J135+L135+N135+P135+R135+T135+V135+X135+Z135+AB135</f>
        <v>88000000</v>
      </c>
      <c r="AE135" s="36">
        <f t="shared" ref="AE135:AE136" si="460">+G135+I135+K135+M135+O135+Q135+S135+U135+W135+Y135+AA135+AC135</f>
        <v>100000000</v>
      </c>
      <c r="AF135" s="32"/>
      <c r="AG135" s="30">
        <f t="shared" ref="AG135:AG138" si="461">+E135-AD135+AE135+AF135</f>
        <v>12000000</v>
      </c>
      <c r="AH135" s="33"/>
      <c r="AI135" s="127">
        <f>+AH135+AW135</f>
        <v>0</v>
      </c>
      <c r="AJ135" s="37">
        <f>+AG135-AH135</f>
        <v>12000000</v>
      </c>
      <c r="AK135" s="30">
        <v>0</v>
      </c>
      <c r="AL135" s="30">
        <v>0</v>
      </c>
      <c r="AM135" s="30">
        <v>0</v>
      </c>
      <c r="AN135" s="30">
        <v>0</v>
      </c>
      <c r="AO135" s="30">
        <v>0</v>
      </c>
      <c r="AP135" s="30">
        <v>0</v>
      </c>
      <c r="AQ135" s="30"/>
      <c r="AR135" s="40"/>
      <c r="AS135" s="40"/>
      <c r="AT135" s="40"/>
      <c r="AU135" s="169"/>
      <c r="AV135" s="128"/>
      <c r="AW135" s="30">
        <f t="shared" ref="AW135:AW138" si="462">+SUM(AK135:AV135)</f>
        <v>0</v>
      </c>
      <c r="AX135" s="30">
        <v>0</v>
      </c>
      <c r="AY135" s="30">
        <v>0</v>
      </c>
      <c r="AZ135" s="37">
        <v>0</v>
      </c>
      <c r="BA135" s="45">
        <v>0</v>
      </c>
      <c r="BB135" s="40">
        <v>0</v>
      </c>
      <c r="BC135" s="40">
        <v>0</v>
      </c>
      <c r="BD135" s="40"/>
      <c r="BE135" s="40"/>
      <c r="BF135" s="40"/>
      <c r="BG135" s="40"/>
      <c r="BH135" s="40"/>
      <c r="BI135" s="128"/>
      <c r="BJ135" s="30">
        <f t="shared" ref="BJ135:BJ137" si="463">+SUM(AX135:BI135)</f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40">
        <v>0</v>
      </c>
      <c r="BQ135" s="38"/>
      <c r="BR135" s="38"/>
      <c r="BS135" s="38"/>
      <c r="BT135" s="38"/>
      <c r="BU135" s="40"/>
      <c r="BV135" s="128"/>
      <c r="BW135" s="30">
        <f t="shared" ref="BW135:BW137" si="464">+SUM(BK135:BV135)</f>
        <v>0</v>
      </c>
      <c r="BX135" s="38">
        <v>0</v>
      </c>
      <c r="BY135" s="38">
        <v>0</v>
      </c>
      <c r="BZ135" s="38">
        <v>0</v>
      </c>
      <c r="CA135" s="38">
        <v>0</v>
      </c>
      <c r="CB135" s="38">
        <v>0</v>
      </c>
      <c r="CC135" s="40">
        <v>0</v>
      </c>
      <c r="CD135" s="118"/>
      <c r="CE135" s="118"/>
      <c r="CF135" s="118"/>
      <c r="CG135" s="118"/>
      <c r="CH135" s="118"/>
      <c r="CI135" s="128"/>
      <c r="CJ135" s="31">
        <f t="shared" ref="CJ135:CJ137" si="465">+SUM(BX135:CI135)</f>
        <v>0</v>
      </c>
      <c r="CK135" s="30">
        <f t="shared" ref="CK135:CK138" si="466">+AJ135-AW135</f>
        <v>12000000</v>
      </c>
      <c r="CL135" s="33">
        <f t="shared" ref="CL135:CL138" si="467">+AW135-BJ135</f>
        <v>0</v>
      </c>
      <c r="CM135" s="33">
        <f t="shared" ref="CM135:CM137" si="468">+BJ135-BW135</f>
        <v>0</v>
      </c>
      <c r="CN135" s="33">
        <f t="shared" ref="CN135:CN137" si="469">+BW135-CJ135</f>
        <v>0</v>
      </c>
      <c r="CO135" s="81">
        <f t="shared" si="450"/>
        <v>0</v>
      </c>
      <c r="CP135" s="81">
        <f>IFERROR(BJ135/AJ135,0)</f>
        <v>0</v>
      </c>
    </row>
    <row r="136" spans="1:94" s="26" customFormat="1" ht="18" customHeight="1" outlineLevel="2">
      <c r="A136" s="460" t="s">
        <v>882</v>
      </c>
      <c r="B136" s="43" t="s">
        <v>176</v>
      </c>
      <c r="C136" s="537">
        <v>13</v>
      </c>
      <c r="D136" s="65" t="s">
        <v>109</v>
      </c>
      <c r="E136" s="30">
        <v>0</v>
      </c>
      <c r="F136" s="42">
        <v>0</v>
      </c>
      <c r="G136" s="42">
        <v>0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  <c r="O136" s="42">
        <v>0</v>
      </c>
      <c r="P136" s="42">
        <v>0</v>
      </c>
      <c r="Q136" s="32">
        <v>0</v>
      </c>
      <c r="R136" s="30">
        <v>0</v>
      </c>
      <c r="S136" s="33">
        <v>116000000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  <c r="Z136" s="42">
        <v>0</v>
      </c>
      <c r="AA136" s="42">
        <v>0</v>
      </c>
      <c r="AB136" s="42">
        <v>0</v>
      </c>
      <c r="AC136" s="32">
        <v>0</v>
      </c>
      <c r="AD136" s="34">
        <f t="shared" si="459"/>
        <v>0</v>
      </c>
      <c r="AE136" s="36">
        <f t="shared" si="460"/>
        <v>116000000</v>
      </c>
      <c r="AF136" s="32"/>
      <c r="AG136" s="30">
        <f t="shared" si="461"/>
        <v>116000000</v>
      </c>
      <c r="AH136" s="33"/>
      <c r="AI136" s="37">
        <f t="shared" ref="AI136" si="470">+AH136+AW136</f>
        <v>0</v>
      </c>
      <c r="AJ136" s="37">
        <f t="shared" ref="AJ136" si="471">+AG136-AH136</f>
        <v>116000000</v>
      </c>
      <c r="AK136" s="30">
        <v>0</v>
      </c>
      <c r="AL136" s="30">
        <v>0</v>
      </c>
      <c r="AM136" s="30">
        <v>0</v>
      </c>
      <c r="AN136" s="30">
        <v>0</v>
      </c>
      <c r="AO136" s="30">
        <v>0</v>
      </c>
      <c r="AP136" s="30">
        <v>0</v>
      </c>
      <c r="AQ136" s="30">
        <v>0</v>
      </c>
      <c r="AR136" s="30">
        <v>0</v>
      </c>
      <c r="AS136" s="30">
        <v>0</v>
      </c>
      <c r="AT136" s="30">
        <v>0</v>
      </c>
      <c r="AU136" s="30">
        <v>0</v>
      </c>
      <c r="AV136" s="30">
        <v>0</v>
      </c>
      <c r="AW136" s="30">
        <f t="shared" si="462"/>
        <v>0</v>
      </c>
      <c r="AX136" s="30">
        <v>0</v>
      </c>
      <c r="AY136" s="30">
        <v>0</v>
      </c>
      <c r="AZ136" s="30">
        <v>0</v>
      </c>
      <c r="BA136" s="30">
        <v>0</v>
      </c>
      <c r="BB136" s="30">
        <v>0</v>
      </c>
      <c r="BC136" s="30">
        <v>0</v>
      </c>
      <c r="BD136" s="30">
        <v>0</v>
      </c>
      <c r="BE136" s="30">
        <v>0</v>
      </c>
      <c r="BF136" s="30">
        <v>0</v>
      </c>
      <c r="BG136" s="30">
        <v>0</v>
      </c>
      <c r="BH136" s="30">
        <v>0</v>
      </c>
      <c r="BI136" s="30">
        <v>0</v>
      </c>
      <c r="BJ136" s="30">
        <f t="shared" si="463"/>
        <v>0</v>
      </c>
      <c r="BK136" s="30">
        <v>0</v>
      </c>
      <c r="BL136" s="30">
        <v>0</v>
      </c>
      <c r="BM136" s="30">
        <v>0</v>
      </c>
      <c r="BN136" s="30">
        <v>0</v>
      </c>
      <c r="BO136" s="30">
        <v>0</v>
      </c>
      <c r="BP136" s="30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f t="shared" si="464"/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0">
        <v>0</v>
      </c>
      <c r="CH136" s="30">
        <v>0</v>
      </c>
      <c r="CI136" s="30">
        <v>0</v>
      </c>
      <c r="CJ136" s="31">
        <f t="shared" si="465"/>
        <v>0</v>
      </c>
      <c r="CK136" s="30">
        <f t="shared" si="466"/>
        <v>116000000</v>
      </c>
      <c r="CL136" s="33">
        <f>+AW136-BJ136</f>
        <v>0</v>
      </c>
      <c r="CM136" s="33">
        <f t="shared" si="468"/>
        <v>0</v>
      </c>
      <c r="CN136" s="33">
        <f t="shared" si="469"/>
        <v>0</v>
      </c>
      <c r="CO136" s="81">
        <f t="shared" si="450"/>
        <v>0</v>
      </c>
      <c r="CP136" s="81">
        <f>IFERROR(BJ136/AJ136,0)</f>
        <v>0</v>
      </c>
    </row>
    <row r="137" spans="1:94" s="26" customFormat="1" ht="22.5" customHeight="1" outlineLevel="2">
      <c r="A137" s="462" t="s">
        <v>675</v>
      </c>
      <c r="B137" s="110" t="s">
        <v>177</v>
      </c>
      <c r="C137" s="543" t="s">
        <v>84</v>
      </c>
      <c r="D137" s="111" t="s">
        <v>110</v>
      </c>
      <c r="E137" s="114">
        <v>5000000</v>
      </c>
      <c r="F137" s="115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6"/>
      <c r="R137" s="114"/>
      <c r="S137" s="112"/>
      <c r="T137" s="115"/>
      <c r="U137" s="118"/>
      <c r="V137" s="118"/>
      <c r="W137" s="118"/>
      <c r="X137" s="118"/>
      <c r="Y137" s="118"/>
      <c r="Z137" s="118"/>
      <c r="AA137" s="118"/>
      <c r="AB137" s="118"/>
      <c r="AC137" s="116"/>
      <c r="AD137" s="568">
        <f t="shared" ref="AD137:AE137" si="472">+F137+H137+J137+L137+N137+P137+R137+T137+V137+X137+Z137+AB137</f>
        <v>0</v>
      </c>
      <c r="AE137" s="569">
        <f t="shared" si="472"/>
        <v>0</v>
      </c>
      <c r="AF137" s="117"/>
      <c r="AG137" s="114">
        <f t="shared" si="461"/>
        <v>5000000</v>
      </c>
      <c r="AH137" s="115"/>
      <c r="AI137" s="127">
        <f>+AH137+AW137</f>
        <v>3615462</v>
      </c>
      <c r="AJ137" s="119">
        <f>+AG137-AH137</f>
        <v>5000000</v>
      </c>
      <c r="AK137" s="30">
        <v>0</v>
      </c>
      <c r="AL137" s="332">
        <v>2000000</v>
      </c>
      <c r="AM137" s="332">
        <v>270000</v>
      </c>
      <c r="AN137" s="332">
        <v>0</v>
      </c>
      <c r="AO137" s="333">
        <v>1345462</v>
      </c>
      <c r="AP137" s="30">
        <v>0</v>
      </c>
      <c r="AQ137" s="30"/>
      <c r="AR137" s="40"/>
      <c r="AS137" s="40"/>
      <c r="AT137" s="40"/>
      <c r="AU137" s="169"/>
      <c r="AV137" s="128"/>
      <c r="AW137" s="30">
        <f>+SUM(AK137:AV137)</f>
        <v>3615462</v>
      </c>
      <c r="AX137" s="114">
        <v>0</v>
      </c>
      <c r="AY137" s="114">
        <v>2000000</v>
      </c>
      <c r="AZ137" s="119">
        <v>270000</v>
      </c>
      <c r="BA137" s="119">
        <v>0</v>
      </c>
      <c r="BB137" s="119">
        <v>1345462</v>
      </c>
      <c r="BC137" s="119">
        <v>0</v>
      </c>
      <c r="BD137" s="119"/>
      <c r="BE137" s="119"/>
      <c r="BF137" s="119"/>
      <c r="BG137" s="119"/>
      <c r="BH137" s="119"/>
      <c r="BI137" s="119"/>
      <c r="BJ137" s="114">
        <f t="shared" si="463"/>
        <v>3615462</v>
      </c>
      <c r="BK137" s="34">
        <v>0</v>
      </c>
      <c r="BL137" s="38">
        <v>2000000</v>
      </c>
      <c r="BM137" s="38">
        <v>270000</v>
      </c>
      <c r="BN137" s="38">
        <v>0</v>
      </c>
      <c r="BO137" s="38">
        <v>1345462</v>
      </c>
      <c r="BP137" s="119">
        <v>0</v>
      </c>
      <c r="BQ137" s="118"/>
      <c r="BR137" s="118"/>
      <c r="BS137" s="118"/>
      <c r="BT137" s="118"/>
      <c r="BU137" s="119"/>
      <c r="BV137" s="119"/>
      <c r="BW137" s="114">
        <f t="shared" si="464"/>
        <v>3615462</v>
      </c>
      <c r="BX137" s="38">
        <v>0</v>
      </c>
      <c r="BY137" s="38">
        <v>2000000</v>
      </c>
      <c r="BZ137" s="38">
        <v>270000</v>
      </c>
      <c r="CA137" s="38">
        <v>0</v>
      </c>
      <c r="CB137" s="38">
        <v>1345462</v>
      </c>
      <c r="CC137" s="119">
        <v>0</v>
      </c>
      <c r="CD137" s="118"/>
      <c r="CE137" s="118"/>
      <c r="CF137" s="118"/>
      <c r="CG137" s="118"/>
      <c r="CH137" s="118"/>
      <c r="CI137" s="119"/>
      <c r="CJ137" s="113">
        <f t="shared" si="465"/>
        <v>3615462</v>
      </c>
      <c r="CK137" s="114">
        <f t="shared" si="466"/>
        <v>1384538</v>
      </c>
      <c r="CL137" s="33">
        <f t="shared" si="467"/>
        <v>0</v>
      </c>
      <c r="CM137" s="112">
        <f t="shared" si="468"/>
        <v>0</v>
      </c>
      <c r="CN137" s="112">
        <f t="shared" si="469"/>
        <v>0</v>
      </c>
      <c r="CO137" s="360">
        <f t="shared" si="450"/>
        <v>0.72309239999999997</v>
      </c>
      <c r="CP137" s="360">
        <f>IFERROR(BJ137/AJ137,0)</f>
        <v>0.72309239999999997</v>
      </c>
    </row>
    <row r="138" spans="1:94" s="26" customFormat="1" ht="22.5" customHeight="1" outlineLevel="2" thickBot="1">
      <c r="A138" s="463" t="s">
        <v>789</v>
      </c>
      <c r="B138" s="49" t="s">
        <v>175</v>
      </c>
      <c r="C138" s="544">
        <v>10</v>
      </c>
      <c r="D138" s="261" t="s">
        <v>449</v>
      </c>
      <c r="E138" s="50">
        <v>0</v>
      </c>
      <c r="F138" s="50"/>
      <c r="G138" s="50"/>
      <c r="H138" s="50"/>
      <c r="I138" s="50"/>
      <c r="J138" s="50"/>
      <c r="K138" s="50"/>
      <c r="L138" s="50"/>
      <c r="M138" s="50">
        <v>15000000</v>
      </c>
      <c r="N138" s="50"/>
      <c r="O138" s="50"/>
      <c r="P138" s="50"/>
      <c r="Q138" s="51"/>
      <c r="R138" s="54"/>
      <c r="S138" s="55">
        <v>325000000</v>
      </c>
      <c r="T138" s="52"/>
      <c r="U138" s="50"/>
      <c r="V138" s="50"/>
      <c r="W138" s="50"/>
      <c r="X138" s="50"/>
      <c r="Y138" s="50"/>
      <c r="Z138" s="50"/>
      <c r="AA138" s="50"/>
      <c r="AB138" s="50"/>
      <c r="AC138" s="51"/>
      <c r="AD138" s="570">
        <f t="shared" ref="AD138" si="473">+F138+H138+J138+L138+N138+P138+R138+T138+V138+X138+Z138+AB138</f>
        <v>0</v>
      </c>
      <c r="AE138" s="571">
        <f t="shared" ref="AE138" si="474">+G138+I138+K138+M138+O138+Q138+S138+U138+W138+Y138+AA138+AC138</f>
        <v>340000000</v>
      </c>
      <c r="AF138" s="154"/>
      <c r="AG138" s="50">
        <f t="shared" si="461"/>
        <v>340000000</v>
      </c>
      <c r="AH138" s="52"/>
      <c r="AI138" s="262">
        <f>+AH138+AW138</f>
        <v>15000000</v>
      </c>
      <c r="AJ138" s="262">
        <f>+AG138-AH138</f>
        <v>340000000</v>
      </c>
      <c r="AK138" s="30">
        <v>0</v>
      </c>
      <c r="AL138" s="332">
        <v>0</v>
      </c>
      <c r="AM138" s="332">
        <v>0</v>
      </c>
      <c r="AN138" s="332">
        <v>15000000</v>
      </c>
      <c r="AO138" s="333">
        <v>0</v>
      </c>
      <c r="AP138" s="30">
        <v>0</v>
      </c>
      <c r="AQ138" s="30"/>
      <c r="AR138" s="40"/>
      <c r="AS138" s="40"/>
      <c r="AT138" s="40"/>
      <c r="AU138" s="169"/>
      <c r="AV138" s="128"/>
      <c r="AW138" s="30">
        <f t="shared" si="462"/>
        <v>15000000</v>
      </c>
      <c r="AX138" s="50">
        <v>0</v>
      </c>
      <c r="AY138" s="50">
        <v>0</v>
      </c>
      <c r="AZ138" s="262">
        <v>0</v>
      </c>
      <c r="BA138" s="262">
        <v>0</v>
      </c>
      <c r="BB138" s="262">
        <v>0</v>
      </c>
      <c r="BC138" s="262">
        <v>0</v>
      </c>
      <c r="BD138" s="262"/>
      <c r="BE138" s="262"/>
      <c r="BF138" s="262"/>
      <c r="BG138" s="262"/>
      <c r="BH138" s="262"/>
      <c r="BI138" s="262"/>
      <c r="BJ138" s="50"/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262">
        <v>0</v>
      </c>
      <c r="BQ138" s="50"/>
      <c r="BR138" s="50"/>
      <c r="BS138" s="50"/>
      <c r="BT138" s="50"/>
      <c r="BU138" s="262"/>
      <c r="BV138" s="262"/>
      <c r="BW138" s="50"/>
      <c r="BX138" s="38">
        <v>0</v>
      </c>
      <c r="BY138" s="38">
        <v>0</v>
      </c>
      <c r="BZ138" s="38">
        <v>0</v>
      </c>
      <c r="CA138" s="38">
        <v>0</v>
      </c>
      <c r="CB138" s="38">
        <v>0</v>
      </c>
      <c r="CC138" s="262">
        <v>0</v>
      </c>
      <c r="CD138" s="50"/>
      <c r="CE138" s="50"/>
      <c r="CF138" s="50"/>
      <c r="CG138" s="50"/>
      <c r="CH138" s="50"/>
      <c r="CI138" s="262"/>
      <c r="CJ138" s="51"/>
      <c r="CK138" s="114">
        <f t="shared" si="466"/>
        <v>325000000</v>
      </c>
      <c r="CL138" s="55">
        <f t="shared" si="467"/>
        <v>15000000</v>
      </c>
      <c r="CM138" s="55"/>
      <c r="CN138" s="55"/>
      <c r="CO138" s="82"/>
      <c r="CP138" s="82"/>
    </row>
    <row r="139" spans="1:94" s="26" customFormat="1" ht="18.75" thickBot="1">
      <c r="A139" s="361"/>
      <c r="C139" s="19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55"/>
      <c r="AG139" s="200"/>
      <c r="AO139" s="142"/>
      <c r="AP139" s="142"/>
      <c r="AU139" s="172"/>
      <c r="BG139" s="235">
        <v>0</v>
      </c>
      <c r="CG139" s="26">
        <v>0</v>
      </c>
      <c r="CO139" s="155"/>
      <c r="CP139" s="155"/>
    </row>
    <row r="140" spans="1:94" s="64" customFormat="1" ht="30" customHeight="1" thickBot="1">
      <c r="A140" s="362"/>
      <c r="B140" s="363" t="s">
        <v>30</v>
      </c>
      <c r="C140" s="545"/>
      <c r="D140" s="212" t="s">
        <v>26</v>
      </c>
      <c r="E140" s="364">
        <f>+E141+E142+E144+E145+E146+E149+E143</f>
        <v>269937100000</v>
      </c>
      <c r="F140" s="364">
        <f t="shared" ref="F140:BQ140" si="475">+F141+F142+F144+F145+F146+F149+F143</f>
        <v>0</v>
      </c>
      <c r="G140" s="364">
        <f t="shared" si="475"/>
        <v>0</v>
      </c>
      <c r="H140" s="364">
        <f t="shared" si="475"/>
        <v>0</v>
      </c>
      <c r="I140" s="364">
        <f t="shared" si="475"/>
        <v>0</v>
      </c>
      <c r="J140" s="364">
        <f t="shared" si="475"/>
        <v>0</v>
      </c>
      <c r="K140" s="364">
        <f t="shared" si="475"/>
        <v>0</v>
      </c>
      <c r="L140" s="364">
        <f t="shared" si="475"/>
        <v>0</v>
      </c>
      <c r="M140" s="364">
        <f t="shared" si="475"/>
        <v>0</v>
      </c>
      <c r="N140" s="364">
        <f t="shared" si="475"/>
        <v>0</v>
      </c>
      <c r="O140" s="364">
        <f t="shared" si="475"/>
        <v>0</v>
      </c>
      <c r="P140" s="364">
        <f t="shared" si="475"/>
        <v>420000000</v>
      </c>
      <c r="Q140" s="364">
        <f t="shared" si="475"/>
        <v>420000000</v>
      </c>
      <c r="R140" s="364">
        <f t="shared" si="475"/>
        <v>0</v>
      </c>
      <c r="S140" s="364">
        <f t="shared" si="475"/>
        <v>9000000000</v>
      </c>
      <c r="T140" s="364">
        <f t="shared" si="475"/>
        <v>0</v>
      </c>
      <c r="U140" s="364">
        <f t="shared" si="475"/>
        <v>0</v>
      </c>
      <c r="V140" s="364">
        <f t="shared" si="475"/>
        <v>0</v>
      </c>
      <c r="W140" s="364">
        <f t="shared" si="475"/>
        <v>0</v>
      </c>
      <c r="X140" s="364">
        <f t="shared" si="475"/>
        <v>0</v>
      </c>
      <c r="Y140" s="364">
        <f t="shared" si="475"/>
        <v>0</v>
      </c>
      <c r="Z140" s="364">
        <f t="shared" si="475"/>
        <v>0</v>
      </c>
      <c r="AA140" s="364">
        <f t="shared" si="475"/>
        <v>0</v>
      </c>
      <c r="AB140" s="364">
        <f t="shared" si="475"/>
        <v>0</v>
      </c>
      <c r="AC140" s="364">
        <f t="shared" si="475"/>
        <v>0</v>
      </c>
      <c r="AD140" s="364">
        <f t="shared" si="475"/>
        <v>420000000</v>
      </c>
      <c r="AE140" s="364">
        <f t="shared" si="475"/>
        <v>9420000000</v>
      </c>
      <c r="AF140" s="364">
        <f t="shared" si="475"/>
        <v>0</v>
      </c>
      <c r="AG140" s="364">
        <f t="shared" si="475"/>
        <v>278937100000</v>
      </c>
      <c r="AH140" s="364">
        <f t="shared" si="475"/>
        <v>0</v>
      </c>
      <c r="AI140" s="364">
        <f t="shared" si="475"/>
        <v>219127618750</v>
      </c>
      <c r="AJ140" s="364">
        <f t="shared" si="475"/>
        <v>278937100000</v>
      </c>
      <c r="AK140" s="364">
        <f t="shared" si="475"/>
        <v>210159109618</v>
      </c>
      <c r="AL140" s="364">
        <f t="shared" si="475"/>
        <v>2621564785</v>
      </c>
      <c r="AM140" s="364">
        <f t="shared" si="475"/>
        <v>2723522909</v>
      </c>
      <c r="AN140" s="364">
        <f t="shared" si="475"/>
        <v>172721414</v>
      </c>
      <c r="AO140" s="364">
        <f t="shared" si="475"/>
        <v>1069539068</v>
      </c>
      <c r="AP140" s="364">
        <f t="shared" si="475"/>
        <v>1588344945</v>
      </c>
      <c r="AQ140" s="364">
        <f t="shared" si="475"/>
        <v>792816011</v>
      </c>
      <c r="AR140" s="364">
        <f t="shared" si="475"/>
        <v>0</v>
      </c>
      <c r="AS140" s="364">
        <f t="shared" si="475"/>
        <v>0</v>
      </c>
      <c r="AT140" s="364">
        <f t="shared" si="475"/>
        <v>0</v>
      </c>
      <c r="AU140" s="364">
        <f t="shared" si="475"/>
        <v>0</v>
      </c>
      <c r="AV140" s="364">
        <f t="shared" si="475"/>
        <v>0</v>
      </c>
      <c r="AW140" s="364">
        <f t="shared" si="475"/>
        <v>219127618750</v>
      </c>
      <c r="AX140" s="364">
        <f t="shared" si="475"/>
        <v>53193911325</v>
      </c>
      <c r="AY140" s="364">
        <f t="shared" si="475"/>
        <v>2621297659</v>
      </c>
      <c r="AZ140" s="364">
        <f t="shared" si="475"/>
        <v>93765025124</v>
      </c>
      <c r="BA140" s="364">
        <f t="shared" si="475"/>
        <v>39095731198</v>
      </c>
      <c r="BB140" s="364">
        <f t="shared" si="475"/>
        <v>8225917482</v>
      </c>
      <c r="BC140" s="364">
        <f t="shared" si="475"/>
        <v>5265404025</v>
      </c>
      <c r="BD140" s="364">
        <f t="shared" si="475"/>
        <v>3004886623</v>
      </c>
      <c r="BE140" s="364">
        <f t="shared" si="475"/>
        <v>0</v>
      </c>
      <c r="BF140" s="364">
        <f t="shared" si="475"/>
        <v>0</v>
      </c>
      <c r="BG140" s="364">
        <f t="shared" si="475"/>
        <v>0</v>
      </c>
      <c r="BH140" s="364">
        <f t="shared" si="475"/>
        <v>0</v>
      </c>
      <c r="BI140" s="364">
        <f t="shared" si="475"/>
        <v>0</v>
      </c>
      <c r="BJ140" s="364">
        <f t="shared" si="475"/>
        <v>205172173436</v>
      </c>
      <c r="BK140" s="364">
        <f t="shared" si="475"/>
        <v>67916417</v>
      </c>
      <c r="BL140" s="364">
        <f t="shared" si="475"/>
        <v>16692448642</v>
      </c>
      <c r="BM140" s="364">
        <f t="shared" si="475"/>
        <v>17712832719</v>
      </c>
      <c r="BN140" s="364">
        <f t="shared" si="475"/>
        <v>14298987127</v>
      </c>
      <c r="BO140" s="364">
        <f t="shared" si="475"/>
        <v>19374679672</v>
      </c>
      <c r="BP140" s="364">
        <f t="shared" si="475"/>
        <v>15432250413</v>
      </c>
      <c r="BQ140" s="364">
        <f t="shared" si="475"/>
        <v>17227001542</v>
      </c>
      <c r="BR140" s="364">
        <f t="shared" ref="BR140:CN140" si="476">+BR141+BR142+BR144+BR145+BR146+BR149+BR143</f>
        <v>0</v>
      </c>
      <c r="BS140" s="364">
        <f t="shared" si="476"/>
        <v>0</v>
      </c>
      <c r="BT140" s="364">
        <f t="shared" si="476"/>
        <v>0</v>
      </c>
      <c r="BU140" s="364">
        <f t="shared" si="476"/>
        <v>0</v>
      </c>
      <c r="BV140" s="364">
        <f t="shared" si="476"/>
        <v>0</v>
      </c>
      <c r="BW140" s="364">
        <f t="shared" si="476"/>
        <v>100806116532</v>
      </c>
      <c r="BX140" s="364">
        <f t="shared" si="476"/>
        <v>222300</v>
      </c>
      <c r="BY140" s="364">
        <f t="shared" si="476"/>
        <v>16753784535</v>
      </c>
      <c r="BZ140" s="364">
        <f t="shared" si="476"/>
        <v>17708504808</v>
      </c>
      <c r="CA140" s="364">
        <f t="shared" si="476"/>
        <v>14003378228</v>
      </c>
      <c r="CB140" s="364">
        <f t="shared" si="476"/>
        <v>19509618702</v>
      </c>
      <c r="CC140" s="364">
        <f t="shared" si="476"/>
        <v>15530664492</v>
      </c>
      <c r="CD140" s="364">
        <f t="shared" si="476"/>
        <v>16549311024</v>
      </c>
      <c r="CE140" s="364">
        <f t="shared" si="476"/>
        <v>0</v>
      </c>
      <c r="CF140" s="364">
        <f t="shared" si="476"/>
        <v>0</v>
      </c>
      <c r="CG140" s="364">
        <f t="shared" si="476"/>
        <v>0</v>
      </c>
      <c r="CH140" s="364">
        <f t="shared" si="476"/>
        <v>0</v>
      </c>
      <c r="CI140" s="364">
        <f t="shared" si="476"/>
        <v>0</v>
      </c>
      <c r="CJ140" s="364">
        <f t="shared" si="476"/>
        <v>100055484089</v>
      </c>
      <c r="CK140" s="364">
        <f t="shared" si="476"/>
        <v>59809481250</v>
      </c>
      <c r="CL140" s="364">
        <f t="shared" si="476"/>
        <v>13955445314</v>
      </c>
      <c r="CM140" s="364">
        <f t="shared" si="476"/>
        <v>104366056904</v>
      </c>
      <c r="CN140" s="364">
        <f t="shared" si="476"/>
        <v>750632443</v>
      </c>
      <c r="CO140" s="366">
        <f t="shared" ref="CO140:CO149" si="477">IFERROR(AW140/AJ140,0)</f>
        <v>0.7855807590671875</v>
      </c>
      <c r="CP140" s="366">
        <f>IFERROR(BJ140/AJ140,0)</f>
        <v>0.735549962468241</v>
      </c>
    </row>
    <row r="141" spans="1:94" s="67" customFormat="1" outlineLevel="1">
      <c r="A141" s="460" t="s">
        <v>883</v>
      </c>
      <c r="B141" s="68" t="s">
        <v>198</v>
      </c>
      <c r="C141" s="546" t="s">
        <v>99</v>
      </c>
      <c r="D141" s="192" t="s">
        <v>111</v>
      </c>
      <c r="E141" s="72">
        <v>519000000</v>
      </c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>
        <f t="shared" ref="AD141:AE143" si="478">+F141+H141+J141+L141+N141+P141+R141+T141+V141+X141+Z141+AB141</f>
        <v>0</v>
      </c>
      <c r="AE141" s="72">
        <f t="shared" si="478"/>
        <v>0</v>
      </c>
      <c r="AF141" s="107"/>
      <c r="AG141" s="74">
        <f t="shared" ref="AG141:AG145" si="479">+E141-AD141+AE141+AF141</f>
        <v>519000000</v>
      </c>
      <c r="AH141" s="70"/>
      <c r="AI141" s="95">
        <f>+AH141+AW141</f>
        <v>0</v>
      </c>
      <c r="AJ141" s="74">
        <f>+AG141-AH141</f>
        <v>519000000</v>
      </c>
      <c r="AK141" s="76">
        <v>0</v>
      </c>
      <c r="AL141" s="76">
        <v>0</v>
      </c>
      <c r="AM141" s="76">
        <v>0</v>
      </c>
      <c r="AN141" s="76">
        <v>0</v>
      </c>
      <c r="AO141" s="76">
        <v>0</v>
      </c>
      <c r="AP141" s="69">
        <v>0</v>
      </c>
      <c r="AQ141" s="71"/>
      <c r="AR141" s="137"/>
      <c r="AS141" s="137"/>
      <c r="AT141" s="137"/>
      <c r="AU141" s="236"/>
      <c r="AV141" s="237"/>
      <c r="AW141" s="73">
        <f>+SUM(AK141:AV141)</f>
        <v>0</v>
      </c>
      <c r="AX141" s="69">
        <v>0</v>
      </c>
      <c r="AY141" s="69">
        <v>0</v>
      </c>
      <c r="AZ141" s="69">
        <v>0</v>
      </c>
      <c r="BA141" s="69">
        <v>0</v>
      </c>
      <c r="BB141" s="69">
        <v>0</v>
      </c>
      <c r="BC141" s="137">
        <v>0</v>
      </c>
      <c r="BD141" s="137"/>
      <c r="BE141" s="137"/>
      <c r="BF141" s="137"/>
      <c r="BG141" s="137"/>
      <c r="BH141" s="137"/>
      <c r="BI141" s="237"/>
      <c r="BJ141" s="69">
        <f t="shared" ref="BJ141:BJ145" si="480">+SUM(AX141:BI141)</f>
        <v>0</v>
      </c>
      <c r="BK141" s="206">
        <v>0</v>
      </c>
      <c r="BL141" s="206">
        <v>0</v>
      </c>
      <c r="BM141" s="91">
        <v>0</v>
      </c>
      <c r="BN141" s="91">
        <v>0</v>
      </c>
      <c r="BO141" s="91">
        <v>0</v>
      </c>
      <c r="BP141" s="137">
        <v>0</v>
      </c>
      <c r="BQ141" s="72"/>
      <c r="BR141" s="72"/>
      <c r="BS141" s="72"/>
      <c r="BT141" s="72"/>
      <c r="BU141" s="137"/>
      <c r="BV141" s="237"/>
      <c r="BW141" s="73">
        <f>+SUM(BK141:BV141)</f>
        <v>0</v>
      </c>
      <c r="BX141" s="206">
        <v>0</v>
      </c>
      <c r="BY141" s="206">
        <v>0</v>
      </c>
      <c r="BZ141" s="206">
        <v>0</v>
      </c>
      <c r="CA141" s="206">
        <v>0</v>
      </c>
      <c r="CB141" s="206">
        <v>0</v>
      </c>
      <c r="CC141" s="137">
        <v>0</v>
      </c>
      <c r="CD141" s="72"/>
      <c r="CE141" s="72"/>
      <c r="CF141" s="72"/>
      <c r="CG141" s="72"/>
      <c r="CH141" s="72"/>
      <c r="CI141" s="237"/>
      <c r="CJ141" s="69">
        <f t="shared" ref="CJ141:CJ145" si="481">+SUM(BX141:CI141)</f>
        <v>0</v>
      </c>
      <c r="CK141" s="71">
        <f t="shared" ref="CK141:CK145" si="482">+AJ141-AW141</f>
        <v>519000000</v>
      </c>
      <c r="CL141" s="72">
        <f t="shared" ref="CL141:CL145" si="483">+AW141-BJ141</f>
        <v>0</v>
      </c>
      <c r="CM141" s="72">
        <f t="shared" ref="CM141:CM145" si="484">+BJ141-BW141</f>
        <v>0</v>
      </c>
      <c r="CN141" s="72">
        <f t="shared" ref="CN141:CN145" si="485">+BW141-CJ141</f>
        <v>0</v>
      </c>
      <c r="CO141" s="367">
        <f t="shared" si="477"/>
        <v>0</v>
      </c>
      <c r="CP141" s="368">
        <f>IFERROR(BJ141/AJ141,0)</f>
        <v>0</v>
      </c>
    </row>
    <row r="142" spans="1:94" s="67" customFormat="1" outlineLevel="1">
      <c r="A142" s="460" t="s">
        <v>884</v>
      </c>
      <c r="B142" s="75" t="s">
        <v>199</v>
      </c>
      <c r="C142" s="547" t="s">
        <v>84</v>
      </c>
      <c r="D142" s="193" t="s">
        <v>112</v>
      </c>
      <c r="E142" s="47">
        <v>606200000</v>
      </c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>
        <v>420000000</v>
      </c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>
        <f t="shared" si="478"/>
        <v>420000000</v>
      </c>
      <c r="AE142" s="47">
        <f t="shared" si="478"/>
        <v>0</v>
      </c>
      <c r="AF142" s="108"/>
      <c r="AG142" s="80">
        <f t="shared" si="479"/>
        <v>186200000</v>
      </c>
      <c r="AH142" s="77"/>
      <c r="AI142" s="96">
        <f>+AH142+AW142</f>
        <v>0</v>
      </c>
      <c r="AJ142" s="80">
        <f>+AG142-AH142</f>
        <v>186200000</v>
      </c>
      <c r="AK142" s="76">
        <v>0</v>
      </c>
      <c r="AL142" s="76">
        <v>0</v>
      </c>
      <c r="AM142" s="76">
        <v>0</v>
      </c>
      <c r="AN142" s="76">
        <v>0</v>
      </c>
      <c r="AO142" s="76">
        <v>0</v>
      </c>
      <c r="AP142" s="69">
        <v>0</v>
      </c>
      <c r="AQ142" s="78"/>
      <c r="AR142" s="48"/>
      <c r="AS142" s="48"/>
      <c r="AT142" s="48"/>
      <c r="AU142" s="209"/>
      <c r="AV142" s="210"/>
      <c r="AW142" s="79">
        <f>+SUM(AK142:AV142)</f>
        <v>0</v>
      </c>
      <c r="AX142" s="69">
        <v>0</v>
      </c>
      <c r="AY142" s="69">
        <v>0</v>
      </c>
      <c r="AZ142" s="69">
        <v>0</v>
      </c>
      <c r="BA142" s="69">
        <v>0</v>
      </c>
      <c r="BB142" s="69">
        <v>0</v>
      </c>
      <c r="BC142" s="48">
        <v>0</v>
      </c>
      <c r="BD142" s="48"/>
      <c r="BE142" s="48"/>
      <c r="BF142" s="48"/>
      <c r="BG142" s="48"/>
      <c r="BH142" s="48"/>
      <c r="BI142" s="210"/>
      <c r="BJ142" s="76">
        <f t="shared" si="480"/>
        <v>0</v>
      </c>
      <c r="BK142" s="206">
        <v>0</v>
      </c>
      <c r="BL142" s="206">
        <v>0</v>
      </c>
      <c r="BM142" s="91">
        <v>0</v>
      </c>
      <c r="BN142" s="91">
        <v>0</v>
      </c>
      <c r="BO142" s="91">
        <v>0</v>
      </c>
      <c r="BP142" s="48">
        <v>0</v>
      </c>
      <c r="BQ142" s="47"/>
      <c r="BR142" s="47"/>
      <c r="BS142" s="47"/>
      <c r="BT142" s="47"/>
      <c r="BU142" s="48"/>
      <c r="BV142" s="210"/>
      <c r="BW142" s="76">
        <f t="shared" ref="BW142:BW149" si="486">+SUM(BK142:BV142)</f>
        <v>0</v>
      </c>
      <c r="BX142" s="206">
        <v>0</v>
      </c>
      <c r="BY142" s="206">
        <v>0</v>
      </c>
      <c r="BZ142" s="206">
        <v>0</v>
      </c>
      <c r="CA142" s="206">
        <v>0</v>
      </c>
      <c r="CB142" s="206">
        <v>0</v>
      </c>
      <c r="CC142" s="48">
        <v>0</v>
      </c>
      <c r="CD142" s="47"/>
      <c r="CE142" s="47"/>
      <c r="CF142" s="47"/>
      <c r="CG142" s="47"/>
      <c r="CH142" s="47"/>
      <c r="CI142" s="210"/>
      <c r="CJ142" s="76">
        <f t="shared" si="481"/>
        <v>0</v>
      </c>
      <c r="CK142" s="78">
        <f t="shared" si="482"/>
        <v>186200000</v>
      </c>
      <c r="CL142" s="47">
        <f t="shared" si="483"/>
        <v>0</v>
      </c>
      <c r="CM142" s="47">
        <f t="shared" si="484"/>
        <v>0</v>
      </c>
      <c r="CN142" s="47">
        <f t="shared" si="485"/>
        <v>0</v>
      </c>
      <c r="CO142" s="369">
        <f t="shared" si="477"/>
        <v>0</v>
      </c>
      <c r="CP142" s="370">
        <f>IFERROR(BJ142/AJ142,0)</f>
        <v>0</v>
      </c>
    </row>
    <row r="143" spans="1:94" s="64" customFormat="1" ht="35.25" customHeight="1" outlineLevel="1">
      <c r="A143" s="464" t="s">
        <v>790</v>
      </c>
      <c r="B143" s="87" t="s">
        <v>674</v>
      </c>
      <c r="C143" s="547" t="s">
        <v>84</v>
      </c>
      <c r="D143" s="193" t="s">
        <v>455</v>
      </c>
      <c r="E143" s="47">
        <v>0</v>
      </c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>
        <v>420000000</v>
      </c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>
        <f t="shared" si="478"/>
        <v>0</v>
      </c>
      <c r="AE143" s="91">
        <f t="shared" si="478"/>
        <v>420000000</v>
      </c>
      <c r="AF143" s="109"/>
      <c r="AG143" s="88">
        <f t="shared" ref="AG143" si="487">+E143-AD143+AE143+AF143</f>
        <v>420000000</v>
      </c>
      <c r="AH143" s="89"/>
      <c r="AI143" s="90">
        <f>+AH143+AW143</f>
        <v>401464151</v>
      </c>
      <c r="AJ143" s="88">
        <f>+AG143-AH143</f>
        <v>420000000</v>
      </c>
      <c r="AK143" s="76">
        <v>0</v>
      </c>
      <c r="AL143" s="76">
        <v>0</v>
      </c>
      <c r="AM143" s="76">
        <v>0</v>
      </c>
      <c r="AN143" s="76">
        <v>0</v>
      </c>
      <c r="AO143" s="76">
        <v>0</v>
      </c>
      <c r="AP143" s="69">
        <v>0</v>
      </c>
      <c r="AQ143" s="90">
        <v>401464151</v>
      </c>
      <c r="AR143" s="48"/>
      <c r="AS143" s="48"/>
      <c r="AT143" s="48"/>
      <c r="AU143" s="209"/>
      <c r="AV143" s="210"/>
      <c r="AW143" s="92">
        <f>+SUM(AK143:AV143)</f>
        <v>401464151</v>
      </c>
      <c r="AX143" s="76">
        <v>0</v>
      </c>
      <c r="AY143" s="76">
        <v>0</v>
      </c>
      <c r="AZ143" s="76">
        <v>0</v>
      </c>
      <c r="BA143" s="76">
        <v>0</v>
      </c>
      <c r="BB143" s="76">
        <v>0</v>
      </c>
      <c r="BC143" s="94">
        <v>0</v>
      </c>
      <c r="BD143" s="91">
        <v>401464151</v>
      </c>
      <c r="BE143" s="138"/>
      <c r="BF143" s="139"/>
      <c r="BG143" s="48"/>
      <c r="BH143" s="48"/>
      <c r="BI143" s="210"/>
      <c r="BJ143" s="76">
        <f t="shared" ref="BJ143" si="488">+SUM(AX143:BI143)</f>
        <v>401464151</v>
      </c>
      <c r="BK143" s="206">
        <v>0</v>
      </c>
      <c r="BL143" s="206">
        <v>0</v>
      </c>
      <c r="BM143" s="206">
        <v>0</v>
      </c>
      <c r="BN143" s="206">
        <v>0</v>
      </c>
      <c r="BO143" s="206">
        <v>0</v>
      </c>
      <c r="BP143" s="94">
        <v>0</v>
      </c>
      <c r="BQ143" s="91">
        <v>401464151</v>
      </c>
      <c r="BR143" s="91"/>
      <c r="BS143" s="91"/>
      <c r="BT143" s="91"/>
      <c r="BU143" s="48"/>
      <c r="BV143" s="210"/>
      <c r="BW143" s="76">
        <f t="shared" ref="BW143" si="489">+SUM(BK143:BV143)</f>
        <v>401464151</v>
      </c>
      <c r="BX143" s="206">
        <v>0</v>
      </c>
      <c r="BY143" s="206">
        <v>0</v>
      </c>
      <c r="BZ143" s="206">
        <v>0</v>
      </c>
      <c r="CA143" s="206">
        <v>0</v>
      </c>
      <c r="CB143" s="206">
        <v>0</v>
      </c>
      <c r="CC143" s="94">
        <v>0</v>
      </c>
      <c r="CD143" s="91"/>
      <c r="CE143" s="91"/>
      <c r="CF143" s="91"/>
      <c r="CG143" s="91"/>
      <c r="CH143" s="91"/>
      <c r="CI143" s="210"/>
      <c r="CJ143" s="76">
        <f t="shared" ref="CJ143" si="490">+SUM(BX143:CI143)</f>
        <v>0</v>
      </c>
      <c r="CK143" s="78">
        <f t="shared" ref="CK143" si="491">+AJ143-AW143</f>
        <v>18535849</v>
      </c>
      <c r="CL143" s="47">
        <f t="shared" ref="CL143" si="492">+AW143-BJ143</f>
        <v>0</v>
      </c>
      <c r="CM143" s="47">
        <f t="shared" ref="CM143" si="493">+BJ143-BW143</f>
        <v>0</v>
      </c>
      <c r="CN143" s="47">
        <f t="shared" ref="CN143" si="494">+BW143-CJ143</f>
        <v>401464151</v>
      </c>
      <c r="CO143" s="369">
        <f t="shared" ref="CO143" si="495">IFERROR(AW143/AJ143,0)</f>
        <v>0.95586702619047614</v>
      </c>
      <c r="CP143" s="370">
        <f>IFERROR(BJ143/AJ143,0)</f>
        <v>0.95586702619047614</v>
      </c>
    </row>
    <row r="144" spans="1:94" s="64" customFormat="1" ht="35.25" customHeight="1" outlineLevel="1">
      <c r="A144" s="464" t="s">
        <v>791</v>
      </c>
      <c r="B144" s="87" t="s">
        <v>203</v>
      </c>
      <c r="C144" s="547" t="s">
        <v>84</v>
      </c>
      <c r="D144" s="193" t="s">
        <v>113</v>
      </c>
      <c r="E144" s="47">
        <v>298000000</v>
      </c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>
        <f t="shared" ref="AD144:AE145" si="496">+F144+H144+J144+L144+N144+P144+R144+T144+V144+X144+Z144+AB144</f>
        <v>0</v>
      </c>
      <c r="AE144" s="91">
        <f t="shared" si="496"/>
        <v>0</v>
      </c>
      <c r="AF144" s="109"/>
      <c r="AG144" s="88">
        <f t="shared" si="479"/>
        <v>298000000</v>
      </c>
      <c r="AH144" s="89"/>
      <c r="AI144" s="90">
        <f>+AH144+AW144</f>
        <v>239500000</v>
      </c>
      <c r="AJ144" s="88">
        <f>+AG144-AH144</f>
        <v>298000000</v>
      </c>
      <c r="AK144" s="76">
        <v>21000000</v>
      </c>
      <c r="AL144" s="176">
        <v>0</v>
      </c>
      <c r="AM144" s="176">
        <v>117000000</v>
      </c>
      <c r="AN144" s="176">
        <v>70000000</v>
      </c>
      <c r="AO144" s="299">
        <v>0</v>
      </c>
      <c r="AP144" s="69">
        <v>23500000</v>
      </c>
      <c r="AQ144" s="90">
        <v>8000000</v>
      </c>
      <c r="AR144" s="48"/>
      <c r="AS144" s="48"/>
      <c r="AT144" s="48"/>
      <c r="AU144" s="209"/>
      <c r="AV144" s="210"/>
      <c r="AW144" s="92">
        <f>+SUM(AK144:AV144)</f>
        <v>239500000</v>
      </c>
      <c r="AX144" s="76">
        <v>18316667</v>
      </c>
      <c r="AY144" s="30"/>
      <c r="AZ144" s="94">
        <v>117000000</v>
      </c>
      <c r="BA144" s="94"/>
      <c r="BB144" s="94">
        <v>70000000</v>
      </c>
      <c r="BC144" s="94">
        <v>8750000</v>
      </c>
      <c r="BD144" s="91">
        <v>8000000</v>
      </c>
      <c r="BE144" s="138"/>
      <c r="BF144" s="139"/>
      <c r="BG144" s="48"/>
      <c r="BH144" s="48"/>
      <c r="BI144" s="210"/>
      <c r="BJ144" s="76">
        <f t="shared" si="480"/>
        <v>222066667</v>
      </c>
      <c r="BK144" s="206">
        <v>0</v>
      </c>
      <c r="BL144" s="206">
        <v>816667</v>
      </c>
      <c r="BM144" s="91">
        <v>3500000</v>
      </c>
      <c r="BN144" s="91">
        <v>8483333</v>
      </c>
      <c r="BO144" s="91">
        <v>23000000</v>
      </c>
      <c r="BP144" s="91">
        <v>33500000</v>
      </c>
      <c r="BQ144" s="91">
        <v>16500000</v>
      </c>
      <c r="BR144" s="91"/>
      <c r="BS144" s="91"/>
      <c r="BT144" s="91"/>
      <c r="BU144" s="48"/>
      <c r="BV144" s="210"/>
      <c r="BW144" s="76">
        <f t="shared" si="486"/>
        <v>85800000</v>
      </c>
      <c r="BX144" s="206"/>
      <c r="BY144" s="206">
        <v>816667</v>
      </c>
      <c r="BZ144" s="206">
        <v>3500000</v>
      </c>
      <c r="CA144" s="206">
        <v>8483333</v>
      </c>
      <c r="CB144" s="206">
        <v>23000000</v>
      </c>
      <c r="CC144" s="48">
        <v>33500000</v>
      </c>
      <c r="CD144" s="91">
        <v>16500000</v>
      </c>
      <c r="CE144" s="91"/>
      <c r="CF144" s="91"/>
      <c r="CG144" s="91"/>
      <c r="CH144" s="91"/>
      <c r="CI144" s="210"/>
      <c r="CJ144" s="76">
        <f t="shared" si="481"/>
        <v>85800000</v>
      </c>
      <c r="CK144" s="78">
        <f t="shared" si="482"/>
        <v>58500000</v>
      </c>
      <c r="CL144" s="47">
        <f t="shared" si="483"/>
        <v>17433333</v>
      </c>
      <c r="CM144" s="47">
        <f t="shared" si="484"/>
        <v>136266667</v>
      </c>
      <c r="CN144" s="47">
        <f t="shared" si="485"/>
        <v>0</v>
      </c>
      <c r="CO144" s="369">
        <f t="shared" si="477"/>
        <v>0.80369127516778527</v>
      </c>
      <c r="CP144" s="370">
        <f>IFERROR(BJ144/AJ144,0)</f>
        <v>0.7451901577181208</v>
      </c>
    </row>
    <row r="145" spans="1:94" s="64" customFormat="1" ht="30" customHeight="1" outlineLevel="1">
      <c r="A145" s="464" t="s">
        <v>792</v>
      </c>
      <c r="B145" s="87" t="s">
        <v>205</v>
      </c>
      <c r="C145" s="547" t="s">
        <v>84</v>
      </c>
      <c r="D145" s="193" t="s">
        <v>114</v>
      </c>
      <c r="E145" s="47">
        <v>202000000000</v>
      </c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>
        <v>9000000000</v>
      </c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>
        <f t="shared" si="496"/>
        <v>0</v>
      </c>
      <c r="AE145" s="91">
        <f t="shared" si="496"/>
        <v>9000000000</v>
      </c>
      <c r="AF145" s="109"/>
      <c r="AG145" s="88">
        <f t="shared" si="479"/>
        <v>211000000000</v>
      </c>
      <c r="AH145" s="89"/>
      <c r="AI145" s="90">
        <f>+AH145+AW145</f>
        <v>202000000000</v>
      </c>
      <c r="AJ145" s="76">
        <f>+AG145</f>
        <v>211000000000</v>
      </c>
      <c r="AK145" s="76">
        <v>199757310000</v>
      </c>
      <c r="AL145" s="176">
        <v>2242690000</v>
      </c>
      <c r="AM145" s="176">
        <v>0</v>
      </c>
      <c r="AN145" s="176">
        <v>0</v>
      </c>
      <c r="AO145" s="299">
        <v>0</v>
      </c>
      <c r="AP145" s="47">
        <v>0</v>
      </c>
      <c r="AQ145" s="91"/>
      <c r="AR145" s="48"/>
      <c r="AS145" s="48"/>
      <c r="AT145" s="48"/>
      <c r="AU145" s="207"/>
      <c r="AV145" s="210"/>
      <c r="AW145" s="91">
        <f>+SUM(AK145:AV145)</f>
        <v>202000000000</v>
      </c>
      <c r="AX145" s="76">
        <v>45430712019</v>
      </c>
      <c r="AY145" s="76">
        <v>228346922</v>
      </c>
      <c r="AZ145" s="76">
        <v>93563064941</v>
      </c>
      <c r="BA145" s="76">
        <v>37600253036</v>
      </c>
      <c r="BB145" s="76">
        <v>6633558933</v>
      </c>
      <c r="BC145" s="94">
        <v>4683182468</v>
      </c>
      <c r="BD145" s="94">
        <v>1799578176</v>
      </c>
      <c r="BE145" s="94"/>
      <c r="BF145" s="94"/>
      <c r="BG145" s="48"/>
      <c r="BH145" s="48"/>
      <c r="BI145" s="210"/>
      <c r="BJ145" s="76">
        <f t="shared" si="480"/>
        <v>189938696495</v>
      </c>
      <c r="BK145" s="206">
        <v>222300</v>
      </c>
      <c r="BL145" s="206">
        <v>16041789650</v>
      </c>
      <c r="BM145" s="91">
        <v>16071852840</v>
      </c>
      <c r="BN145" s="91">
        <v>13111219521</v>
      </c>
      <c r="BO145" s="91">
        <v>13906065366</v>
      </c>
      <c r="BP145" s="91">
        <v>15243825176</v>
      </c>
      <c r="BQ145" s="91">
        <v>15722291923</v>
      </c>
      <c r="BR145" s="91"/>
      <c r="BS145" s="91"/>
      <c r="BT145" s="91"/>
      <c r="BU145" s="48"/>
      <c r="BV145" s="210"/>
      <c r="BW145" s="76">
        <f t="shared" si="486"/>
        <v>90097266776</v>
      </c>
      <c r="BX145" s="206">
        <v>222300</v>
      </c>
      <c r="BY145" s="206">
        <v>16036094832</v>
      </c>
      <c r="BZ145" s="206">
        <v>16067175601</v>
      </c>
      <c r="CA145" s="206">
        <v>13108940244</v>
      </c>
      <c r="CB145" s="206">
        <v>13875493151</v>
      </c>
      <c r="CC145" s="48">
        <v>15235069679</v>
      </c>
      <c r="CD145" s="91">
        <v>15755040468</v>
      </c>
      <c r="CE145" s="91"/>
      <c r="CF145" s="91"/>
      <c r="CG145" s="91"/>
      <c r="CH145" s="91"/>
      <c r="CI145" s="210"/>
      <c r="CJ145" s="76">
        <f t="shared" si="481"/>
        <v>90078036275</v>
      </c>
      <c r="CK145" s="78">
        <f t="shared" si="482"/>
        <v>9000000000</v>
      </c>
      <c r="CL145" s="47">
        <f t="shared" si="483"/>
        <v>12061303505</v>
      </c>
      <c r="CM145" s="47">
        <f t="shared" si="484"/>
        <v>99841429719</v>
      </c>
      <c r="CN145" s="47">
        <f t="shared" si="485"/>
        <v>19230501</v>
      </c>
      <c r="CO145" s="369">
        <f t="shared" si="477"/>
        <v>0.95734597156398105</v>
      </c>
      <c r="CP145" s="370">
        <f>IFERROR(BJ145/AJ145,0)</f>
        <v>0.90018339571090045</v>
      </c>
    </row>
    <row r="146" spans="1:94" s="64" customFormat="1" ht="54" outlineLevel="1">
      <c r="A146" s="146"/>
      <c r="B146" s="146" t="s">
        <v>200</v>
      </c>
      <c r="C146" s="536" t="s">
        <v>42</v>
      </c>
      <c r="D146" s="213" t="s">
        <v>207</v>
      </c>
      <c r="E146" s="214">
        <f>+E147+E148</f>
        <v>66009000000</v>
      </c>
      <c r="F146" s="152">
        <f t="shared" ref="F146:BQ146" si="497">+SUM(F147:F148)</f>
        <v>0</v>
      </c>
      <c r="G146" s="152">
        <f t="shared" ref="G146:AC146" si="498">+SUM(G147:G148)</f>
        <v>0</v>
      </c>
      <c r="H146" s="152">
        <f t="shared" si="498"/>
        <v>0</v>
      </c>
      <c r="I146" s="152">
        <f t="shared" si="498"/>
        <v>0</v>
      </c>
      <c r="J146" s="152">
        <f t="shared" si="498"/>
        <v>0</v>
      </c>
      <c r="K146" s="152">
        <f t="shared" si="498"/>
        <v>0</v>
      </c>
      <c r="L146" s="152">
        <f t="shared" si="498"/>
        <v>0</v>
      </c>
      <c r="M146" s="152">
        <f t="shared" si="498"/>
        <v>0</v>
      </c>
      <c r="N146" s="152">
        <f t="shared" si="498"/>
        <v>0</v>
      </c>
      <c r="O146" s="152">
        <f t="shared" si="498"/>
        <v>0</v>
      </c>
      <c r="P146" s="152">
        <f t="shared" si="498"/>
        <v>0</v>
      </c>
      <c r="Q146" s="152">
        <f t="shared" si="498"/>
        <v>0</v>
      </c>
      <c r="R146" s="152">
        <f t="shared" si="498"/>
        <v>0</v>
      </c>
      <c r="S146" s="152">
        <f t="shared" si="498"/>
        <v>0</v>
      </c>
      <c r="T146" s="152">
        <f t="shared" si="498"/>
        <v>0</v>
      </c>
      <c r="U146" s="152">
        <f t="shared" si="498"/>
        <v>0</v>
      </c>
      <c r="V146" s="152">
        <f t="shared" si="498"/>
        <v>0</v>
      </c>
      <c r="W146" s="152">
        <f t="shared" si="498"/>
        <v>0</v>
      </c>
      <c r="X146" s="152">
        <f t="shared" si="498"/>
        <v>0</v>
      </c>
      <c r="Y146" s="152">
        <f t="shared" si="498"/>
        <v>0</v>
      </c>
      <c r="Z146" s="152">
        <f t="shared" si="498"/>
        <v>0</v>
      </c>
      <c r="AA146" s="152">
        <f t="shared" si="498"/>
        <v>0</v>
      </c>
      <c r="AB146" s="152">
        <f t="shared" si="498"/>
        <v>0</v>
      </c>
      <c r="AC146" s="152">
        <f t="shared" si="498"/>
        <v>0</v>
      </c>
      <c r="AD146" s="152">
        <f t="shared" si="497"/>
        <v>0</v>
      </c>
      <c r="AE146" s="152">
        <f t="shared" si="497"/>
        <v>0</v>
      </c>
      <c r="AF146" s="197">
        <f>+SUM(AF147:AF148)</f>
        <v>0</v>
      </c>
      <c r="AG146" s="149">
        <f t="shared" si="497"/>
        <v>66009000000</v>
      </c>
      <c r="AH146" s="147">
        <f t="shared" si="497"/>
        <v>0</v>
      </c>
      <c r="AI146" s="147">
        <f t="shared" si="497"/>
        <v>16486654599</v>
      </c>
      <c r="AJ146" s="149">
        <f>+AJ147+AJ148</f>
        <v>66009000000</v>
      </c>
      <c r="AK146" s="149">
        <f t="shared" si="497"/>
        <v>10380799618</v>
      </c>
      <c r="AL146" s="148">
        <f t="shared" si="497"/>
        <v>378874785</v>
      </c>
      <c r="AM146" s="148">
        <f t="shared" si="497"/>
        <v>2606522909</v>
      </c>
      <c r="AN146" s="148">
        <f t="shared" si="497"/>
        <v>102721414</v>
      </c>
      <c r="AO146" s="148">
        <f t="shared" si="497"/>
        <v>1069539068</v>
      </c>
      <c r="AP146" s="149">
        <f t="shared" si="497"/>
        <v>1564844945</v>
      </c>
      <c r="AQ146" s="147">
        <f t="shared" si="497"/>
        <v>383351860</v>
      </c>
      <c r="AR146" s="149">
        <f t="shared" si="497"/>
        <v>0</v>
      </c>
      <c r="AS146" s="149">
        <f t="shared" si="497"/>
        <v>0</v>
      </c>
      <c r="AT146" s="149">
        <f t="shared" si="497"/>
        <v>0</v>
      </c>
      <c r="AU146" s="170">
        <f t="shared" si="497"/>
        <v>0</v>
      </c>
      <c r="AV146" s="149">
        <f t="shared" si="497"/>
        <v>0</v>
      </c>
      <c r="AW146" s="149">
        <f t="shared" si="497"/>
        <v>16486654599</v>
      </c>
      <c r="AX146" s="149">
        <f t="shared" si="497"/>
        <v>7744882639</v>
      </c>
      <c r="AY146" s="149">
        <f t="shared" si="497"/>
        <v>2392950737</v>
      </c>
      <c r="AZ146" s="149">
        <f t="shared" si="497"/>
        <v>84960183</v>
      </c>
      <c r="BA146" s="149">
        <f t="shared" si="497"/>
        <v>1495478162</v>
      </c>
      <c r="BB146" s="149">
        <f t="shared" si="497"/>
        <v>1522358549</v>
      </c>
      <c r="BC146" s="149">
        <f t="shared" si="497"/>
        <v>573471557</v>
      </c>
      <c r="BD146" s="149">
        <f t="shared" si="497"/>
        <v>795844296</v>
      </c>
      <c r="BE146" s="149">
        <f t="shared" si="497"/>
        <v>0</v>
      </c>
      <c r="BF146" s="149">
        <f t="shared" si="497"/>
        <v>0</v>
      </c>
      <c r="BG146" s="149">
        <f t="shared" si="497"/>
        <v>0</v>
      </c>
      <c r="BH146" s="149">
        <f t="shared" si="497"/>
        <v>0</v>
      </c>
      <c r="BI146" s="149">
        <f t="shared" si="497"/>
        <v>0</v>
      </c>
      <c r="BJ146" s="149">
        <f t="shared" si="497"/>
        <v>14609946123</v>
      </c>
      <c r="BK146" s="149">
        <f t="shared" si="497"/>
        <v>67694117</v>
      </c>
      <c r="BL146" s="149">
        <f t="shared" si="497"/>
        <v>649842325</v>
      </c>
      <c r="BM146" s="149">
        <f>+SUM(BM147:BM148)</f>
        <v>1637479879</v>
      </c>
      <c r="BN146" s="149">
        <f t="shared" si="497"/>
        <v>1179284273</v>
      </c>
      <c r="BO146" s="149">
        <f t="shared" si="497"/>
        <v>5445614306</v>
      </c>
      <c r="BP146" s="149">
        <f t="shared" si="497"/>
        <v>154925237</v>
      </c>
      <c r="BQ146" s="149">
        <f t="shared" si="497"/>
        <v>1086745468</v>
      </c>
      <c r="BR146" s="149">
        <f t="shared" ref="BR146:CJ146" si="499">+SUM(BR147:BR148)</f>
        <v>0</v>
      </c>
      <c r="BS146" s="149">
        <f t="shared" si="499"/>
        <v>0</v>
      </c>
      <c r="BT146" s="149">
        <f t="shared" si="499"/>
        <v>0</v>
      </c>
      <c r="BU146" s="149">
        <f t="shared" si="499"/>
        <v>0</v>
      </c>
      <c r="BV146" s="149">
        <f t="shared" si="499"/>
        <v>0</v>
      </c>
      <c r="BW146" s="149">
        <f t="shared" si="499"/>
        <v>10221585605</v>
      </c>
      <c r="BX146" s="149">
        <f t="shared" si="499"/>
        <v>0</v>
      </c>
      <c r="BY146" s="149">
        <f t="shared" si="499"/>
        <v>716873036</v>
      </c>
      <c r="BZ146" s="149">
        <f t="shared" si="499"/>
        <v>1637829207</v>
      </c>
      <c r="CA146" s="149">
        <f t="shared" si="499"/>
        <v>885954651</v>
      </c>
      <c r="CB146" s="149">
        <f>+SUM(CB147:CB148)</f>
        <v>5611125551</v>
      </c>
      <c r="CC146" s="149">
        <f t="shared" si="499"/>
        <v>262094813</v>
      </c>
      <c r="CD146" s="149">
        <f t="shared" si="499"/>
        <v>777770556</v>
      </c>
      <c r="CE146" s="149">
        <f t="shared" si="499"/>
        <v>0</v>
      </c>
      <c r="CF146" s="149">
        <f t="shared" si="499"/>
        <v>0</v>
      </c>
      <c r="CG146" s="149">
        <f t="shared" si="499"/>
        <v>0</v>
      </c>
      <c r="CH146" s="149">
        <f t="shared" ref="CH146" si="500">+SUM(CH147:CH148)</f>
        <v>0</v>
      </c>
      <c r="CI146" s="149">
        <f t="shared" si="499"/>
        <v>0</v>
      </c>
      <c r="CJ146" s="149">
        <f t="shared" si="499"/>
        <v>9891647814</v>
      </c>
      <c r="CK146" s="149">
        <f>+CK147+CK148</f>
        <v>49522345401</v>
      </c>
      <c r="CL146" s="149">
        <f>+SUM(CL147:CL148)</f>
        <v>1876708476</v>
      </c>
      <c r="CM146" s="149">
        <f t="shared" ref="CM146:CM149" si="501">+BJ146-BW146</f>
        <v>4388360518</v>
      </c>
      <c r="CN146" s="148">
        <f t="shared" ref="CN146:CN149" si="502">+BW146-CJ146</f>
        <v>329937791</v>
      </c>
      <c r="CO146" s="294">
        <f t="shared" si="477"/>
        <v>0.24976373826296414</v>
      </c>
      <c r="CP146" s="294">
        <f>IFERROR(BJ146/AJ146,0)</f>
        <v>0.221332638322047</v>
      </c>
    </row>
    <row r="147" spans="1:94" s="26" customFormat="1" ht="25.5" customHeight="1" outlineLevel="2">
      <c r="A147" s="464" t="s">
        <v>793</v>
      </c>
      <c r="B147" s="125" t="s">
        <v>201</v>
      </c>
      <c r="C147" s="25" t="s">
        <v>42</v>
      </c>
      <c r="D147" s="191" t="s">
        <v>115</v>
      </c>
      <c r="E147" s="38">
        <v>58014500000</v>
      </c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>
        <f t="shared" ref="AD147:AE149" si="503">+F147+H147+J147+L147+N147+P147+R147+T147+V147+X147+Z147+AB147</f>
        <v>0</v>
      </c>
      <c r="AE147" s="40">
        <f t="shared" si="503"/>
        <v>0</v>
      </c>
      <c r="AF147" s="128"/>
      <c r="AG147" s="332">
        <f t="shared" ref="AG147:AG149" si="504">+E147-AD147+AE147+AF147</f>
        <v>58014500000</v>
      </c>
      <c r="AH147" s="135"/>
      <c r="AI147" s="371">
        <f t="shared" ref="AI147:AI148" si="505">+AH147+AW147</f>
        <v>8567154599</v>
      </c>
      <c r="AJ147" s="187">
        <f t="shared" ref="AJ147:AJ148" si="506">+AG147-AH147</f>
        <v>58014500000</v>
      </c>
      <c r="AK147" s="30">
        <v>2461299618</v>
      </c>
      <c r="AL147" s="332">
        <v>378874785</v>
      </c>
      <c r="AM147" s="332">
        <v>2606522909</v>
      </c>
      <c r="AN147" s="332">
        <v>102721414</v>
      </c>
      <c r="AO147" s="333">
        <v>1069539068</v>
      </c>
      <c r="AP147" s="40">
        <v>1564844945</v>
      </c>
      <c r="AQ147" s="40">
        <v>383351860</v>
      </c>
      <c r="AR147" s="40"/>
      <c r="AS147" s="40"/>
      <c r="AT147" s="40"/>
      <c r="AU147" s="174"/>
      <c r="AV147" s="128"/>
      <c r="AW147" s="40">
        <f>+SUM(AK147:AV147)</f>
        <v>8567154599</v>
      </c>
      <c r="AX147" s="30">
        <v>85382639</v>
      </c>
      <c r="AY147" s="30">
        <v>2386116829</v>
      </c>
      <c r="AZ147" s="40">
        <v>68422547</v>
      </c>
      <c r="BA147" s="40">
        <v>1491478162</v>
      </c>
      <c r="BB147" s="40">
        <v>1518018549</v>
      </c>
      <c r="BC147" s="40">
        <v>573471557</v>
      </c>
      <c r="BD147" s="40">
        <v>792988821</v>
      </c>
      <c r="BE147" s="40"/>
      <c r="BF147" s="40"/>
      <c r="BG147" s="40"/>
      <c r="BH147" s="40"/>
      <c r="BI147" s="128"/>
      <c r="BJ147" s="30">
        <f t="shared" ref="BJ147:BJ149" si="507">+SUM(AX147:BI147)</f>
        <v>6915879104</v>
      </c>
      <c r="BK147" s="34">
        <v>67694117</v>
      </c>
      <c r="BL147" s="38">
        <v>643008417</v>
      </c>
      <c r="BM147" s="38">
        <v>1634431697</v>
      </c>
      <c r="BN147" s="38">
        <v>1175794819</v>
      </c>
      <c r="BO147" s="38">
        <v>1606258146</v>
      </c>
      <c r="BP147" s="40">
        <v>154382597</v>
      </c>
      <c r="BQ147" s="40">
        <v>1083302133</v>
      </c>
      <c r="BR147" s="40"/>
      <c r="BS147" s="40"/>
      <c r="BT147" s="40"/>
      <c r="BU147" s="40"/>
      <c r="BV147" s="128"/>
      <c r="BW147" s="30">
        <f t="shared" si="486"/>
        <v>6364871926</v>
      </c>
      <c r="BX147" s="38"/>
      <c r="BY147" s="38">
        <v>710039128</v>
      </c>
      <c r="BZ147" s="38">
        <v>1634781025</v>
      </c>
      <c r="CA147" s="38">
        <v>882465197</v>
      </c>
      <c r="CB147" s="38">
        <v>1771769391</v>
      </c>
      <c r="CC147" s="40">
        <v>261552173</v>
      </c>
      <c r="CD147" s="40">
        <v>774327221</v>
      </c>
      <c r="CE147" s="40"/>
      <c r="CF147" s="40"/>
      <c r="CG147" s="40"/>
      <c r="CH147" s="40"/>
      <c r="CI147" s="128"/>
      <c r="CJ147" s="30">
        <f t="shared" ref="CJ147:CJ149" si="508">+SUM(BX147:CI147)</f>
        <v>6034934135</v>
      </c>
      <c r="CK147" s="42">
        <f t="shared" ref="CK147:CK148" si="509">+AJ147-AW147</f>
        <v>49447345401</v>
      </c>
      <c r="CL147" s="38">
        <f t="shared" ref="CL147:CL149" si="510">+AW147-BJ147</f>
        <v>1651275495</v>
      </c>
      <c r="CM147" s="38">
        <f t="shared" si="501"/>
        <v>551007178</v>
      </c>
      <c r="CN147" s="38">
        <f t="shared" si="502"/>
        <v>329937791</v>
      </c>
      <c r="CO147" s="372">
        <f t="shared" si="477"/>
        <v>0.14767264389075144</v>
      </c>
      <c r="CP147" s="373">
        <f>IFERROR(BJ147/AJ147,0)</f>
        <v>0.11920949252342086</v>
      </c>
    </row>
    <row r="148" spans="1:94" s="26" customFormat="1" ht="27.75" customHeight="1" outlineLevel="2">
      <c r="A148" s="464" t="s">
        <v>794</v>
      </c>
      <c r="B148" s="43" t="s">
        <v>202</v>
      </c>
      <c r="C148" s="537" t="s">
        <v>42</v>
      </c>
      <c r="D148" s="191" t="s">
        <v>116</v>
      </c>
      <c r="E148" s="38">
        <v>7994500000</v>
      </c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>
        <f t="shared" si="503"/>
        <v>0</v>
      </c>
      <c r="AE148" s="38">
        <f t="shared" si="503"/>
        <v>0</v>
      </c>
      <c r="AF148" s="35"/>
      <c r="AG148" s="37">
        <f t="shared" si="504"/>
        <v>7994500000</v>
      </c>
      <c r="AH148" s="33"/>
      <c r="AI148" s="374">
        <f t="shared" si="505"/>
        <v>7919500000</v>
      </c>
      <c r="AJ148" s="187">
        <f t="shared" si="506"/>
        <v>7994500000</v>
      </c>
      <c r="AK148" s="30">
        <v>7919500000</v>
      </c>
      <c r="AL148" s="332">
        <v>0</v>
      </c>
      <c r="AM148" s="332">
        <v>0</v>
      </c>
      <c r="AN148" s="332">
        <v>0</v>
      </c>
      <c r="AO148" s="333">
        <v>0</v>
      </c>
      <c r="AP148" s="57">
        <v>0</v>
      </c>
      <c r="AQ148" s="42"/>
      <c r="AR148" s="40"/>
      <c r="AS148" s="40"/>
      <c r="AT148" s="40"/>
      <c r="AU148" s="169"/>
      <c r="AV148" s="128"/>
      <c r="AW148" s="36">
        <f>+SUM(AK148:AV148)</f>
        <v>7919500000</v>
      </c>
      <c r="AX148" s="30">
        <v>7659500000</v>
      </c>
      <c r="AY148" s="30">
        <v>6833908</v>
      </c>
      <c r="AZ148" s="40">
        <v>16537636</v>
      </c>
      <c r="BA148" s="40">
        <v>4000000</v>
      </c>
      <c r="BB148" s="40">
        <v>4340000</v>
      </c>
      <c r="BC148" s="40"/>
      <c r="BD148" s="40">
        <v>2855475</v>
      </c>
      <c r="BE148" s="40"/>
      <c r="BF148" s="40"/>
      <c r="BG148" s="40"/>
      <c r="BH148" s="40"/>
      <c r="BI148" s="128"/>
      <c r="BJ148" s="30">
        <f t="shared" si="507"/>
        <v>7694067019</v>
      </c>
      <c r="BK148" s="34"/>
      <c r="BL148" s="38">
        <v>6833908</v>
      </c>
      <c r="BM148" s="38">
        <v>3048182</v>
      </c>
      <c r="BN148" s="38">
        <v>3489454</v>
      </c>
      <c r="BO148" s="38">
        <v>3839356160</v>
      </c>
      <c r="BP148" s="118">
        <v>542640</v>
      </c>
      <c r="BQ148" s="38">
        <v>3443335</v>
      </c>
      <c r="BR148" s="38"/>
      <c r="BS148" s="38"/>
      <c r="BT148" s="38"/>
      <c r="BU148" s="40"/>
      <c r="BV148" s="128"/>
      <c r="BW148" s="30">
        <f t="shared" si="486"/>
        <v>3856713679</v>
      </c>
      <c r="BX148" s="38"/>
      <c r="BY148" s="38">
        <v>6833908</v>
      </c>
      <c r="BZ148" s="38">
        <v>3048182</v>
      </c>
      <c r="CA148" s="38">
        <v>3489454</v>
      </c>
      <c r="CB148" s="38">
        <v>3839356160</v>
      </c>
      <c r="CC148" s="40">
        <v>542640</v>
      </c>
      <c r="CD148" s="38">
        <v>3443335</v>
      </c>
      <c r="CE148" s="38"/>
      <c r="CF148" s="38"/>
      <c r="CG148" s="38"/>
      <c r="CH148" s="38"/>
      <c r="CI148" s="128"/>
      <c r="CJ148" s="30">
        <f t="shared" si="508"/>
        <v>3856713679</v>
      </c>
      <c r="CK148" s="42">
        <f t="shared" si="509"/>
        <v>75000000</v>
      </c>
      <c r="CL148" s="38">
        <f t="shared" si="510"/>
        <v>225432981</v>
      </c>
      <c r="CM148" s="38">
        <f t="shared" si="501"/>
        <v>3837353340</v>
      </c>
      <c r="CN148" s="38">
        <f t="shared" si="502"/>
        <v>0</v>
      </c>
      <c r="CO148" s="372">
        <f t="shared" si="477"/>
        <v>0.99061855025329915</v>
      </c>
      <c r="CP148" s="373">
        <f>IFERROR(BJ148/AJ148,0)</f>
        <v>0.96242004115329294</v>
      </c>
    </row>
    <row r="149" spans="1:94" s="64" customFormat="1" ht="36.75" customHeight="1" outlineLevel="1">
      <c r="A149" s="464" t="s">
        <v>795</v>
      </c>
      <c r="B149" s="175" t="s">
        <v>204</v>
      </c>
      <c r="C149" s="538" t="s">
        <v>42</v>
      </c>
      <c r="D149" s="193" t="s">
        <v>117</v>
      </c>
      <c r="E149" s="47">
        <v>504900000</v>
      </c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>
        <f t="shared" si="503"/>
        <v>0</v>
      </c>
      <c r="AE149" s="94">
        <f t="shared" si="503"/>
        <v>0</v>
      </c>
      <c r="AF149" s="198">
        <v>0</v>
      </c>
      <c r="AG149" s="176">
        <f t="shared" si="504"/>
        <v>504900000</v>
      </c>
      <c r="AH149" s="138"/>
      <c r="AI149" s="139">
        <f>+AH149+AW149</f>
        <v>0</v>
      </c>
      <c r="AJ149" s="176">
        <f>+AG149-AH149</f>
        <v>504900000</v>
      </c>
      <c r="AK149" s="76">
        <v>0</v>
      </c>
      <c r="AL149" s="76">
        <v>0</v>
      </c>
      <c r="AM149" s="76">
        <v>0</v>
      </c>
      <c r="AN149" s="76">
        <v>0</v>
      </c>
      <c r="AO149" s="76">
        <v>0</v>
      </c>
      <c r="AP149" s="74">
        <v>0</v>
      </c>
      <c r="AQ149" s="139">
        <v>0</v>
      </c>
      <c r="AR149" s="48">
        <v>0</v>
      </c>
      <c r="AS149" s="48">
        <v>0</v>
      </c>
      <c r="AT149" s="48">
        <v>0</v>
      </c>
      <c r="AU149" s="209">
        <v>0</v>
      </c>
      <c r="AV149" s="210"/>
      <c r="AW149" s="177">
        <f>+SUM(AK149:AV149)</f>
        <v>0</v>
      </c>
      <c r="AX149" s="76">
        <v>0</v>
      </c>
      <c r="AY149" s="76">
        <v>0</v>
      </c>
      <c r="AZ149" s="76">
        <v>0</v>
      </c>
      <c r="BA149" s="76">
        <v>0</v>
      </c>
      <c r="BB149" s="76">
        <v>0</v>
      </c>
      <c r="BC149" s="76">
        <v>0</v>
      </c>
      <c r="BD149" s="76"/>
      <c r="BE149" s="76"/>
      <c r="BF149" s="76"/>
      <c r="BG149" s="76"/>
      <c r="BH149" s="76"/>
      <c r="BI149" s="76"/>
      <c r="BJ149" s="76">
        <f t="shared" si="507"/>
        <v>0</v>
      </c>
      <c r="BK149" s="206">
        <v>0</v>
      </c>
      <c r="BL149" s="38">
        <v>0</v>
      </c>
      <c r="BM149" s="94">
        <v>0</v>
      </c>
      <c r="BN149" s="94">
        <v>0</v>
      </c>
      <c r="BO149" s="198">
        <v>0</v>
      </c>
      <c r="BP149" s="94">
        <v>0</v>
      </c>
      <c r="BQ149" s="139">
        <v>0</v>
      </c>
      <c r="BR149" s="94">
        <v>0</v>
      </c>
      <c r="BS149" s="94">
        <v>0</v>
      </c>
      <c r="BT149" s="94">
        <v>0</v>
      </c>
      <c r="BU149" s="48">
        <v>0</v>
      </c>
      <c r="BV149" s="210"/>
      <c r="BW149" s="76">
        <f t="shared" si="486"/>
        <v>0</v>
      </c>
      <c r="BX149" s="206">
        <v>0</v>
      </c>
      <c r="BY149" s="206">
        <v>0</v>
      </c>
      <c r="BZ149" s="206">
        <v>0</v>
      </c>
      <c r="CA149" s="206">
        <v>0</v>
      </c>
      <c r="CB149" s="206">
        <v>0</v>
      </c>
      <c r="CC149" s="48">
        <v>0</v>
      </c>
      <c r="CD149" s="94">
        <v>0</v>
      </c>
      <c r="CE149" s="94">
        <v>0</v>
      </c>
      <c r="CF149" s="94">
        <v>0</v>
      </c>
      <c r="CG149" s="94">
        <v>0</v>
      </c>
      <c r="CH149" s="94">
        <v>0</v>
      </c>
      <c r="CI149" s="210">
        <v>0</v>
      </c>
      <c r="CJ149" s="76">
        <f t="shared" si="508"/>
        <v>0</v>
      </c>
      <c r="CK149" s="78">
        <f>+AJ149-AW149</f>
        <v>504900000</v>
      </c>
      <c r="CL149" s="47">
        <f t="shared" si="510"/>
        <v>0</v>
      </c>
      <c r="CM149" s="47">
        <f t="shared" si="501"/>
        <v>0</v>
      </c>
      <c r="CN149" s="47">
        <f t="shared" si="502"/>
        <v>0</v>
      </c>
      <c r="CO149" s="369">
        <f t="shared" si="477"/>
        <v>0</v>
      </c>
      <c r="CP149" s="370">
        <f>IFERROR(BJ149/AJ149,0)</f>
        <v>0</v>
      </c>
    </row>
    <row r="150" spans="1:94" s="83" customFormat="1" ht="40.5" customHeight="1" thickBot="1">
      <c r="A150" s="146"/>
      <c r="B150" s="61"/>
      <c r="C150" s="5"/>
      <c r="D150" s="62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201"/>
      <c r="AH150" s="63"/>
      <c r="AI150" s="85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17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84"/>
      <c r="CL150" s="84"/>
      <c r="CM150" s="84"/>
      <c r="CN150" s="84"/>
      <c r="CO150" s="156"/>
      <c r="CP150" s="156"/>
    </row>
    <row r="151" spans="1:94" s="64" customFormat="1" ht="30" customHeight="1" thickBot="1">
      <c r="A151" s="362"/>
      <c r="B151" s="363" t="s">
        <v>118</v>
      </c>
      <c r="C151" s="545"/>
      <c r="D151" s="238" t="s">
        <v>266</v>
      </c>
      <c r="E151" s="365">
        <f t="shared" ref="E151:AI151" si="511">+E152+E180+E188+E196+E204+E212+E220+E166+E223+E225+E233+E238+E241</f>
        <v>38120420000</v>
      </c>
      <c r="F151" s="365" t="e">
        <f t="shared" si="511"/>
        <v>#REF!</v>
      </c>
      <c r="G151" s="365" t="e">
        <f t="shared" si="511"/>
        <v>#REF!</v>
      </c>
      <c r="H151" s="365" t="e">
        <f t="shared" si="511"/>
        <v>#REF!</v>
      </c>
      <c r="I151" s="365" t="e">
        <f t="shared" si="511"/>
        <v>#REF!</v>
      </c>
      <c r="J151" s="365" t="e">
        <f t="shared" si="511"/>
        <v>#REF!</v>
      </c>
      <c r="K151" s="365" t="e">
        <f t="shared" si="511"/>
        <v>#REF!</v>
      </c>
      <c r="L151" s="365" t="e">
        <f t="shared" si="511"/>
        <v>#REF!</v>
      </c>
      <c r="M151" s="365" t="e">
        <f t="shared" si="511"/>
        <v>#REF!</v>
      </c>
      <c r="N151" s="365" t="e">
        <f t="shared" si="511"/>
        <v>#REF!</v>
      </c>
      <c r="O151" s="365" t="e">
        <f t="shared" si="511"/>
        <v>#REF!</v>
      </c>
      <c r="P151" s="365" t="e">
        <f t="shared" si="511"/>
        <v>#REF!</v>
      </c>
      <c r="Q151" s="365" t="e">
        <f t="shared" si="511"/>
        <v>#REF!</v>
      </c>
      <c r="R151" s="365">
        <f t="shared" si="511"/>
        <v>7837515455</v>
      </c>
      <c r="S151" s="365">
        <f t="shared" si="511"/>
        <v>1337515455</v>
      </c>
      <c r="T151" s="365">
        <f t="shared" si="511"/>
        <v>0</v>
      </c>
      <c r="U151" s="365">
        <f t="shared" si="511"/>
        <v>0</v>
      </c>
      <c r="V151" s="365">
        <f t="shared" si="511"/>
        <v>0</v>
      </c>
      <c r="W151" s="365">
        <f t="shared" si="511"/>
        <v>0</v>
      </c>
      <c r="X151" s="365">
        <f t="shared" si="511"/>
        <v>0</v>
      </c>
      <c r="Y151" s="365">
        <f t="shared" si="511"/>
        <v>0</v>
      </c>
      <c r="Z151" s="365">
        <f t="shared" si="511"/>
        <v>0</v>
      </c>
      <c r="AA151" s="365">
        <f t="shared" si="511"/>
        <v>0</v>
      </c>
      <c r="AB151" s="365">
        <f t="shared" si="511"/>
        <v>0</v>
      </c>
      <c r="AC151" s="577">
        <f t="shared" si="511"/>
        <v>0</v>
      </c>
      <c r="AD151" s="580">
        <f t="shared" si="511"/>
        <v>8405442771</v>
      </c>
      <c r="AE151" s="365">
        <f t="shared" si="511"/>
        <v>4397768593</v>
      </c>
      <c r="AF151" s="365">
        <f t="shared" si="511"/>
        <v>0</v>
      </c>
      <c r="AG151" s="365">
        <f t="shared" si="511"/>
        <v>34112745822</v>
      </c>
      <c r="AH151" s="365">
        <f t="shared" si="511"/>
        <v>1750000000</v>
      </c>
      <c r="AI151" s="365">
        <f t="shared" si="511"/>
        <v>19298204924</v>
      </c>
      <c r="AJ151" s="365">
        <f>+AJ152+AJ180+AJ188+AJ196+AJ204+AJ212+AJ220+AJ166+AJ223+AJ225+AJ233+AJ238+AJ241</f>
        <v>32685745822</v>
      </c>
      <c r="AK151" s="365">
        <f t="shared" ref="AK151:BP151" si="512">+AK152+AK180+AK188+AK196+AK204+AK212+AK220+AK166+AK223+AK225+AK233+AK238+AK241</f>
        <v>11428920000</v>
      </c>
      <c r="AL151" s="365">
        <f t="shared" si="512"/>
        <v>1890573563</v>
      </c>
      <c r="AM151" s="365">
        <f t="shared" si="512"/>
        <v>1078588971</v>
      </c>
      <c r="AN151" s="365">
        <f t="shared" si="512"/>
        <v>2025654930</v>
      </c>
      <c r="AO151" s="365">
        <f t="shared" si="512"/>
        <v>262867460</v>
      </c>
      <c r="AP151" s="365">
        <f t="shared" si="512"/>
        <v>416000000</v>
      </c>
      <c r="AQ151" s="365">
        <f t="shared" si="512"/>
        <v>445600000</v>
      </c>
      <c r="AR151" s="365">
        <f t="shared" si="512"/>
        <v>0</v>
      </c>
      <c r="AS151" s="365">
        <f t="shared" si="512"/>
        <v>0</v>
      </c>
      <c r="AT151" s="365">
        <f t="shared" si="512"/>
        <v>0</v>
      </c>
      <c r="AU151" s="365">
        <f t="shared" si="512"/>
        <v>0</v>
      </c>
      <c r="AV151" s="365">
        <f t="shared" si="512"/>
        <v>0</v>
      </c>
      <c r="AW151" s="365">
        <f t="shared" si="512"/>
        <v>17548204924</v>
      </c>
      <c r="AX151" s="365">
        <f t="shared" si="512"/>
        <v>5000000000</v>
      </c>
      <c r="AY151" s="365">
        <f t="shared" si="512"/>
        <v>1018800979</v>
      </c>
      <c r="AZ151" s="365">
        <f t="shared" si="512"/>
        <v>2926015969</v>
      </c>
      <c r="BA151" s="365">
        <f t="shared" si="512"/>
        <v>1208363677</v>
      </c>
      <c r="BB151" s="365">
        <f t="shared" si="512"/>
        <v>2898378229</v>
      </c>
      <c r="BC151" s="365">
        <f t="shared" si="512"/>
        <v>647195968</v>
      </c>
      <c r="BD151" s="365">
        <f t="shared" si="512"/>
        <v>956226889</v>
      </c>
      <c r="BE151" s="365">
        <f t="shared" si="512"/>
        <v>0</v>
      </c>
      <c r="BF151" s="365">
        <f t="shared" si="512"/>
        <v>0</v>
      </c>
      <c r="BG151" s="365">
        <f t="shared" si="512"/>
        <v>0</v>
      </c>
      <c r="BH151" s="365">
        <f t="shared" si="512"/>
        <v>0</v>
      </c>
      <c r="BI151" s="365">
        <f t="shared" si="512"/>
        <v>0</v>
      </c>
      <c r="BJ151" s="365">
        <f t="shared" si="512"/>
        <v>14654981711</v>
      </c>
      <c r="BK151" s="365">
        <f t="shared" si="512"/>
        <v>0</v>
      </c>
      <c r="BL151" s="365">
        <f t="shared" si="512"/>
        <v>100232792</v>
      </c>
      <c r="BM151" s="365">
        <f t="shared" si="512"/>
        <v>319646074</v>
      </c>
      <c r="BN151" s="365">
        <f t="shared" si="512"/>
        <v>339006020</v>
      </c>
      <c r="BO151" s="365">
        <f t="shared" si="512"/>
        <v>515429827</v>
      </c>
      <c r="BP151" s="365">
        <f t="shared" si="512"/>
        <v>1117440983</v>
      </c>
      <c r="BQ151" s="365">
        <f t="shared" ref="BQ151:CI151" si="513">+BQ152+BQ180+BQ188+BQ196+BQ204+BQ212+BQ220+BQ166+BQ223+BQ225+BQ233+BQ238+BQ241</f>
        <v>794877489.63999999</v>
      </c>
      <c r="BR151" s="365">
        <f t="shared" si="513"/>
        <v>0</v>
      </c>
      <c r="BS151" s="365">
        <f t="shared" si="513"/>
        <v>0</v>
      </c>
      <c r="BT151" s="365">
        <f t="shared" si="513"/>
        <v>0</v>
      </c>
      <c r="BU151" s="365">
        <f t="shared" si="513"/>
        <v>0</v>
      </c>
      <c r="BV151" s="365">
        <f t="shared" si="513"/>
        <v>0</v>
      </c>
      <c r="BW151" s="365">
        <f t="shared" si="513"/>
        <v>3186633185.6399999</v>
      </c>
      <c r="BX151" s="365">
        <f t="shared" si="513"/>
        <v>0</v>
      </c>
      <c r="BY151" s="365">
        <f t="shared" si="513"/>
        <v>71801583</v>
      </c>
      <c r="BZ151" s="365">
        <f t="shared" si="513"/>
        <v>316847078</v>
      </c>
      <c r="CA151" s="365">
        <f t="shared" si="513"/>
        <v>380076571</v>
      </c>
      <c r="CB151" s="365">
        <f t="shared" si="513"/>
        <v>499992898</v>
      </c>
      <c r="CC151" s="365">
        <f t="shared" si="513"/>
        <v>1065138031</v>
      </c>
      <c r="CD151" s="365">
        <f>+CD152+CD166+CD180+CD188+CD196+CD204+CD212+CD220+CD223+CD233+CD238+CD241</f>
        <v>827841628.63999999</v>
      </c>
      <c r="CE151" s="365">
        <f t="shared" si="513"/>
        <v>0</v>
      </c>
      <c r="CF151" s="365">
        <f t="shared" si="513"/>
        <v>0</v>
      </c>
      <c r="CG151" s="365">
        <f t="shared" si="513"/>
        <v>0</v>
      </c>
      <c r="CH151" s="365">
        <f t="shared" si="513"/>
        <v>0</v>
      </c>
      <c r="CI151" s="365">
        <f t="shared" si="513"/>
        <v>0</v>
      </c>
      <c r="CJ151" s="365">
        <f t="shared" ref="CJ151" si="514">+CJ152+CJ180+CJ188+CJ196+CJ204+CJ212+CJ220+CJ166</f>
        <v>3100561696.6399999</v>
      </c>
      <c r="CK151" s="365">
        <f>+CK152+CK166+CK180+CK188+CK196+CK204+CK212+CK220+CK233+CK238+CK241+CK223</f>
        <v>15137540898</v>
      </c>
      <c r="CL151" s="365">
        <f t="shared" ref="CL151:CN151" si="515">+CL152+CL166+CL180+CL188+CL196+CL204+CL212+CL220+CL233+CL238+CL241+CL223</f>
        <v>2893223213</v>
      </c>
      <c r="CM151" s="365">
        <f t="shared" si="515"/>
        <v>11468348525.360001</v>
      </c>
      <c r="CN151" s="365">
        <f t="shared" si="515"/>
        <v>86071489</v>
      </c>
      <c r="CO151" s="366">
        <f>IFERROR(AW151/AJ151,0)</f>
        <v>0.53687638090206036</v>
      </c>
      <c r="CP151" s="366">
        <f>IFERROR(BJ151/AJ151,0)</f>
        <v>0.44836002185197438</v>
      </c>
    </row>
    <row r="152" spans="1:94" s="26" customFormat="1" ht="64.5" customHeight="1" outlineLevel="1">
      <c r="A152" s="146"/>
      <c r="B152" s="375" t="s">
        <v>373</v>
      </c>
      <c r="C152" s="556" t="s">
        <v>84</v>
      </c>
      <c r="D152" s="253" t="s">
        <v>271</v>
      </c>
      <c r="E152" s="376">
        <f>+E153+E160</f>
        <v>1700000000</v>
      </c>
      <c r="F152" s="376">
        <f t="shared" ref="F152" si="516">+F153+F160</f>
        <v>197200000</v>
      </c>
      <c r="G152" s="376">
        <f t="shared" ref="G152" si="517">+G153+G160</f>
        <v>394400000</v>
      </c>
      <c r="H152" s="376">
        <f t="shared" ref="H152" si="518">+H153+H160</f>
        <v>394400000</v>
      </c>
      <c r="I152" s="376">
        <f t="shared" ref="I152" si="519">+I153+I160</f>
        <v>394400000</v>
      </c>
      <c r="J152" s="376">
        <f t="shared" ref="J152" si="520">+J153+J160</f>
        <v>394400000</v>
      </c>
      <c r="K152" s="376">
        <f t="shared" ref="K152" si="521">+K153+K160</f>
        <v>394400000</v>
      </c>
      <c r="L152" s="376">
        <f t="shared" ref="L152" si="522">+L153+L160</f>
        <v>394400000</v>
      </c>
      <c r="M152" s="376">
        <f t="shared" ref="M152" si="523">+M153+M160</f>
        <v>394400000</v>
      </c>
      <c r="N152" s="376">
        <f t="shared" ref="N152" si="524">+N153+N160</f>
        <v>394400000</v>
      </c>
      <c r="O152" s="376">
        <f t="shared" ref="O152" si="525">+O153+O160</f>
        <v>394400000</v>
      </c>
      <c r="P152" s="376">
        <f t="shared" ref="P152" si="526">+P153+P160</f>
        <v>197200000</v>
      </c>
      <c r="Q152" s="376">
        <f t="shared" ref="Q152:BQ152" si="527">+Q153+Q160</f>
        <v>3012525822</v>
      </c>
      <c r="R152" s="376">
        <f t="shared" si="527"/>
        <v>0</v>
      </c>
      <c r="S152" s="376">
        <f t="shared" si="527"/>
        <v>0</v>
      </c>
      <c r="T152" s="376">
        <f t="shared" si="527"/>
        <v>0</v>
      </c>
      <c r="U152" s="376">
        <f t="shared" si="527"/>
        <v>0</v>
      </c>
      <c r="V152" s="376">
        <f t="shared" si="527"/>
        <v>0</v>
      </c>
      <c r="W152" s="376">
        <f t="shared" si="527"/>
        <v>0</v>
      </c>
      <c r="X152" s="376">
        <f t="shared" si="527"/>
        <v>0</v>
      </c>
      <c r="Y152" s="376">
        <f t="shared" si="527"/>
        <v>0</v>
      </c>
      <c r="Z152" s="376">
        <f t="shared" si="527"/>
        <v>0</v>
      </c>
      <c r="AA152" s="376">
        <f t="shared" si="527"/>
        <v>0</v>
      </c>
      <c r="AB152" s="376">
        <f t="shared" si="527"/>
        <v>0</v>
      </c>
      <c r="AC152" s="578">
        <f t="shared" si="527"/>
        <v>0</v>
      </c>
      <c r="AD152" s="581">
        <f t="shared" si="527"/>
        <v>197200000</v>
      </c>
      <c r="AE152" s="376">
        <f t="shared" si="527"/>
        <v>3012525822</v>
      </c>
      <c r="AF152" s="376">
        <f t="shared" si="527"/>
        <v>0</v>
      </c>
      <c r="AG152" s="376">
        <f t="shared" si="527"/>
        <v>4515325822</v>
      </c>
      <c r="AH152" s="376">
        <f t="shared" si="527"/>
        <v>400000000</v>
      </c>
      <c r="AI152" s="376">
        <f t="shared" si="527"/>
        <v>1972600000</v>
      </c>
      <c r="AJ152" s="376">
        <f t="shared" si="527"/>
        <v>4115325822</v>
      </c>
      <c r="AK152" s="376">
        <f t="shared" si="527"/>
        <v>341600000</v>
      </c>
      <c r="AL152" s="376">
        <f t="shared" si="527"/>
        <v>394400000</v>
      </c>
      <c r="AM152" s="376">
        <f t="shared" si="527"/>
        <v>5000000</v>
      </c>
      <c r="AN152" s="376">
        <f t="shared" si="527"/>
        <v>270000000</v>
      </c>
      <c r="AO152" s="376">
        <f t="shared" si="527"/>
        <v>0</v>
      </c>
      <c r="AP152" s="376">
        <f t="shared" si="527"/>
        <v>396000000</v>
      </c>
      <c r="AQ152" s="376">
        <f t="shared" si="527"/>
        <v>165600000</v>
      </c>
      <c r="AR152" s="376">
        <f t="shared" si="527"/>
        <v>0</v>
      </c>
      <c r="AS152" s="376">
        <f t="shared" si="527"/>
        <v>0</v>
      </c>
      <c r="AT152" s="376">
        <f t="shared" si="527"/>
        <v>0</v>
      </c>
      <c r="AU152" s="376">
        <f t="shared" si="527"/>
        <v>0</v>
      </c>
      <c r="AV152" s="376">
        <f t="shared" si="527"/>
        <v>0</v>
      </c>
      <c r="AW152" s="376">
        <f t="shared" si="527"/>
        <v>1572600000</v>
      </c>
      <c r="AX152" s="376">
        <f t="shared" si="527"/>
        <v>0</v>
      </c>
      <c r="AY152" s="376">
        <f t="shared" si="527"/>
        <v>0</v>
      </c>
      <c r="AZ152" s="376">
        <f t="shared" si="527"/>
        <v>346600000</v>
      </c>
      <c r="BA152" s="376">
        <f t="shared" si="527"/>
        <v>0</v>
      </c>
      <c r="BB152" s="376">
        <f t="shared" si="527"/>
        <v>101070588</v>
      </c>
      <c r="BC152" s="376">
        <f t="shared" si="527"/>
        <v>15409633</v>
      </c>
      <c r="BD152" s="376">
        <f t="shared" si="527"/>
        <v>330929998</v>
      </c>
      <c r="BE152" s="376">
        <f t="shared" si="527"/>
        <v>0</v>
      </c>
      <c r="BF152" s="376">
        <f t="shared" si="527"/>
        <v>0</v>
      </c>
      <c r="BG152" s="376">
        <f t="shared" si="527"/>
        <v>0</v>
      </c>
      <c r="BH152" s="376">
        <f t="shared" si="527"/>
        <v>0</v>
      </c>
      <c r="BI152" s="376">
        <f t="shared" si="527"/>
        <v>0</v>
      </c>
      <c r="BJ152" s="376">
        <f t="shared" si="527"/>
        <v>794010219</v>
      </c>
      <c r="BK152" s="376">
        <f t="shared" si="527"/>
        <v>0</v>
      </c>
      <c r="BL152" s="376">
        <f t="shared" si="527"/>
        <v>0</v>
      </c>
      <c r="BM152" s="376">
        <f t="shared" si="527"/>
        <v>0</v>
      </c>
      <c r="BN152" s="376">
        <f t="shared" si="527"/>
        <v>0</v>
      </c>
      <c r="BO152" s="376">
        <f t="shared" si="527"/>
        <v>8268435</v>
      </c>
      <c r="BP152" s="376">
        <f t="shared" si="527"/>
        <v>22538350</v>
      </c>
      <c r="BQ152" s="376">
        <f t="shared" si="527"/>
        <v>9347274</v>
      </c>
      <c r="BR152" s="376">
        <f t="shared" ref="BR152:CN152" si="528">+BR153+BR160</f>
        <v>0</v>
      </c>
      <c r="BS152" s="376">
        <f t="shared" si="528"/>
        <v>0</v>
      </c>
      <c r="BT152" s="376">
        <f t="shared" si="528"/>
        <v>0</v>
      </c>
      <c r="BU152" s="376">
        <f t="shared" si="528"/>
        <v>0</v>
      </c>
      <c r="BV152" s="376">
        <f t="shared" si="528"/>
        <v>0</v>
      </c>
      <c r="BW152" s="376">
        <f t="shared" si="528"/>
        <v>40154059</v>
      </c>
      <c r="BX152" s="376">
        <f t="shared" si="528"/>
        <v>0</v>
      </c>
      <c r="BY152" s="376">
        <f t="shared" si="528"/>
        <v>0</v>
      </c>
      <c r="BZ152" s="376">
        <f t="shared" si="528"/>
        <v>0</v>
      </c>
      <c r="CA152" s="376">
        <f t="shared" si="528"/>
        <v>0</v>
      </c>
      <c r="CB152" s="376">
        <f t="shared" si="528"/>
        <v>5000000</v>
      </c>
      <c r="CC152" s="376">
        <f t="shared" si="528"/>
        <v>23268435</v>
      </c>
      <c r="CD152" s="376">
        <f t="shared" si="528"/>
        <v>10418015</v>
      </c>
      <c r="CE152" s="376">
        <f t="shared" si="528"/>
        <v>0</v>
      </c>
      <c r="CF152" s="376">
        <f t="shared" si="528"/>
        <v>0</v>
      </c>
      <c r="CG152" s="376">
        <f t="shared" si="528"/>
        <v>0</v>
      </c>
      <c r="CH152" s="376">
        <f t="shared" si="528"/>
        <v>0</v>
      </c>
      <c r="CI152" s="376">
        <f t="shared" si="528"/>
        <v>0</v>
      </c>
      <c r="CJ152" s="376">
        <f t="shared" si="528"/>
        <v>38686450</v>
      </c>
      <c r="CK152" s="376">
        <f>+CK153+CK160</f>
        <v>2542725822</v>
      </c>
      <c r="CL152" s="376">
        <f t="shared" si="528"/>
        <v>778589781</v>
      </c>
      <c r="CM152" s="376">
        <f t="shared" si="528"/>
        <v>753856160</v>
      </c>
      <c r="CN152" s="376">
        <f t="shared" si="528"/>
        <v>1467609</v>
      </c>
      <c r="CO152" s="377">
        <f t="shared" ref="CO152:CO224" si="529">IFERROR(AW152/AJ152,0)</f>
        <v>0.38213256204237428</v>
      </c>
      <c r="CP152" s="377">
        <f>IFERROR(BJ152/AJ152,0)</f>
        <v>0.19293981894588369</v>
      </c>
    </row>
    <row r="153" spans="1:94" s="29" customFormat="1" ht="24.75" customHeight="1" outlineLevel="1">
      <c r="A153" s="378"/>
      <c r="B153" s="489" t="s">
        <v>432</v>
      </c>
      <c r="C153" s="548">
        <v>10</v>
      </c>
      <c r="D153" s="490" t="s">
        <v>433</v>
      </c>
      <c r="E153" s="185">
        <f>+SUM(E154:E159)</f>
        <v>1700000000</v>
      </c>
      <c r="F153" s="185">
        <f t="shared" ref="F153:O153" si="530">+SUM(F154:P159)</f>
        <v>197200000</v>
      </c>
      <c r="G153" s="185">
        <f t="shared" si="530"/>
        <v>394400000</v>
      </c>
      <c r="H153" s="185">
        <f t="shared" si="530"/>
        <v>394400000</v>
      </c>
      <c r="I153" s="185">
        <f t="shared" si="530"/>
        <v>394400000</v>
      </c>
      <c r="J153" s="185">
        <f t="shared" si="530"/>
        <v>394400000</v>
      </c>
      <c r="K153" s="185">
        <f t="shared" si="530"/>
        <v>394400000</v>
      </c>
      <c r="L153" s="185">
        <f t="shared" si="530"/>
        <v>394400000</v>
      </c>
      <c r="M153" s="185">
        <f t="shared" si="530"/>
        <v>394400000</v>
      </c>
      <c r="N153" s="185">
        <f t="shared" si="530"/>
        <v>394400000</v>
      </c>
      <c r="O153" s="185">
        <f t="shared" si="530"/>
        <v>394400000</v>
      </c>
      <c r="P153" s="185">
        <f t="shared" ref="P153:CA153" si="531">+SUM(P154:P159)</f>
        <v>197200000</v>
      </c>
      <c r="Q153" s="185">
        <f t="shared" si="531"/>
        <v>197200000</v>
      </c>
      <c r="R153" s="185">
        <f t="shared" si="531"/>
        <v>0</v>
      </c>
      <c r="S153" s="185">
        <f t="shared" si="531"/>
        <v>0</v>
      </c>
      <c r="T153" s="185">
        <f t="shared" si="531"/>
        <v>0</v>
      </c>
      <c r="U153" s="185">
        <f t="shared" si="531"/>
        <v>0</v>
      </c>
      <c r="V153" s="185">
        <f t="shared" si="531"/>
        <v>0</v>
      </c>
      <c r="W153" s="185">
        <f t="shared" si="531"/>
        <v>0</v>
      </c>
      <c r="X153" s="185">
        <f t="shared" si="531"/>
        <v>0</v>
      </c>
      <c r="Y153" s="185">
        <f t="shared" si="531"/>
        <v>0</v>
      </c>
      <c r="Z153" s="185">
        <f t="shared" si="531"/>
        <v>0</v>
      </c>
      <c r="AA153" s="185">
        <f t="shared" si="531"/>
        <v>0</v>
      </c>
      <c r="AB153" s="185">
        <f t="shared" si="531"/>
        <v>0</v>
      </c>
      <c r="AC153" s="199">
        <f t="shared" si="531"/>
        <v>0</v>
      </c>
      <c r="AD153" s="202">
        <f t="shared" si="531"/>
        <v>197200000</v>
      </c>
      <c r="AE153" s="185">
        <f t="shared" si="531"/>
        <v>197200000</v>
      </c>
      <c r="AF153" s="185">
        <f t="shared" si="531"/>
        <v>0</v>
      </c>
      <c r="AG153" s="185">
        <f t="shared" si="531"/>
        <v>1700000000</v>
      </c>
      <c r="AH153" s="185">
        <f t="shared" si="531"/>
        <v>400000000</v>
      </c>
      <c r="AI153" s="185">
        <f t="shared" si="531"/>
        <v>1501000000</v>
      </c>
      <c r="AJ153" s="185">
        <f t="shared" si="531"/>
        <v>1300000000</v>
      </c>
      <c r="AK153" s="185">
        <f t="shared" si="531"/>
        <v>341600000</v>
      </c>
      <c r="AL153" s="185">
        <f t="shared" si="531"/>
        <v>394400000</v>
      </c>
      <c r="AM153" s="185">
        <f t="shared" si="531"/>
        <v>5000000</v>
      </c>
      <c r="AN153" s="185">
        <f t="shared" si="531"/>
        <v>270000000</v>
      </c>
      <c r="AO153" s="185">
        <f t="shared" si="531"/>
        <v>0</v>
      </c>
      <c r="AP153" s="185">
        <f t="shared" si="531"/>
        <v>90000000</v>
      </c>
      <c r="AQ153" s="185">
        <f t="shared" si="531"/>
        <v>0</v>
      </c>
      <c r="AR153" s="185">
        <f t="shared" si="531"/>
        <v>0</v>
      </c>
      <c r="AS153" s="185">
        <f t="shared" si="531"/>
        <v>0</v>
      </c>
      <c r="AT153" s="185">
        <f t="shared" si="531"/>
        <v>0</v>
      </c>
      <c r="AU153" s="185">
        <f t="shared" si="531"/>
        <v>0</v>
      </c>
      <c r="AV153" s="185">
        <f t="shared" si="531"/>
        <v>0</v>
      </c>
      <c r="AW153" s="185">
        <f t="shared" si="531"/>
        <v>1101000000</v>
      </c>
      <c r="AX153" s="185">
        <f t="shared" si="531"/>
        <v>0</v>
      </c>
      <c r="AY153" s="185">
        <f t="shared" si="531"/>
        <v>0</v>
      </c>
      <c r="AZ153" s="185">
        <f t="shared" si="531"/>
        <v>346600000</v>
      </c>
      <c r="BA153" s="185">
        <f t="shared" si="531"/>
        <v>0</v>
      </c>
      <c r="BB153" s="185">
        <f t="shared" si="531"/>
        <v>101070588</v>
      </c>
      <c r="BC153" s="185">
        <f t="shared" si="531"/>
        <v>15409633</v>
      </c>
      <c r="BD153" s="185">
        <f t="shared" si="531"/>
        <v>2129998</v>
      </c>
      <c r="BE153" s="185">
        <f t="shared" si="531"/>
        <v>0</v>
      </c>
      <c r="BF153" s="185">
        <f t="shared" si="531"/>
        <v>0</v>
      </c>
      <c r="BG153" s="185">
        <f t="shared" si="531"/>
        <v>0</v>
      </c>
      <c r="BH153" s="185">
        <f t="shared" si="531"/>
        <v>0</v>
      </c>
      <c r="BI153" s="185">
        <f t="shared" si="531"/>
        <v>0</v>
      </c>
      <c r="BJ153" s="185">
        <f t="shared" si="531"/>
        <v>465210219</v>
      </c>
      <c r="BK153" s="185">
        <f t="shared" si="531"/>
        <v>0</v>
      </c>
      <c r="BL153" s="185">
        <f t="shared" si="531"/>
        <v>0</v>
      </c>
      <c r="BM153" s="185">
        <f t="shared" si="531"/>
        <v>0</v>
      </c>
      <c r="BN153" s="185">
        <f t="shared" si="531"/>
        <v>0</v>
      </c>
      <c r="BO153" s="185">
        <f t="shared" si="531"/>
        <v>8268435</v>
      </c>
      <c r="BP153" s="185">
        <f t="shared" si="531"/>
        <v>22538350</v>
      </c>
      <c r="BQ153" s="185">
        <f t="shared" si="531"/>
        <v>9347274</v>
      </c>
      <c r="BR153" s="185">
        <f t="shared" si="531"/>
        <v>0</v>
      </c>
      <c r="BS153" s="185">
        <f t="shared" si="531"/>
        <v>0</v>
      </c>
      <c r="BT153" s="185">
        <f t="shared" si="531"/>
        <v>0</v>
      </c>
      <c r="BU153" s="185">
        <f t="shared" si="531"/>
        <v>0</v>
      </c>
      <c r="BV153" s="185">
        <f t="shared" si="531"/>
        <v>0</v>
      </c>
      <c r="BW153" s="185">
        <f t="shared" si="531"/>
        <v>40154059</v>
      </c>
      <c r="BX153" s="185">
        <f t="shared" si="531"/>
        <v>0</v>
      </c>
      <c r="BY153" s="185">
        <f t="shared" si="531"/>
        <v>0</v>
      </c>
      <c r="BZ153" s="185">
        <f t="shared" si="531"/>
        <v>0</v>
      </c>
      <c r="CA153" s="185">
        <f t="shared" si="531"/>
        <v>0</v>
      </c>
      <c r="CB153" s="185">
        <f t="shared" ref="CB153:CN153" si="532">+SUM(CB154:CB159)</f>
        <v>5000000</v>
      </c>
      <c r="CC153" s="185">
        <f t="shared" si="532"/>
        <v>23268435</v>
      </c>
      <c r="CD153" s="185">
        <f t="shared" si="532"/>
        <v>10418015</v>
      </c>
      <c r="CE153" s="185">
        <f t="shared" si="532"/>
        <v>0</v>
      </c>
      <c r="CF153" s="185">
        <f t="shared" si="532"/>
        <v>0</v>
      </c>
      <c r="CG153" s="185">
        <f t="shared" si="532"/>
        <v>0</v>
      </c>
      <c r="CH153" s="185">
        <f t="shared" si="532"/>
        <v>0</v>
      </c>
      <c r="CI153" s="185">
        <f t="shared" si="532"/>
        <v>0</v>
      </c>
      <c r="CJ153" s="185">
        <f t="shared" si="532"/>
        <v>38686450</v>
      </c>
      <c r="CK153" s="185">
        <f t="shared" si="532"/>
        <v>199000000</v>
      </c>
      <c r="CL153" s="185">
        <f t="shared" si="532"/>
        <v>635789781</v>
      </c>
      <c r="CM153" s="185">
        <f t="shared" si="532"/>
        <v>425056160</v>
      </c>
      <c r="CN153" s="185">
        <f t="shared" si="532"/>
        <v>1467609</v>
      </c>
      <c r="CO153" s="379">
        <f t="shared" si="529"/>
        <v>0.84692307692307689</v>
      </c>
      <c r="CP153" s="379">
        <f>IFERROR(BJ153/AJ153,0)</f>
        <v>0.35785401461538463</v>
      </c>
    </row>
    <row r="154" spans="1:94" s="26" customFormat="1" ht="54" outlineLevel="2">
      <c r="A154" s="464" t="s">
        <v>796</v>
      </c>
      <c r="B154" s="486" t="s">
        <v>676</v>
      </c>
      <c r="C154" s="537">
        <v>10</v>
      </c>
      <c r="D154" s="487" t="s">
        <v>366</v>
      </c>
      <c r="E154" s="30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>
        <v>197200000</v>
      </c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2"/>
      <c r="AD154" s="34">
        <f t="shared" ref="AD154" si="533">+F154+H154+J154+L154+N154+P154+R154+T154+V154+X154+Z154+AB154</f>
        <v>0</v>
      </c>
      <c r="AE154" s="36">
        <f t="shared" ref="AE154" si="534">+G154+I154+K154+M154+O154+Q154+S154+U154+W154+Y154+AA154+AC154</f>
        <v>197200000</v>
      </c>
      <c r="AF154" s="32"/>
      <c r="AG154" s="30">
        <f t="shared" ref="AG154" si="535">+E154-AD154+AE154+AF154</f>
        <v>197200000</v>
      </c>
      <c r="AH154" s="42"/>
      <c r="AI154" s="139">
        <f>+AH154+AW154</f>
        <v>90000000</v>
      </c>
      <c r="AJ154" s="187">
        <f>+AG154-AH154</f>
        <v>197200000</v>
      </c>
      <c r="AK154" s="30">
        <v>0</v>
      </c>
      <c r="AL154" s="332">
        <v>0</v>
      </c>
      <c r="AM154" s="332">
        <v>0</v>
      </c>
      <c r="AN154" s="332">
        <v>0</v>
      </c>
      <c r="AO154" s="333">
        <v>0</v>
      </c>
      <c r="AP154" s="38">
        <v>90000000</v>
      </c>
      <c r="AQ154" s="38"/>
      <c r="AR154" s="38"/>
      <c r="AS154" s="38"/>
      <c r="AT154" s="38"/>
      <c r="AU154" s="38"/>
      <c r="AV154" s="35"/>
      <c r="AW154" s="35">
        <f t="shared" ref="AW154" si="536">+SUM(AK154:AV154)</f>
        <v>90000000</v>
      </c>
      <c r="AX154" s="38">
        <v>0</v>
      </c>
      <c r="AY154" s="30">
        <v>0</v>
      </c>
      <c r="AZ154" s="38">
        <v>0</v>
      </c>
      <c r="BA154" s="38">
        <v>0</v>
      </c>
      <c r="BB154" s="38">
        <v>0</v>
      </c>
      <c r="BC154" s="38">
        <v>0</v>
      </c>
      <c r="BD154" s="38"/>
      <c r="BE154" s="38"/>
      <c r="BF154" s="38"/>
      <c r="BG154" s="38"/>
      <c r="BH154" s="38"/>
      <c r="BI154" s="35"/>
      <c r="BJ154" s="30">
        <f t="shared" ref="BJ154" si="537">+SUM(AX154:BI154)</f>
        <v>0</v>
      </c>
      <c r="BK154" s="34">
        <v>0</v>
      </c>
      <c r="BL154" s="38">
        <v>0</v>
      </c>
      <c r="BM154" s="38">
        <v>0</v>
      </c>
      <c r="BN154" s="38">
        <v>0</v>
      </c>
      <c r="BO154" s="35">
        <v>0</v>
      </c>
      <c r="BP154" s="38">
        <v>0</v>
      </c>
      <c r="BQ154" s="56"/>
      <c r="BR154" s="42"/>
      <c r="BS154" s="38"/>
      <c r="BT154" s="38"/>
      <c r="BU154" s="38"/>
      <c r="BV154" s="35"/>
      <c r="BW154" s="30">
        <f t="shared" ref="BW154" si="538">+SUM(BK154:BV154)</f>
        <v>0</v>
      </c>
      <c r="BX154" s="38">
        <v>0</v>
      </c>
      <c r="BY154" s="38">
        <v>0</v>
      </c>
      <c r="BZ154" s="38">
        <v>0</v>
      </c>
      <c r="CA154" s="38">
        <v>0</v>
      </c>
      <c r="CB154" s="38">
        <v>0</v>
      </c>
      <c r="CC154" s="38">
        <v>0</v>
      </c>
      <c r="CD154" s="38"/>
      <c r="CE154" s="38"/>
      <c r="CF154" s="38"/>
      <c r="CG154" s="38"/>
      <c r="CH154" s="38"/>
      <c r="CI154" s="35"/>
      <c r="CJ154" s="30">
        <f t="shared" ref="CJ154" si="539">+SUM(BX154:CI154)</f>
        <v>0</v>
      </c>
      <c r="CK154" s="42">
        <f t="shared" ref="CK154" si="540">+AJ154-AW154</f>
        <v>107200000</v>
      </c>
      <c r="CL154" s="38">
        <f t="shared" ref="CL154" si="541">+AW154-BJ154</f>
        <v>90000000</v>
      </c>
      <c r="CM154" s="38">
        <f t="shared" ref="CM154" si="542">+BJ154-BW154</f>
        <v>0</v>
      </c>
      <c r="CN154" s="38">
        <f t="shared" ref="CN154" si="543">+BW154-CJ154</f>
        <v>0</v>
      </c>
      <c r="CO154" s="372">
        <f t="shared" ref="CO154" si="544">IFERROR(AW154/AJ154,0)</f>
        <v>0.45638945233265721</v>
      </c>
      <c r="CP154" s="373">
        <f>IFERROR(BJ154/AJ154,0)</f>
        <v>0</v>
      </c>
    </row>
    <row r="155" spans="1:94" s="26" customFormat="1" outlineLevel="2">
      <c r="A155" s="464" t="s">
        <v>797</v>
      </c>
      <c r="B155" s="43" t="s">
        <v>374</v>
      </c>
      <c r="C155" s="537">
        <v>10</v>
      </c>
      <c r="D155" s="487" t="s">
        <v>375</v>
      </c>
      <c r="E155" s="30">
        <v>135600000</v>
      </c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2"/>
      <c r="AD155" s="34">
        <f t="shared" ref="AD155:AE159" si="545">+F155+H155+J155+L155+N155+P155+R155+T155+V155+X155+Z155+AB155</f>
        <v>0</v>
      </c>
      <c r="AE155" s="36">
        <f t="shared" si="545"/>
        <v>0</v>
      </c>
      <c r="AF155" s="32"/>
      <c r="AG155" s="30">
        <f t="shared" ref="AG155:AG159" si="546">+E155-AD155+AE155+AF155</f>
        <v>135600000</v>
      </c>
      <c r="AH155" s="42"/>
      <c r="AI155" s="139">
        <f>+AH155+AW155</f>
        <v>105000000</v>
      </c>
      <c r="AJ155" s="187">
        <f>+AG155-AH155</f>
        <v>135600000</v>
      </c>
      <c r="AK155" s="30">
        <v>0</v>
      </c>
      <c r="AL155" s="332">
        <v>0</v>
      </c>
      <c r="AM155" s="332">
        <v>5000000</v>
      </c>
      <c r="AN155" s="332">
        <v>100000000</v>
      </c>
      <c r="AO155" s="333">
        <v>0</v>
      </c>
      <c r="AP155" s="38">
        <v>0</v>
      </c>
      <c r="AQ155" s="38"/>
      <c r="AR155" s="38"/>
      <c r="AS155" s="38"/>
      <c r="AT155" s="38"/>
      <c r="AU155" s="38"/>
      <c r="AV155" s="35"/>
      <c r="AW155" s="35">
        <f t="shared" ref="AW155:AW159" si="547">+SUM(AK155:AV155)</f>
        <v>105000000</v>
      </c>
      <c r="AX155" s="38">
        <v>0</v>
      </c>
      <c r="AY155" s="30">
        <v>0</v>
      </c>
      <c r="AZ155" s="38">
        <v>5000000</v>
      </c>
      <c r="BA155" s="38">
        <v>0</v>
      </c>
      <c r="BB155" s="38">
        <v>100000000</v>
      </c>
      <c r="BC155" s="38">
        <v>0</v>
      </c>
      <c r="BD155" s="38"/>
      <c r="BE155" s="38"/>
      <c r="BF155" s="38"/>
      <c r="BG155" s="38"/>
      <c r="BH155" s="38"/>
      <c r="BI155" s="35"/>
      <c r="BJ155" s="30">
        <f t="shared" ref="BJ155:BJ159" si="548">+SUM(AX155:BI155)</f>
        <v>105000000</v>
      </c>
      <c r="BK155" s="34">
        <v>0</v>
      </c>
      <c r="BL155" s="38">
        <v>0</v>
      </c>
      <c r="BM155" s="38">
        <v>0</v>
      </c>
      <c r="BN155" s="38">
        <v>0</v>
      </c>
      <c r="BO155" s="35">
        <v>5000000</v>
      </c>
      <c r="BP155" s="38">
        <v>20000000</v>
      </c>
      <c r="BQ155" s="56"/>
      <c r="BR155" s="42"/>
      <c r="BS155" s="38"/>
      <c r="BT155" s="38"/>
      <c r="BU155" s="38"/>
      <c r="BV155" s="35"/>
      <c r="BW155" s="30">
        <f t="shared" ref="BW155:BW159" si="549">+SUM(BK155:BV155)</f>
        <v>25000000</v>
      </c>
      <c r="BX155" s="38">
        <v>0</v>
      </c>
      <c r="BY155" s="38">
        <v>0</v>
      </c>
      <c r="BZ155" s="38">
        <v>0</v>
      </c>
      <c r="CA155" s="38">
        <v>0</v>
      </c>
      <c r="CB155" s="38">
        <v>5000000</v>
      </c>
      <c r="CC155" s="38">
        <v>20000000</v>
      </c>
      <c r="CD155" s="38"/>
      <c r="CE155" s="38"/>
      <c r="CF155" s="38"/>
      <c r="CG155" s="38"/>
      <c r="CH155" s="38"/>
      <c r="CI155" s="35"/>
      <c r="CJ155" s="30">
        <f t="shared" ref="CJ155:CJ159" si="550">+SUM(BX155:CI155)</f>
        <v>25000000</v>
      </c>
      <c r="CK155" s="42">
        <f t="shared" ref="CK155:CK179" si="551">+AJ155-AW155</f>
        <v>30600000</v>
      </c>
      <c r="CL155" s="38">
        <f t="shared" ref="CL155:CL159" si="552">+AW155-BJ155</f>
        <v>0</v>
      </c>
      <c r="CM155" s="38">
        <f t="shared" ref="CM155:CM159" si="553">+BJ155-BW155</f>
        <v>80000000</v>
      </c>
      <c r="CN155" s="38">
        <f t="shared" ref="CN155:CN159" si="554">+BW155-CJ155</f>
        <v>0</v>
      </c>
      <c r="CO155" s="372">
        <f t="shared" si="529"/>
        <v>0.77433628318584069</v>
      </c>
      <c r="CP155" s="373">
        <f>IFERROR(BJ155/AJ155,0)</f>
        <v>0.77433628318584069</v>
      </c>
    </row>
    <row r="156" spans="1:94" s="26" customFormat="1" outlineLevel="2">
      <c r="A156" s="464" t="s">
        <v>798</v>
      </c>
      <c r="B156" s="43" t="s">
        <v>376</v>
      </c>
      <c r="C156" s="537">
        <v>10</v>
      </c>
      <c r="D156" s="487" t="s">
        <v>377</v>
      </c>
      <c r="E156" s="30">
        <v>341600000</v>
      </c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2"/>
      <c r="AD156" s="34">
        <f t="shared" si="545"/>
        <v>0</v>
      </c>
      <c r="AE156" s="36">
        <f t="shared" si="545"/>
        <v>0</v>
      </c>
      <c r="AF156" s="32"/>
      <c r="AG156" s="30">
        <f t="shared" si="546"/>
        <v>341600000</v>
      </c>
      <c r="AH156" s="42"/>
      <c r="AI156" s="139">
        <f t="shared" ref="AI156:AI159" si="555">+AH156+AW156</f>
        <v>341600000</v>
      </c>
      <c r="AJ156" s="187">
        <f t="shared" ref="AJ156:AJ159" si="556">+AG156-AH156</f>
        <v>341600000</v>
      </c>
      <c r="AK156" s="30">
        <v>341600000</v>
      </c>
      <c r="AL156" s="332">
        <v>0</v>
      </c>
      <c r="AM156" s="332">
        <v>0</v>
      </c>
      <c r="AN156" s="332">
        <v>0</v>
      </c>
      <c r="AO156" s="333">
        <v>0</v>
      </c>
      <c r="AP156" s="38">
        <v>0</v>
      </c>
      <c r="AQ156" s="38"/>
      <c r="AR156" s="38"/>
      <c r="AS156" s="38"/>
      <c r="AT156" s="38"/>
      <c r="AU156" s="38"/>
      <c r="AV156" s="35"/>
      <c r="AW156" s="35">
        <f t="shared" si="547"/>
        <v>341600000</v>
      </c>
      <c r="AX156" s="38">
        <v>0</v>
      </c>
      <c r="AY156" s="30">
        <v>0</v>
      </c>
      <c r="AZ156" s="38">
        <v>341600000</v>
      </c>
      <c r="BA156" s="38">
        <v>0</v>
      </c>
      <c r="BB156" s="38">
        <v>0</v>
      </c>
      <c r="BC156" s="38">
        <v>0</v>
      </c>
      <c r="BD156" s="38"/>
      <c r="BE156" s="38"/>
      <c r="BF156" s="38"/>
      <c r="BG156" s="38"/>
      <c r="BH156" s="38"/>
      <c r="BI156" s="35"/>
      <c r="BJ156" s="30">
        <f t="shared" si="548"/>
        <v>341600000</v>
      </c>
      <c r="BK156" s="34"/>
      <c r="BL156" s="38"/>
      <c r="BM156" s="38"/>
      <c r="BN156" s="38"/>
      <c r="BO156" s="35">
        <v>3268435</v>
      </c>
      <c r="BP156" s="38"/>
      <c r="BQ156" s="56">
        <v>1787432</v>
      </c>
      <c r="BR156" s="42"/>
      <c r="BS156" s="38"/>
      <c r="BT156" s="38"/>
      <c r="BU156" s="38"/>
      <c r="BV156" s="35"/>
      <c r="BW156" s="30">
        <f t="shared" si="549"/>
        <v>5055867</v>
      </c>
      <c r="BX156" s="206"/>
      <c r="BY156" s="206"/>
      <c r="BZ156" s="206"/>
      <c r="CA156" s="206"/>
      <c r="CB156" s="206"/>
      <c r="CC156" s="38">
        <v>3268435</v>
      </c>
      <c r="CD156" s="38">
        <v>1787432</v>
      </c>
      <c r="CE156" s="38"/>
      <c r="CF156" s="38"/>
      <c r="CG156" s="38"/>
      <c r="CH156" s="38"/>
      <c r="CI156" s="35"/>
      <c r="CJ156" s="30">
        <f t="shared" si="550"/>
        <v>5055867</v>
      </c>
      <c r="CK156" s="42">
        <f t="shared" si="551"/>
        <v>0</v>
      </c>
      <c r="CL156" s="38">
        <f t="shared" si="552"/>
        <v>0</v>
      </c>
      <c r="CM156" s="38">
        <f t="shared" si="553"/>
        <v>336544133</v>
      </c>
      <c r="CN156" s="38">
        <f t="shared" si="554"/>
        <v>0</v>
      </c>
      <c r="CO156" s="372">
        <f t="shared" si="529"/>
        <v>1</v>
      </c>
      <c r="CP156" s="373">
        <f>IFERROR(BJ156/AJ156,0)</f>
        <v>1</v>
      </c>
    </row>
    <row r="157" spans="1:94" s="26" customFormat="1" ht="36" outlineLevel="2">
      <c r="A157" s="464" t="s">
        <v>799</v>
      </c>
      <c r="B157" s="43" t="s">
        <v>378</v>
      </c>
      <c r="C157" s="537">
        <v>10</v>
      </c>
      <c r="D157" s="487" t="s">
        <v>379</v>
      </c>
      <c r="E157" s="30">
        <v>591600000</v>
      </c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>
        <v>197200000</v>
      </c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2"/>
      <c r="AD157" s="34">
        <f t="shared" si="545"/>
        <v>197200000</v>
      </c>
      <c r="AE157" s="36">
        <f t="shared" si="545"/>
        <v>0</v>
      </c>
      <c r="AF157" s="32"/>
      <c r="AG157" s="30">
        <f t="shared" si="546"/>
        <v>394400000</v>
      </c>
      <c r="AH157" s="42"/>
      <c r="AI157" s="139">
        <f t="shared" si="555"/>
        <v>394400000</v>
      </c>
      <c r="AJ157" s="187">
        <f t="shared" si="556"/>
        <v>394400000</v>
      </c>
      <c r="AK157" s="30">
        <v>0</v>
      </c>
      <c r="AL157" s="332">
        <v>394400000</v>
      </c>
      <c r="AM157" s="332">
        <v>0</v>
      </c>
      <c r="AN157" s="332">
        <v>0</v>
      </c>
      <c r="AO157" s="333">
        <v>0</v>
      </c>
      <c r="AP157" s="38">
        <v>0</v>
      </c>
      <c r="AQ157" s="38"/>
      <c r="AR157" s="38"/>
      <c r="AS157" s="38"/>
      <c r="AT157" s="38"/>
      <c r="AU157" s="38"/>
      <c r="AV157" s="35"/>
      <c r="AW157" s="35">
        <f t="shared" si="547"/>
        <v>394400000</v>
      </c>
      <c r="AX157" s="38"/>
      <c r="AY157" s="30"/>
      <c r="AZ157" s="38"/>
      <c r="BA157" s="38"/>
      <c r="BB157" s="38">
        <v>1070588</v>
      </c>
      <c r="BC157" s="38">
        <v>15409633</v>
      </c>
      <c r="BD157" s="38">
        <v>2129998</v>
      </c>
      <c r="BE157" s="38"/>
      <c r="BF157" s="38"/>
      <c r="BG157" s="38"/>
      <c r="BH157" s="38"/>
      <c r="BI157" s="35"/>
      <c r="BJ157" s="30">
        <f t="shared" si="548"/>
        <v>18610219</v>
      </c>
      <c r="BK157" s="34"/>
      <c r="BL157" s="34"/>
      <c r="BM157" s="34"/>
      <c r="BN157" s="34"/>
      <c r="BO157" s="31"/>
      <c r="BP157" s="38">
        <v>2538350</v>
      </c>
      <c r="BQ157" s="56">
        <v>7559842</v>
      </c>
      <c r="BR157" s="42"/>
      <c r="BS157" s="38"/>
      <c r="BT157" s="38"/>
      <c r="BU157" s="38"/>
      <c r="BV157" s="35"/>
      <c r="BW157" s="30">
        <f t="shared" si="549"/>
        <v>10098192</v>
      </c>
      <c r="BX157" s="206"/>
      <c r="BY157" s="206"/>
      <c r="BZ157" s="206"/>
      <c r="CA157" s="206"/>
      <c r="CB157" s="206"/>
      <c r="CC157" s="38"/>
      <c r="CD157" s="38">
        <v>8630583</v>
      </c>
      <c r="CE157" s="38"/>
      <c r="CF157" s="38"/>
      <c r="CG157" s="38"/>
      <c r="CH157" s="38"/>
      <c r="CI157" s="35"/>
      <c r="CJ157" s="30">
        <f t="shared" si="550"/>
        <v>8630583</v>
      </c>
      <c r="CK157" s="42">
        <f t="shared" si="551"/>
        <v>0</v>
      </c>
      <c r="CL157" s="38">
        <f t="shared" si="552"/>
        <v>375789781</v>
      </c>
      <c r="CM157" s="38">
        <f t="shared" si="553"/>
        <v>8512027</v>
      </c>
      <c r="CN157" s="38">
        <f t="shared" si="554"/>
        <v>1467609</v>
      </c>
      <c r="CO157" s="372">
        <f t="shared" si="529"/>
        <v>1</v>
      </c>
      <c r="CP157" s="373">
        <f>IFERROR(BJ157/AJ157,0)</f>
        <v>4.7186153651115621E-2</v>
      </c>
    </row>
    <row r="158" spans="1:94" s="26" customFormat="1" ht="36" outlineLevel="2">
      <c r="A158" s="464" t="s">
        <v>800</v>
      </c>
      <c r="B158" s="43" t="s">
        <v>380</v>
      </c>
      <c r="C158" s="537">
        <v>10</v>
      </c>
      <c r="D158" s="487" t="s">
        <v>363</v>
      </c>
      <c r="E158" s="30">
        <v>230000000</v>
      </c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2"/>
      <c r="AD158" s="34">
        <f t="shared" si="545"/>
        <v>0</v>
      </c>
      <c r="AE158" s="36">
        <f t="shared" si="545"/>
        <v>0</v>
      </c>
      <c r="AF158" s="32"/>
      <c r="AG158" s="30">
        <f t="shared" si="546"/>
        <v>230000000</v>
      </c>
      <c r="AH158" s="42"/>
      <c r="AI158" s="139">
        <f t="shared" si="555"/>
        <v>170000000</v>
      </c>
      <c r="AJ158" s="187">
        <f t="shared" si="556"/>
        <v>230000000</v>
      </c>
      <c r="AK158" s="30">
        <v>0</v>
      </c>
      <c r="AL158" s="332">
        <v>0</v>
      </c>
      <c r="AM158" s="332">
        <v>0</v>
      </c>
      <c r="AN158" s="332">
        <v>170000000</v>
      </c>
      <c r="AO158" s="333">
        <v>0</v>
      </c>
      <c r="AP158" s="38">
        <v>0</v>
      </c>
      <c r="AQ158" s="38"/>
      <c r="AR158" s="38"/>
      <c r="AS158" s="38"/>
      <c r="AT158" s="38"/>
      <c r="AU158" s="38"/>
      <c r="AV158" s="35"/>
      <c r="AW158" s="35">
        <f t="shared" si="547"/>
        <v>170000000</v>
      </c>
      <c r="AX158" s="30">
        <v>0</v>
      </c>
      <c r="AY158" s="30">
        <v>0</v>
      </c>
      <c r="AZ158" s="30">
        <v>0</v>
      </c>
      <c r="BA158" s="30">
        <v>0</v>
      </c>
      <c r="BB158" s="30">
        <v>0</v>
      </c>
      <c r="BC158" s="38">
        <v>0</v>
      </c>
      <c r="BD158" s="38"/>
      <c r="BE158" s="38"/>
      <c r="BF158" s="38"/>
      <c r="BG158" s="38"/>
      <c r="BH158" s="38"/>
      <c r="BI158" s="35"/>
      <c r="BJ158" s="30">
        <f t="shared" si="548"/>
        <v>0</v>
      </c>
      <c r="BK158" s="34">
        <v>0</v>
      </c>
      <c r="BL158" s="34">
        <v>0</v>
      </c>
      <c r="BM158" s="34">
        <v>0</v>
      </c>
      <c r="BN158" s="34">
        <v>0</v>
      </c>
      <c r="BO158" s="31">
        <v>0</v>
      </c>
      <c r="BP158" s="38">
        <v>0</v>
      </c>
      <c r="BQ158" s="56"/>
      <c r="BR158" s="42"/>
      <c r="BS158" s="38"/>
      <c r="BT158" s="38"/>
      <c r="BU158" s="38"/>
      <c r="BV158" s="35"/>
      <c r="BW158" s="30">
        <f t="shared" si="549"/>
        <v>0</v>
      </c>
      <c r="BX158" s="206">
        <v>0</v>
      </c>
      <c r="BY158" s="206">
        <v>0</v>
      </c>
      <c r="BZ158" s="206">
        <v>0</v>
      </c>
      <c r="CA158" s="206">
        <v>0</v>
      </c>
      <c r="CB158" s="206">
        <v>0</v>
      </c>
      <c r="CC158" s="38">
        <v>0</v>
      </c>
      <c r="CD158" s="38"/>
      <c r="CE158" s="38"/>
      <c r="CF158" s="38"/>
      <c r="CG158" s="38"/>
      <c r="CH158" s="38"/>
      <c r="CI158" s="35"/>
      <c r="CJ158" s="30">
        <f t="shared" si="550"/>
        <v>0</v>
      </c>
      <c r="CK158" s="42">
        <f t="shared" si="551"/>
        <v>60000000</v>
      </c>
      <c r="CL158" s="38">
        <f t="shared" si="552"/>
        <v>170000000</v>
      </c>
      <c r="CM158" s="38">
        <f t="shared" si="553"/>
        <v>0</v>
      </c>
      <c r="CN158" s="38">
        <f t="shared" si="554"/>
        <v>0</v>
      </c>
      <c r="CO158" s="372">
        <f t="shared" si="529"/>
        <v>0.73913043478260865</v>
      </c>
      <c r="CP158" s="373">
        <f>IFERROR(BJ158/AJ158,0)</f>
        <v>0</v>
      </c>
    </row>
    <row r="159" spans="1:94" s="26" customFormat="1" ht="24" customHeight="1" outlineLevel="2">
      <c r="A159" s="466" t="s">
        <v>801</v>
      </c>
      <c r="B159" s="43" t="s">
        <v>381</v>
      </c>
      <c r="C159" s="537">
        <v>10</v>
      </c>
      <c r="D159" s="487" t="s">
        <v>382</v>
      </c>
      <c r="E159" s="30">
        <v>401200000</v>
      </c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2"/>
      <c r="AD159" s="34">
        <f t="shared" si="545"/>
        <v>0</v>
      </c>
      <c r="AE159" s="36">
        <f t="shared" si="545"/>
        <v>0</v>
      </c>
      <c r="AF159" s="32"/>
      <c r="AG159" s="30">
        <f t="shared" si="546"/>
        <v>401200000</v>
      </c>
      <c r="AH159" s="42">
        <v>400000000</v>
      </c>
      <c r="AI159" s="139">
        <f t="shared" si="555"/>
        <v>400000000</v>
      </c>
      <c r="AJ159" s="187">
        <f t="shared" si="556"/>
        <v>1200000</v>
      </c>
      <c r="AK159" s="30">
        <v>0</v>
      </c>
      <c r="AL159" s="332">
        <v>0</v>
      </c>
      <c r="AM159" s="332">
        <v>0</v>
      </c>
      <c r="AN159" s="332">
        <v>0</v>
      </c>
      <c r="AO159" s="333">
        <v>0</v>
      </c>
      <c r="AP159" s="38">
        <v>0</v>
      </c>
      <c r="AQ159" s="38"/>
      <c r="AR159" s="38"/>
      <c r="AS159" s="38"/>
      <c r="AT159" s="38"/>
      <c r="AU159" s="38"/>
      <c r="AV159" s="35"/>
      <c r="AW159" s="35">
        <f t="shared" si="547"/>
        <v>0</v>
      </c>
      <c r="AX159" s="30">
        <v>0</v>
      </c>
      <c r="AY159" s="30">
        <v>0</v>
      </c>
      <c r="AZ159" s="30">
        <v>0</v>
      </c>
      <c r="BA159" s="30">
        <v>0</v>
      </c>
      <c r="BB159" s="30">
        <v>0</v>
      </c>
      <c r="BC159" s="38">
        <v>0</v>
      </c>
      <c r="BD159" s="38"/>
      <c r="BE159" s="38"/>
      <c r="BF159" s="38"/>
      <c r="BG159" s="38"/>
      <c r="BH159" s="38"/>
      <c r="BI159" s="35"/>
      <c r="BJ159" s="30">
        <f t="shared" si="548"/>
        <v>0</v>
      </c>
      <c r="BK159" s="34">
        <v>0</v>
      </c>
      <c r="BL159" s="34">
        <v>0</v>
      </c>
      <c r="BM159" s="34">
        <v>0</v>
      </c>
      <c r="BN159" s="34">
        <v>0</v>
      </c>
      <c r="BO159" s="31">
        <v>0</v>
      </c>
      <c r="BP159" s="38">
        <v>0</v>
      </c>
      <c r="BQ159" s="56"/>
      <c r="BR159" s="42"/>
      <c r="BS159" s="38"/>
      <c r="BT159" s="38"/>
      <c r="BU159" s="38"/>
      <c r="BV159" s="35"/>
      <c r="BW159" s="30">
        <f t="shared" si="549"/>
        <v>0</v>
      </c>
      <c r="BX159" s="206">
        <v>0</v>
      </c>
      <c r="BY159" s="206">
        <v>0</v>
      </c>
      <c r="BZ159" s="206">
        <v>0</v>
      </c>
      <c r="CA159" s="206">
        <v>0</v>
      </c>
      <c r="CB159" s="206">
        <v>0</v>
      </c>
      <c r="CC159" s="38">
        <v>0</v>
      </c>
      <c r="CD159" s="38"/>
      <c r="CE159" s="38"/>
      <c r="CF159" s="38"/>
      <c r="CG159" s="38"/>
      <c r="CH159" s="38"/>
      <c r="CI159" s="35"/>
      <c r="CJ159" s="30">
        <f t="shared" si="550"/>
        <v>0</v>
      </c>
      <c r="CK159" s="42">
        <f t="shared" si="551"/>
        <v>1200000</v>
      </c>
      <c r="CL159" s="38">
        <f t="shared" si="552"/>
        <v>0</v>
      </c>
      <c r="CM159" s="38">
        <f t="shared" si="553"/>
        <v>0</v>
      </c>
      <c r="CN159" s="38">
        <f t="shared" si="554"/>
        <v>0</v>
      </c>
      <c r="CO159" s="372">
        <f t="shared" si="529"/>
        <v>0</v>
      </c>
      <c r="CP159" s="373">
        <f>IFERROR(BJ159/AJ159,0)</f>
        <v>0</v>
      </c>
    </row>
    <row r="160" spans="1:94" s="29" customFormat="1" ht="24.75" customHeight="1" outlineLevel="1">
      <c r="A160" s="378"/>
      <c r="B160" s="489" t="s">
        <v>888</v>
      </c>
      <c r="C160" s="548">
        <v>15</v>
      </c>
      <c r="D160" s="490" t="s">
        <v>458</v>
      </c>
      <c r="E160" s="185">
        <f>+SUM(E161:E165)</f>
        <v>0</v>
      </c>
      <c r="F160" s="185">
        <f t="shared" ref="F160:AH160" si="557">+SUM(F161:F165)</f>
        <v>0</v>
      </c>
      <c r="G160" s="185">
        <f t="shared" si="557"/>
        <v>0</v>
      </c>
      <c r="H160" s="185">
        <f t="shared" si="557"/>
        <v>0</v>
      </c>
      <c r="I160" s="185">
        <f t="shared" si="557"/>
        <v>0</v>
      </c>
      <c r="J160" s="185">
        <f t="shared" si="557"/>
        <v>0</v>
      </c>
      <c r="K160" s="185">
        <f t="shared" si="557"/>
        <v>0</v>
      </c>
      <c r="L160" s="185">
        <f t="shared" si="557"/>
        <v>0</v>
      </c>
      <c r="M160" s="185">
        <f t="shared" si="557"/>
        <v>0</v>
      </c>
      <c r="N160" s="185">
        <f t="shared" si="557"/>
        <v>0</v>
      </c>
      <c r="O160" s="185">
        <f t="shared" si="557"/>
        <v>0</v>
      </c>
      <c r="P160" s="185">
        <f t="shared" si="557"/>
        <v>0</v>
      </c>
      <c r="Q160" s="185">
        <f t="shared" si="557"/>
        <v>2815325822</v>
      </c>
      <c r="R160" s="185">
        <f t="shared" si="557"/>
        <v>0</v>
      </c>
      <c r="S160" s="185">
        <f t="shared" si="557"/>
        <v>0</v>
      </c>
      <c r="T160" s="185">
        <f t="shared" si="557"/>
        <v>0</v>
      </c>
      <c r="U160" s="185">
        <f t="shared" si="557"/>
        <v>0</v>
      </c>
      <c r="V160" s="185">
        <f t="shared" si="557"/>
        <v>0</v>
      </c>
      <c r="W160" s="185">
        <f t="shared" si="557"/>
        <v>0</v>
      </c>
      <c r="X160" s="185">
        <f t="shared" si="557"/>
        <v>0</v>
      </c>
      <c r="Y160" s="185">
        <f t="shared" si="557"/>
        <v>0</v>
      </c>
      <c r="Z160" s="185">
        <f t="shared" si="557"/>
        <v>0</v>
      </c>
      <c r="AA160" s="185">
        <f t="shared" si="557"/>
        <v>0</v>
      </c>
      <c r="AB160" s="185">
        <f t="shared" si="557"/>
        <v>0</v>
      </c>
      <c r="AC160" s="199">
        <f t="shared" si="557"/>
        <v>0</v>
      </c>
      <c r="AD160" s="202">
        <f t="shared" si="557"/>
        <v>0</v>
      </c>
      <c r="AE160" s="185">
        <f t="shared" si="557"/>
        <v>2815325822</v>
      </c>
      <c r="AF160" s="199">
        <f t="shared" si="557"/>
        <v>0</v>
      </c>
      <c r="AG160" s="202">
        <f t="shared" si="557"/>
        <v>2815325822</v>
      </c>
      <c r="AH160" s="185">
        <f t="shared" si="557"/>
        <v>0</v>
      </c>
      <c r="AI160" s="185">
        <f>+SUM(AI161:AI165)</f>
        <v>471600000</v>
      </c>
      <c r="AJ160" s="185">
        <f t="shared" ref="AJ160:BQ160" si="558">+SUM(AJ161:AJ165)</f>
        <v>2815325822</v>
      </c>
      <c r="AK160" s="185">
        <f t="shared" si="558"/>
        <v>0</v>
      </c>
      <c r="AL160" s="185">
        <f t="shared" si="558"/>
        <v>0</v>
      </c>
      <c r="AM160" s="185">
        <f t="shared" si="558"/>
        <v>0</v>
      </c>
      <c r="AN160" s="185">
        <f t="shared" si="558"/>
        <v>0</v>
      </c>
      <c r="AO160" s="185">
        <f t="shared" si="558"/>
        <v>0</v>
      </c>
      <c r="AP160" s="185">
        <f t="shared" si="558"/>
        <v>306000000</v>
      </c>
      <c r="AQ160" s="185">
        <f t="shared" si="558"/>
        <v>165600000</v>
      </c>
      <c r="AR160" s="185">
        <f t="shared" si="558"/>
        <v>0</v>
      </c>
      <c r="AS160" s="185">
        <f t="shared" si="558"/>
        <v>0</v>
      </c>
      <c r="AT160" s="185">
        <f t="shared" si="558"/>
        <v>0</v>
      </c>
      <c r="AU160" s="185">
        <f t="shared" si="558"/>
        <v>0</v>
      </c>
      <c r="AV160" s="185">
        <f t="shared" si="558"/>
        <v>0</v>
      </c>
      <c r="AW160" s="185">
        <f t="shared" si="558"/>
        <v>471600000</v>
      </c>
      <c r="AX160" s="185">
        <f t="shared" si="558"/>
        <v>0</v>
      </c>
      <c r="AY160" s="185">
        <f t="shared" si="558"/>
        <v>0</v>
      </c>
      <c r="AZ160" s="185">
        <f t="shared" si="558"/>
        <v>0</v>
      </c>
      <c r="BA160" s="185">
        <f t="shared" si="558"/>
        <v>0</v>
      </c>
      <c r="BB160" s="185">
        <f t="shared" si="558"/>
        <v>0</v>
      </c>
      <c r="BC160" s="185">
        <f t="shared" si="558"/>
        <v>0</v>
      </c>
      <c r="BD160" s="185">
        <f t="shared" si="558"/>
        <v>328800000</v>
      </c>
      <c r="BE160" s="185">
        <f t="shared" si="558"/>
        <v>0</v>
      </c>
      <c r="BF160" s="185">
        <f t="shared" si="558"/>
        <v>0</v>
      </c>
      <c r="BG160" s="185">
        <f t="shared" si="558"/>
        <v>0</v>
      </c>
      <c r="BH160" s="185">
        <f t="shared" si="558"/>
        <v>0</v>
      </c>
      <c r="BI160" s="185">
        <f t="shared" si="558"/>
        <v>0</v>
      </c>
      <c r="BJ160" s="185">
        <f t="shared" si="558"/>
        <v>328800000</v>
      </c>
      <c r="BK160" s="185">
        <f t="shared" si="558"/>
        <v>0</v>
      </c>
      <c r="BL160" s="185">
        <f t="shared" si="558"/>
        <v>0</v>
      </c>
      <c r="BM160" s="185">
        <f t="shared" si="558"/>
        <v>0</v>
      </c>
      <c r="BN160" s="185">
        <f t="shared" si="558"/>
        <v>0</v>
      </c>
      <c r="BO160" s="185">
        <f t="shared" si="558"/>
        <v>0</v>
      </c>
      <c r="BP160" s="468">
        <f t="shared" si="558"/>
        <v>0</v>
      </c>
      <c r="BQ160" s="185">
        <f t="shared" si="558"/>
        <v>0</v>
      </c>
      <c r="BR160" s="185">
        <f t="shared" ref="BR160:CN160" si="559">+SUM(BR161:BR165)</f>
        <v>0</v>
      </c>
      <c r="BS160" s="185">
        <f t="shared" si="559"/>
        <v>0</v>
      </c>
      <c r="BT160" s="185">
        <f t="shared" si="559"/>
        <v>0</v>
      </c>
      <c r="BU160" s="185">
        <f t="shared" si="559"/>
        <v>0</v>
      </c>
      <c r="BV160" s="185">
        <f t="shared" si="559"/>
        <v>0</v>
      </c>
      <c r="BW160" s="185">
        <f t="shared" si="559"/>
        <v>0</v>
      </c>
      <c r="BX160" s="185">
        <f t="shared" si="559"/>
        <v>0</v>
      </c>
      <c r="BY160" s="185">
        <f t="shared" si="559"/>
        <v>0</v>
      </c>
      <c r="BZ160" s="185">
        <f t="shared" si="559"/>
        <v>0</v>
      </c>
      <c r="CA160" s="185">
        <f t="shared" si="559"/>
        <v>0</v>
      </c>
      <c r="CB160" s="185">
        <f t="shared" si="559"/>
        <v>0</v>
      </c>
      <c r="CC160" s="185">
        <f t="shared" si="559"/>
        <v>0</v>
      </c>
      <c r="CD160" s="185">
        <f t="shared" si="559"/>
        <v>0</v>
      </c>
      <c r="CE160" s="185">
        <f t="shared" si="559"/>
        <v>0</v>
      </c>
      <c r="CF160" s="185">
        <f t="shared" si="559"/>
        <v>0</v>
      </c>
      <c r="CG160" s="185">
        <f t="shared" si="559"/>
        <v>0</v>
      </c>
      <c r="CH160" s="185">
        <f t="shared" si="559"/>
        <v>0</v>
      </c>
      <c r="CI160" s="185">
        <f t="shared" si="559"/>
        <v>0</v>
      </c>
      <c r="CJ160" s="185">
        <f t="shared" si="559"/>
        <v>0</v>
      </c>
      <c r="CK160" s="185">
        <f t="shared" si="559"/>
        <v>2343725822</v>
      </c>
      <c r="CL160" s="185">
        <f t="shared" si="559"/>
        <v>142800000</v>
      </c>
      <c r="CM160" s="185">
        <f t="shared" si="559"/>
        <v>328800000</v>
      </c>
      <c r="CN160" s="185">
        <f t="shared" si="559"/>
        <v>0</v>
      </c>
      <c r="CO160" s="379">
        <f t="shared" ref="CO160:CO165" si="560">IFERROR(AW160/AJ160,0)</f>
        <v>0.16751169485064313</v>
      </c>
      <c r="CP160" s="379">
        <f>IFERROR(BJ160/AJ160,0)</f>
        <v>0.11678932414523209</v>
      </c>
    </row>
    <row r="161" spans="1:94" s="26" customFormat="1" ht="54" outlineLevel="2">
      <c r="A161" s="464" t="s">
        <v>802</v>
      </c>
      <c r="B161" s="43" t="s">
        <v>677</v>
      </c>
      <c r="C161" s="537">
        <v>15</v>
      </c>
      <c r="D161" s="487" t="s">
        <v>366</v>
      </c>
      <c r="E161" s="30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>
        <v>1217200000</v>
      </c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2"/>
      <c r="AD161" s="34">
        <f t="shared" ref="AD161:AD165" si="561">+F161+H161+J161+L161+N161+P161+R161+T161+V161+X161+Z161+AB161</f>
        <v>0</v>
      </c>
      <c r="AE161" s="36">
        <f t="shared" ref="AE161:AE165" si="562">+G161+I161+K161+M161+O161+Q161+S161+U161+W161+Y161+AA161+AC161</f>
        <v>1217200000</v>
      </c>
      <c r="AF161" s="32"/>
      <c r="AG161" s="30">
        <f t="shared" ref="AG161:AG165" si="563">+E161-AD161+AE161+AF161</f>
        <v>1217200000</v>
      </c>
      <c r="AH161" s="42"/>
      <c r="AI161" s="139">
        <f>+AH161+AW161</f>
        <v>471600000</v>
      </c>
      <c r="AJ161" s="187">
        <f>+AG161-AH161</f>
        <v>1217200000</v>
      </c>
      <c r="AK161" s="30">
        <v>0</v>
      </c>
      <c r="AL161" s="30">
        <v>0</v>
      </c>
      <c r="AM161" s="30">
        <v>0</v>
      </c>
      <c r="AN161" s="30">
        <v>0</v>
      </c>
      <c r="AO161" s="30">
        <v>0</v>
      </c>
      <c r="AP161" s="38">
        <v>306000000</v>
      </c>
      <c r="AQ161" s="38">
        <v>165600000</v>
      </c>
      <c r="AR161" s="38"/>
      <c r="AS161" s="38"/>
      <c r="AT161" s="38"/>
      <c r="AU161" s="38"/>
      <c r="AV161" s="35"/>
      <c r="AW161" s="35">
        <f t="shared" ref="AW161:AW165" si="564">+SUM(AK161:AV161)</f>
        <v>471600000</v>
      </c>
      <c r="AX161" s="30"/>
      <c r="AY161" s="30"/>
      <c r="AZ161" s="30"/>
      <c r="BA161" s="30"/>
      <c r="BB161" s="30"/>
      <c r="BC161" s="38"/>
      <c r="BD161" s="38">
        <v>328800000</v>
      </c>
      <c r="BE161" s="38"/>
      <c r="BF161" s="38"/>
      <c r="BG161" s="38"/>
      <c r="BH161" s="38"/>
      <c r="BI161" s="35"/>
      <c r="BJ161" s="30">
        <f t="shared" ref="BJ161:BJ165" si="565">+SUM(AX161:BI161)</f>
        <v>328800000</v>
      </c>
      <c r="BK161" s="30">
        <v>0</v>
      </c>
      <c r="BL161" s="30">
        <v>0</v>
      </c>
      <c r="BM161" s="30">
        <v>0</v>
      </c>
      <c r="BN161" s="30">
        <v>0</v>
      </c>
      <c r="BO161" s="31">
        <v>0</v>
      </c>
      <c r="BP161" s="38">
        <v>0</v>
      </c>
      <c r="BQ161" s="56"/>
      <c r="BR161" s="42"/>
      <c r="BS161" s="38"/>
      <c r="BT161" s="38"/>
      <c r="BU161" s="38"/>
      <c r="BV161" s="35"/>
      <c r="BW161" s="30">
        <f t="shared" ref="BW161:BW165" si="566">+SUM(BK161:BV161)</f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8">
        <v>0</v>
      </c>
      <c r="CD161" s="38"/>
      <c r="CE161" s="38"/>
      <c r="CF161" s="38"/>
      <c r="CG161" s="38"/>
      <c r="CH161" s="38"/>
      <c r="CI161" s="35"/>
      <c r="CJ161" s="30">
        <f t="shared" ref="CJ161:CJ165" si="567">+SUM(BX161:CI161)</f>
        <v>0</v>
      </c>
      <c r="CK161" s="42">
        <f t="shared" ref="CK161:CK165" si="568">+AJ161-AW161</f>
        <v>745600000</v>
      </c>
      <c r="CL161" s="38">
        <f t="shared" ref="CL161:CL165" si="569">+AW161-BJ161</f>
        <v>142800000</v>
      </c>
      <c r="CM161" s="38">
        <f t="shared" ref="CM161:CM165" si="570">+BJ161-BW161</f>
        <v>328800000</v>
      </c>
      <c r="CN161" s="38">
        <f t="shared" ref="CN161:CN165" si="571">+BW161-CJ161</f>
        <v>0</v>
      </c>
      <c r="CO161" s="372">
        <f t="shared" si="560"/>
        <v>0.38744659875123233</v>
      </c>
      <c r="CP161" s="373">
        <f>IFERROR(BJ161/AJ161,0)</f>
        <v>0.2701281629970424</v>
      </c>
    </row>
    <row r="162" spans="1:94" s="26" customFormat="1" outlineLevel="2">
      <c r="A162" s="464" t="s">
        <v>803</v>
      </c>
      <c r="B162" s="43" t="s">
        <v>678</v>
      </c>
      <c r="C162" s="537">
        <v>15</v>
      </c>
      <c r="D162" s="487" t="s">
        <v>375</v>
      </c>
      <c r="E162" s="30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>
        <v>228000000</v>
      </c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2"/>
      <c r="AD162" s="34">
        <f t="shared" si="561"/>
        <v>0</v>
      </c>
      <c r="AE162" s="36">
        <f t="shared" si="562"/>
        <v>228000000</v>
      </c>
      <c r="AF162" s="32"/>
      <c r="AG162" s="30">
        <f t="shared" si="563"/>
        <v>228000000</v>
      </c>
      <c r="AH162" s="42"/>
      <c r="AI162" s="139">
        <f t="shared" ref="AI162:AI165" si="572">+AH162+AW162</f>
        <v>0</v>
      </c>
      <c r="AJ162" s="187">
        <f t="shared" ref="AJ162:AJ165" si="573">+AG162-AH162</f>
        <v>228000000</v>
      </c>
      <c r="AK162" s="30">
        <v>0</v>
      </c>
      <c r="AL162" s="30">
        <v>0</v>
      </c>
      <c r="AM162" s="30">
        <v>0</v>
      </c>
      <c r="AN162" s="30">
        <v>0</v>
      </c>
      <c r="AO162" s="30">
        <v>0</v>
      </c>
      <c r="AP162" s="38">
        <v>0</v>
      </c>
      <c r="AQ162" s="38"/>
      <c r="AR162" s="38"/>
      <c r="AS162" s="38"/>
      <c r="AT162" s="38"/>
      <c r="AU162" s="38"/>
      <c r="AV162" s="35"/>
      <c r="AW162" s="35">
        <f t="shared" si="564"/>
        <v>0</v>
      </c>
      <c r="AX162" s="30">
        <v>0</v>
      </c>
      <c r="AY162" s="30">
        <v>0</v>
      </c>
      <c r="AZ162" s="30">
        <v>0</v>
      </c>
      <c r="BA162" s="30">
        <v>0</v>
      </c>
      <c r="BB162" s="30">
        <v>0</v>
      </c>
      <c r="BC162" s="38">
        <v>0</v>
      </c>
      <c r="BD162" s="38"/>
      <c r="BE162" s="38"/>
      <c r="BF162" s="38"/>
      <c r="BG162" s="38"/>
      <c r="BH162" s="38"/>
      <c r="BI162" s="35"/>
      <c r="BJ162" s="30">
        <f t="shared" si="565"/>
        <v>0</v>
      </c>
      <c r="BK162" s="30">
        <v>0</v>
      </c>
      <c r="BL162" s="30">
        <v>0</v>
      </c>
      <c r="BM162" s="30">
        <v>0</v>
      </c>
      <c r="BN162" s="30">
        <v>0</v>
      </c>
      <c r="BO162" s="31">
        <v>0</v>
      </c>
      <c r="BP162" s="38">
        <v>0</v>
      </c>
      <c r="BQ162" s="56"/>
      <c r="BR162" s="42"/>
      <c r="BS162" s="38"/>
      <c r="BT162" s="38"/>
      <c r="BU162" s="38"/>
      <c r="BV162" s="35"/>
      <c r="BW162" s="30">
        <f t="shared" si="566"/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8">
        <v>0</v>
      </c>
      <c r="CD162" s="38"/>
      <c r="CE162" s="38"/>
      <c r="CF162" s="38"/>
      <c r="CG162" s="38"/>
      <c r="CH162" s="38"/>
      <c r="CI162" s="35"/>
      <c r="CJ162" s="30">
        <f t="shared" si="567"/>
        <v>0</v>
      </c>
      <c r="CK162" s="42">
        <f t="shared" si="568"/>
        <v>228000000</v>
      </c>
      <c r="CL162" s="38">
        <f t="shared" si="569"/>
        <v>0</v>
      </c>
      <c r="CM162" s="38">
        <f t="shared" si="570"/>
        <v>0</v>
      </c>
      <c r="CN162" s="38">
        <f t="shared" si="571"/>
        <v>0</v>
      </c>
      <c r="CO162" s="372">
        <f t="shared" si="560"/>
        <v>0</v>
      </c>
      <c r="CP162" s="373">
        <f>IFERROR(BJ162/AJ162,0)</f>
        <v>0</v>
      </c>
    </row>
    <row r="163" spans="1:94" s="26" customFormat="1" outlineLevel="2">
      <c r="A163" s="464" t="s">
        <v>804</v>
      </c>
      <c r="B163" s="43" t="s">
        <v>679</v>
      </c>
      <c r="C163" s="537">
        <v>15</v>
      </c>
      <c r="D163" s="487" t="s">
        <v>377</v>
      </c>
      <c r="E163" s="30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>
        <v>164000000</v>
      </c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2"/>
      <c r="AD163" s="34">
        <f t="shared" si="561"/>
        <v>0</v>
      </c>
      <c r="AE163" s="36">
        <f t="shared" si="562"/>
        <v>164000000</v>
      </c>
      <c r="AF163" s="32"/>
      <c r="AG163" s="30">
        <f t="shared" si="563"/>
        <v>164000000</v>
      </c>
      <c r="AH163" s="42"/>
      <c r="AI163" s="139">
        <f t="shared" si="572"/>
        <v>0</v>
      </c>
      <c r="AJ163" s="187">
        <f t="shared" si="573"/>
        <v>164000000</v>
      </c>
      <c r="AK163" s="30">
        <v>0</v>
      </c>
      <c r="AL163" s="30">
        <v>0</v>
      </c>
      <c r="AM163" s="30">
        <v>0</v>
      </c>
      <c r="AN163" s="30">
        <v>0</v>
      </c>
      <c r="AO163" s="30">
        <v>0</v>
      </c>
      <c r="AP163" s="38">
        <v>0</v>
      </c>
      <c r="AQ163" s="38"/>
      <c r="AR163" s="38"/>
      <c r="AS163" s="38"/>
      <c r="AT163" s="38"/>
      <c r="AU163" s="38"/>
      <c r="AV163" s="35"/>
      <c r="AW163" s="35">
        <f t="shared" si="564"/>
        <v>0</v>
      </c>
      <c r="AX163" s="30">
        <v>0</v>
      </c>
      <c r="AY163" s="30">
        <v>0</v>
      </c>
      <c r="AZ163" s="30">
        <v>0</v>
      </c>
      <c r="BA163" s="30">
        <v>0</v>
      </c>
      <c r="BB163" s="30">
        <v>0</v>
      </c>
      <c r="BC163" s="38">
        <v>0</v>
      </c>
      <c r="BD163" s="38"/>
      <c r="BE163" s="38"/>
      <c r="BF163" s="38"/>
      <c r="BG163" s="38"/>
      <c r="BH163" s="38"/>
      <c r="BI163" s="35"/>
      <c r="BJ163" s="30">
        <f t="shared" si="565"/>
        <v>0</v>
      </c>
      <c r="BK163" s="30">
        <v>0</v>
      </c>
      <c r="BL163" s="30">
        <v>0</v>
      </c>
      <c r="BM163" s="30">
        <v>0</v>
      </c>
      <c r="BN163" s="30">
        <v>0</v>
      </c>
      <c r="BO163" s="31">
        <v>0</v>
      </c>
      <c r="BP163" s="38">
        <v>0</v>
      </c>
      <c r="BQ163" s="56"/>
      <c r="BR163" s="42"/>
      <c r="BS163" s="38"/>
      <c r="BT163" s="38"/>
      <c r="BU163" s="38"/>
      <c r="BV163" s="35"/>
      <c r="BW163" s="30">
        <f t="shared" si="566"/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8">
        <v>0</v>
      </c>
      <c r="CD163" s="38"/>
      <c r="CE163" s="38"/>
      <c r="CF163" s="38"/>
      <c r="CG163" s="38"/>
      <c r="CH163" s="38"/>
      <c r="CI163" s="35"/>
      <c r="CJ163" s="30">
        <f t="shared" si="567"/>
        <v>0</v>
      </c>
      <c r="CK163" s="42">
        <f t="shared" si="568"/>
        <v>164000000</v>
      </c>
      <c r="CL163" s="38">
        <f t="shared" si="569"/>
        <v>0</v>
      </c>
      <c r="CM163" s="38">
        <f t="shared" si="570"/>
        <v>0</v>
      </c>
      <c r="CN163" s="38">
        <f t="shared" si="571"/>
        <v>0</v>
      </c>
      <c r="CO163" s="372">
        <f t="shared" si="560"/>
        <v>0</v>
      </c>
      <c r="CP163" s="373">
        <f>IFERROR(BJ163/AJ163,0)</f>
        <v>0</v>
      </c>
    </row>
    <row r="164" spans="1:94" s="26" customFormat="1" ht="36" outlineLevel="2">
      <c r="A164" s="464" t="s">
        <v>805</v>
      </c>
      <c r="B164" s="43" t="s">
        <v>680</v>
      </c>
      <c r="C164" s="537">
        <v>15</v>
      </c>
      <c r="D164" s="487" t="s">
        <v>379</v>
      </c>
      <c r="E164" s="30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>
        <v>361540000</v>
      </c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2"/>
      <c r="AD164" s="34">
        <f t="shared" si="561"/>
        <v>0</v>
      </c>
      <c r="AE164" s="36">
        <f t="shared" si="562"/>
        <v>361540000</v>
      </c>
      <c r="AF164" s="32"/>
      <c r="AG164" s="30">
        <f t="shared" si="563"/>
        <v>361540000</v>
      </c>
      <c r="AH164" s="42"/>
      <c r="AI164" s="139">
        <f t="shared" si="572"/>
        <v>0</v>
      </c>
      <c r="AJ164" s="187">
        <f t="shared" si="573"/>
        <v>361540000</v>
      </c>
      <c r="AK164" s="30">
        <v>0</v>
      </c>
      <c r="AL164" s="30">
        <v>0</v>
      </c>
      <c r="AM164" s="30">
        <v>0</v>
      </c>
      <c r="AN164" s="30">
        <v>0</v>
      </c>
      <c r="AO164" s="30">
        <v>0</v>
      </c>
      <c r="AP164" s="38">
        <v>0</v>
      </c>
      <c r="AQ164" s="38"/>
      <c r="AR164" s="38"/>
      <c r="AS164" s="38"/>
      <c r="AT164" s="38"/>
      <c r="AU164" s="38"/>
      <c r="AV164" s="35"/>
      <c r="AW164" s="35">
        <f t="shared" si="564"/>
        <v>0</v>
      </c>
      <c r="AX164" s="30">
        <v>0</v>
      </c>
      <c r="AY164" s="30">
        <v>0</v>
      </c>
      <c r="AZ164" s="30">
        <v>0</v>
      </c>
      <c r="BA164" s="30">
        <v>0</v>
      </c>
      <c r="BB164" s="30">
        <v>0</v>
      </c>
      <c r="BC164" s="38">
        <v>0</v>
      </c>
      <c r="BD164" s="38"/>
      <c r="BE164" s="38"/>
      <c r="BF164" s="38"/>
      <c r="BG164" s="38"/>
      <c r="BH164" s="38"/>
      <c r="BI164" s="35"/>
      <c r="BJ164" s="30">
        <f t="shared" si="565"/>
        <v>0</v>
      </c>
      <c r="BK164" s="30">
        <v>0</v>
      </c>
      <c r="BL164" s="30">
        <v>0</v>
      </c>
      <c r="BM164" s="30">
        <v>0</v>
      </c>
      <c r="BN164" s="30">
        <v>0</v>
      </c>
      <c r="BO164" s="31">
        <v>0</v>
      </c>
      <c r="BP164" s="38">
        <v>0</v>
      </c>
      <c r="BQ164" s="56"/>
      <c r="BR164" s="42"/>
      <c r="BS164" s="38"/>
      <c r="BT164" s="38"/>
      <c r="BU164" s="38"/>
      <c r="BV164" s="35"/>
      <c r="BW164" s="30">
        <f t="shared" si="566"/>
        <v>0</v>
      </c>
      <c r="BX164" s="30">
        <v>0</v>
      </c>
      <c r="BY164" s="30">
        <v>0</v>
      </c>
      <c r="BZ164" s="30">
        <v>0</v>
      </c>
      <c r="CA164" s="30">
        <v>0</v>
      </c>
      <c r="CB164" s="30">
        <v>0</v>
      </c>
      <c r="CC164" s="38">
        <v>0</v>
      </c>
      <c r="CD164" s="38"/>
      <c r="CE164" s="38"/>
      <c r="CF164" s="38"/>
      <c r="CG164" s="38"/>
      <c r="CH164" s="38"/>
      <c r="CI164" s="35"/>
      <c r="CJ164" s="30">
        <f t="shared" si="567"/>
        <v>0</v>
      </c>
      <c r="CK164" s="42">
        <f t="shared" si="568"/>
        <v>361540000</v>
      </c>
      <c r="CL164" s="38">
        <f t="shared" si="569"/>
        <v>0</v>
      </c>
      <c r="CM164" s="38">
        <f t="shared" si="570"/>
        <v>0</v>
      </c>
      <c r="CN164" s="38">
        <f t="shared" si="571"/>
        <v>0</v>
      </c>
      <c r="CO164" s="372">
        <f t="shared" si="560"/>
        <v>0</v>
      </c>
      <c r="CP164" s="373">
        <f>IFERROR(BJ164/AJ164,0)</f>
        <v>0</v>
      </c>
    </row>
    <row r="165" spans="1:94" s="26" customFormat="1" ht="24" customHeight="1" outlineLevel="2">
      <c r="A165" s="465" t="s">
        <v>806</v>
      </c>
      <c r="B165" s="43" t="s">
        <v>681</v>
      </c>
      <c r="C165" s="537">
        <v>15</v>
      </c>
      <c r="D165" s="487" t="s">
        <v>382</v>
      </c>
      <c r="E165" s="30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>
        <v>844585822</v>
      </c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2"/>
      <c r="AD165" s="34">
        <f t="shared" si="561"/>
        <v>0</v>
      </c>
      <c r="AE165" s="36">
        <f t="shared" si="562"/>
        <v>844585822</v>
      </c>
      <c r="AF165" s="32"/>
      <c r="AG165" s="30">
        <f t="shared" si="563"/>
        <v>844585822</v>
      </c>
      <c r="AH165" s="42"/>
      <c r="AI165" s="139">
        <f t="shared" si="572"/>
        <v>0</v>
      </c>
      <c r="AJ165" s="187">
        <f t="shared" si="573"/>
        <v>844585822</v>
      </c>
      <c r="AK165" s="30">
        <v>0</v>
      </c>
      <c r="AL165" s="30">
        <v>0</v>
      </c>
      <c r="AM165" s="30">
        <v>0</v>
      </c>
      <c r="AN165" s="30">
        <v>0</v>
      </c>
      <c r="AO165" s="30">
        <v>0</v>
      </c>
      <c r="AP165" s="38">
        <v>0</v>
      </c>
      <c r="AQ165" s="38"/>
      <c r="AR165" s="38"/>
      <c r="AS165" s="38"/>
      <c r="AT165" s="38"/>
      <c r="AU165" s="38"/>
      <c r="AV165" s="35"/>
      <c r="AW165" s="35">
        <f t="shared" si="564"/>
        <v>0</v>
      </c>
      <c r="AX165" s="30">
        <v>0</v>
      </c>
      <c r="AY165" s="30">
        <v>0</v>
      </c>
      <c r="AZ165" s="30">
        <v>0</v>
      </c>
      <c r="BA165" s="30">
        <v>0</v>
      </c>
      <c r="BB165" s="30">
        <v>0</v>
      </c>
      <c r="BC165" s="38">
        <v>0</v>
      </c>
      <c r="BD165" s="38"/>
      <c r="BE165" s="38"/>
      <c r="BF165" s="38"/>
      <c r="BG165" s="38"/>
      <c r="BH165" s="38"/>
      <c r="BI165" s="35"/>
      <c r="BJ165" s="30">
        <f t="shared" si="565"/>
        <v>0</v>
      </c>
      <c r="BK165" s="30">
        <v>0</v>
      </c>
      <c r="BL165" s="30">
        <v>0</v>
      </c>
      <c r="BM165" s="30">
        <v>0</v>
      </c>
      <c r="BN165" s="30">
        <v>0</v>
      </c>
      <c r="BO165" s="31">
        <v>0</v>
      </c>
      <c r="BP165" s="38">
        <v>0</v>
      </c>
      <c r="BQ165" s="56"/>
      <c r="BR165" s="42"/>
      <c r="BS165" s="38"/>
      <c r="BT165" s="38"/>
      <c r="BU165" s="38"/>
      <c r="BV165" s="35"/>
      <c r="BW165" s="30">
        <f t="shared" si="566"/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8">
        <v>0</v>
      </c>
      <c r="CD165" s="38"/>
      <c r="CE165" s="38"/>
      <c r="CF165" s="38"/>
      <c r="CG165" s="38"/>
      <c r="CH165" s="38"/>
      <c r="CI165" s="35"/>
      <c r="CJ165" s="30">
        <f t="shared" si="567"/>
        <v>0</v>
      </c>
      <c r="CK165" s="42">
        <f t="shared" si="568"/>
        <v>844585822</v>
      </c>
      <c r="CL165" s="38">
        <f t="shared" si="569"/>
        <v>0</v>
      </c>
      <c r="CM165" s="38">
        <f t="shared" si="570"/>
        <v>0</v>
      </c>
      <c r="CN165" s="38">
        <f t="shared" si="571"/>
        <v>0</v>
      </c>
      <c r="CO165" s="372">
        <f t="shared" si="560"/>
        <v>0</v>
      </c>
      <c r="CP165" s="373">
        <f>IFERROR(BJ165/AJ165,0)</f>
        <v>0</v>
      </c>
    </row>
    <row r="166" spans="1:94" s="26" customFormat="1" ht="64.5" customHeight="1" outlineLevel="1">
      <c r="A166" s="146"/>
      <c r="B166" s="380" t="s">
        <v>383</v>
      </c>
      <c r="C166" s="557" t="s">
        <v>84</v>
      </c>
      <c r="D166" s="252" t="s">
        <v>352</v>
      </c>
      <c r="E166" s="381">
        <f>+E168+E173+E167</f>
        <v>1923920000</v>
      </c>
      <c r="F166" s="381">
        <f t="shared" ref="F166:BQ166" si="574">+F168+F173+F167</f>
        <v>0</v>
      </c>
      <c r="G166" s="381">
        <f t="shared" si="574"/>
        <v>0</v>
      </c>
      <c r="H166" s="381">
        <f t="shared" si="574"/>
        <v>0</v>
      </c>
      <c r="I166" s="381">
        <f t="shared" si="574"/>
        <v>0</v>
      </c>
      <c r="J166" s="381">
        <f t="shared" si="574"/>
        <v>0</v>
      </c>
      <c r="K166" s="381">
        <f t="shared" si="574"/>
        <v>0</v>
      </c>
      <c r="L166" s="381">
        <f t="shared" si="574"/>
        <v>0</v>
      </c>
      <c r="M166" s="381">
        <f t="shared" si="574"/>
        <v>0</v>
      </c>
      <c r="N166" s="381">
        <f t="shared" si="574"/>
        <v>0</v>
      </c>
      <c r="O166" s="381">
        <f t="shared" si="574"/>
        <v>0</v>
      </c>
      <c r="P166" s="381">
        <f t="shared" si="574"/>
        <v>0</v>
      </c>
      <c r="Q166" s="381">
        <f t="shared" si="574"/>
        <v>0</v>
      </c>
      <c r="R166" s="381">
        <f t="shared" si="574"/>
        <v>323920000</v>
      </c>
      <c r="S166" s="381">
        <f t="shared" si="574"/>
        <v>0</v>
      </c>
      <c r="T166" s="381">
        <f t="shared" si="574"/>
        <v>0</v>
      </c>
      <c r="U166" s="381">
        <f t="shared" si="574"/>
        <v>0</v>
      </c>
      <c r="V166" s="381">
        <f t="shared" si="574"/>
        <v>0</v>
      </c>
      <c r="W166" s="381">
        <f t="shared" si="574"/>
        <v>0</v>
      </c>
      <c r="X166" s="381">
        <f t="shared" si="574"/>
        <v>0</v>
      </c>
      <c r="Y166" s="381">
        <f t="shared" si="574"/>
        <v>0</v>
      </c>
      <c r="Z166" s="381">
        <f t="shared" si="574"/>
        <v>0</v>
      </c>
      <c r="AA166" s="381">
        <f t="shared" si="574"/>
        <v>0</v>
      </c>
      <c r="AB166" s="381">
        <f t="shared" si="574"/>
        <v>0</v>
      </c>
      <c r="AC166" s="382">
        <f t="shared" si="574"/>
        <v>0</v>
      </c>
      <c r="AD166" s="383">
        <f t="shared" si="574"/>
        <v>323000000</v>
      </c>
      <c r="AE166" s="381">
        <f t="shared" si="574"/>
        <v>0</v>
      </c>
      <c r="AF166" s="382">
        <f t="shared" si="574"/>
        <v>0</v>
      </c>
      <c r="AG166" s="383">
        <f t="shared" si="574"/>
        <v>1600920000</v>
      </c>
      <c r="AH166" s="381">
        <f>+AH168+AH173+AH167</f>
        <v>0</v>
      </c>
      <c r="AI166" s="381">
        <f>+AI168+AI173+AI167</f>
        <v>1353859460</v>
      </c>
      <c r="AJ166" s="381">
        <f>+AJ168+AJ173+AJ167</f>
        <v>1600000000</v>
      </c>
      <c r="AK166" s="381">
        <f t="shared" si="574"/>
        <v>0</v>
      </c>
      <c r="AL166" s="381">
        <f t="shared" si="574"/>
        <v>290000000</v>
      </c>
      <c r="AM166" s="381">
        <f t="shared" si="574"/>
        <v>171600000</v>
      </c>
      <c r="AN166" s="381">
        <f t="shared" si="574"/>
        <v>808400000</v>
      </c>
      <c r="AO166" s="381">
        <f t="shared" si="574"/>
        <v>3859460</v>
      </c>
      <c r="AP166" s="381">
        <f t="shared" si="574"/>
        <v>0</v>
      </c>
      <c r="AQ166" s="381">
        <f t="shared" si="574"/>
        <v>80000000</v>
      </c>
      <c r="AR166" s="381">
        <f t="shared" si="574"/>
        <v>0</v>
      </c>
      <c r="AS166" s="381">
        <f t="shared" si="574"/>
        <v>0</v>
      </c>
      <c r="AT166" s="381">
        <f t="shared" si="574"/>
        <v>0</v>
      </c>
      <c r="AU166" s="381">
        <f t="shared" si="574"/>
        <v>0</v>
      </c>
      <c r="AV166" s="381">
        <f t="shared" si="574"/>
        <v>0</v>
      </c>
      <c r="AW166" s="381">
        <f t="shared" si="574"/>
        <v>1353859460</v>
      </c>
      <c r="AX166" s="381">
        <v>0</v>
      </c>
      <c r="AY166" s="381">
        <f t="shared" si="574"/>
        <v>3211764</v>
      </c>
      <c r="AZ166" s="381">
        <f t="shared" si="574"/>
        <v>131545976</v>
      </c>
      <c r="BA166" s="381">
        <f t="shared" si="574"/>
        <v>123954290</v>
      </c>
      <c r="BB166" s="381">
        <f t="shared" si="574"/>
        <v>871777888</v>
      </c>
      <c r="BC166" s="381">
        <f t="shared" si="574"/>
        <v>31010795</v>
      </c>
      <c r="BD166" s="381">
        <f t="shared" si="574"/>
        <v>37815600</v>
      </c>
      <c r="BE166" s="381">
        <f t="shared" si="574"/>
        <v>0</v>
      </c>
      <c r="BF166" s="381">
        <f t="shared" si="574"/>
        <v>0</v>
      </c>
      <c r="BG166" s="381">
        <f t="shared" si="574"/>
        <v>0</v>
      </c>
      <c r="BH166" s="381">
        <f t="shared" si="574"/>
        <v>0</v>
      </c>
      <c r="BI166" s="381">
        <f t="shared" si="574"/>
        <v>0</v>
      </c>
      <c r="BJ166" s="381">
        <f t="shared" si="574"/>
        <v>1199316313</v>
      </c>
      <c r="BK166" s="381">
        <f t="shared" si="574"/>
        <v>0</v>
      </c>
      <c r="BL166" s="381">
        <f t="shared" si="574"/>
        <v>0</v>
      </c>
      <c r="BM166" s="381">
        <f t="shared" si="574"/>
        <v>7768740</v>
      </c>
      <c r="BN166" s="381">
        <f t="shared" si="574"/>
        <v>1989000</v>
      </c>
      <c r="BO166" s="381">
        <f t="shared" si="574"/>
        <v>13182717</v>
      </c>
      <c r="BP166" s="376">
        <f t="shared" si="574"/>
        <v>189203882</v>
      </c>
      <c r="BQ166" s="381">
        <f t="shared" si="574"/>
        <v>55644971</v>
      </c>
      <c r="BR166" s="381">
        <f t="shared" ref="BR166:BV166" si="575">+BR168+BR173+BR167</f>
        <v>0</v>
      </c>
      <c r="BS166" s="381">
        <f t="shared" si="575"/>
        <v>0</v>
      </c>
      <c r="BT166" s="381">
        <f t="shared" si="575"/>
        <v>0</v>
      </c>
      <c r="BU166" s="381">
        <f t="shared" si="575"/>
        <v>0</v>
      </c>
      <c r="BV166" s="381">
        <f t="shared" si="575"/>
        <v>0</v>
      </c>
      <c r="BW166" s="381">
        <f t="shared" ref="BW166:CN166" si="576">+BW168+BW173+BW167</f>
        <v>267789310</v>
      </c>
      <c r="BX166" s="381">
        <f t="shared" si="576"/>
        <v>0</v>
      </c>
      <c r="BY166" s="381">
        <f t="shared" si="576"/>
        <v>0</v>
      </c>
      <c r="BZ166" s="381">
        <f t="shared" si="576"/>
        <v>6546093</v>
      </c>
      <c r="CA166" s="381">
        <f t="shared" si="576"/>
        <v>2606353</v>
      </c>
      <c r="CB166" s="381">
        <f t="shared" si="576"/>
        <v>4515326</v>
      </c>
      <c r="CC166" s="381">
        <f t="shared" si="576"/>
        <v>187971505</v>
      </c>
      <c r="CD166" s="381">
        <f t="shared" si="576"/>
        <v>56277287</v>
      </c>
      <c r="CE166" s="381">
        <f t="shared" si="576"/>
        <v>0</v>
      </c>
      <c r="CF166" s="381">
        <f t="shared" si="576"/>
        <v>0</v>
      </c>
      <c r="CG166" s="381">
        <f t="shared" si="576"/>
        <v>0</v>
      </c>
      <c r="CH166" s="381">
        <f t="shared" si="576"/>
        <v>0</v>
      </c>
      <c r="CI166" s="381">
        <f t="shared" si="576"/>
        <v>0</v>
      </c>
      <c r="CJ166" s="381">
        <f t="shared" si="576"/>
        <v>257916564</v>
      </c>
      <c r="CK166" s="381">
        <f t="shared" si="576"/>
        <v>246140540</v>
      </c>
      <c r="CL166" s="381">
        <f t="shared" si="576"/>
        <v>154543147</v>
      </c>
      <c r="CM166" s="381">
        <f t="shared" si="576"/>
        <v>931527003</v>
      </c>
      <c r="CN166" s="381">
        <f t="shared" si="576"/>
        <v>9872746</v>
      </c>
      <c r="CO166" s="384">
        <f t="shared" si="529"/>
        <v>0.84616216249999998</v>
      </c>
      <c r="CP166" s="384">
        <f>IFERROR(BJ166/AJ166,0)</f>
        <v>0.74957269562499995</v>
      </c>
    </row>
    <row r="167" spans="1:94" s="93" customFormat="1" ht="24.75" customHeight="1" outlineLevel="1">
      <c r="A167" s="385"/>
      <c r="B167" s="491" t="s">
        <v>383</v>
      </c>
      <c r="C167" s="549"/>
      <c r="D167" s="492" t="s">
        <v>441</v>
      </c>
      <c r="E167" s="190">
        <v>920000</v>
      </c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>
        <v>920000</v>
      </c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6"/>
      <c r="AD167" s="190"/>
      <c r="AE167" s="215"/>
      <c r="AF167" s="216">
        <v>0</v>
      </c>
      <c r="AG167" s="217">
        <f t="shared" ref="AG167:AG172" si="577">+E167-AD167+AE167+AF167</f>
        <v>920000</v>
      </c>
      <c r="AH167" s="231"/>
      <c r="AI167" s="254">
        <f t="shared" ref="AI167:AI172" si="578">+AH167+AW167</f>
        <v>0</v>
      </c>
      <c r="AJ167" s="219">
        <v>0</v>
      </c>
      <c r="AK167" s="190">
        <v>0</v>
      </c>
      <c r="AL167" s="220"/>
      <c r="AM167" s="221"/>
      <c r="AN167" s="221"/>
      <c r="AO167" s="221"/>
      <c r="AP167" s="221"/>
      <c r="AQ167" s="221"/>
      <c r="AR167" s="221"/>
      <c r="AS167" s="221">
        <v>0</v>
      </c>
      <c r="AT167" s="221">
        <v>0</v>
      </c>
      <c r="AU167" s="222">
        <v>0</v>
      </c>
      <c r="AV167" s="223">
        <v>0</v>
      </c>
      <c r="AW167" s="224">
        <f>+SUM(AK167:AV167)</f>
        <v>0</v>
      </c>
      <c r="AX167" s="190">
        <v>0</v>
      </c>
      <c r="AY167" s="190">
        <v>0</v>
      </c>
      <c r="AZ167" s="225">
        <v>0</v>
      </c>
      <c r="BA167" s="225">
        <v>0</v>
      </c>
      <c r="BB167" s="225">
        <v>0</v>
      </c>
      <c r="BC167" s="225">
        <v>0</v>
      </c>
      <c r="BD167" s="225">
        <v>0</v>
      </c>
      <c r="BE167" s="225">
        <v>0</v>
      </c>
      <c r="BF167" s="225">
        <v>0</v>
      </c>
      <c r="BG167" s="225">
        <v>0</v>
      </c>
      <c r="BH167" s="225">
        <v>0</v>
      </c>
      <c r="BI167" s="219">
        <v>0</v>
      </c>
      <c r="BJ167" s="190">
        <f>+SUM(AX167:BI167)</f>
        <v>0</v>
      </c>
      <c r="BK167" s="226">
        <v>0</v>
      </c>
      <c r="BL167" s="227">
        <v>0</v>
      </c>
      <c r="BM167" s="228">
        <v>0</v>
      </c>
      <c r="BN167" s="229">
        <v>0</v>
      </c>
      <c r="BO167" s="229">
        <v>0</v>
      </c>
      <c r="BP167" s="229">
        <v>0</v>
      </c>
      <c r="BQ167" s="229">
        <v>0</v>
      </c>
      <c r="BR167" s="218">
        <v>0</v>
      </c>
      <c r="BS167" s="225">
        <v>0</v>
      </c>
      <c r="BT167" s="225">
        <v>0</v>
      </c>
      <c r="BU167" s="225">
        <v>0</v>
      </c>
      <c r="BV167" s="219">
        <v>0</v>
      </c>
      <c r="BW167" s="217">
        <f t="shared" ref="BW167" si="579">+SUM(BK167:BV167)</f>
        <v>0</v>
      </c>
      <c r="BX167" s="230">
        <v>0</v>
      </c>
      <c r="BY167" s="218"/>
      <c r="BZ167" s="225"/>
      <c r="CA167" s="225"/>
      <c r="CB167" s="225"/>
      <c r="CC167" s="225"/>
      <c r="CD167" s="225"/>
      <c r="CE167" s="225"/>
      <c r="CF167" s="225"/>
      <c r="CG167" s="225"/>
      <c r="CH167" s="225"/>
      <c r="CI167" s="219"/>
      <c r="CJ167" s="217">
        <f t="shared" ref="CJ167" si="580">+SUM(BX167:CI167)</f>
        <v>0</v>
      </c>
      <c r="CK167" s="231">
        <f t="shared" si="551"/>
        <v>0</v>
      </c>
      <c r="CL167" s="232">
        <f>+AW167-BJ167</f>
        <v>0</v>
      </c>
      <c r="CM167" s="232">
        <f t="shared" ref="CM167" si="581">+BJ167-BW167</f>
        <v>0</v>
      </c>
      <c r="CN167" s="232">
        <f>+BW167-CJ167</f>
        <v>0</v>
      </c>
      <c r="CO167" s="386">
        <f t="shared" si="529"/>
        <v>0</v>
      </c>
      <c r="CP167" s="387">
        <f>IFERROR(BJ167/AJ167,0)</f>
        <v>0</v>
      </c>
    </row>
    <row r="168" spans="1:94" s="251" customFormat="1" ht="29.25" customHeight="1" outlineLevel="1">
      <c r="A168" s="388"/>
      <c r="B168" s="489" t="s">
        <v>384</v>
      </c>
      <c r="C168" s="548">
        <v>10</v>
      </c>
      <c r="D168" s="490" t="s">
        <v>365</v>
      </c>
      <c r="E168" s="185">
        <f>+SUM(E169:E172)</f>
        <v>382300000</v>
      </c>
      <c r="F168" s="185">
        <f t="shared" ref="F168:BQ168" si="582">+SUM(F169:F172)</f>
        <v>0</v>
      </c>
      <c r="G168" s="185">
        <f t="shared" si="582"/>
        <v>0</v>
      </c>
      <c r="H168" s="185">
        <f t="shared" si="582"/>
        <v>0</v>
      </c>
      <c r="I168" s="185">
        <f t="shared" si="582"/>
        <v>0</v>
      </c>
      <c r="J168" s="185">
        <f t="shared" si="582"/>
        <v>0</v>
      </c>
      <c r="K168" s="185">
        <f t="shared" si="582"/>
        <v>0</v>
      </c>
      <c r="L168" s="185">
        <f t="shared" si="582"/>
        <v>0</v>
      </c>
      <c r="M168" s="185">
        <f t="shared" si="582"/>
        <v>0</v>
      </c>
      <c r="N168" s="185">
        <f t="shared" si="582"/>
        <v>0</v>
      </c>
      <c r="O168" s="185">
        <f t="shared" si="582"/>
        <v>0</v>
      </c>
      <c r="P168" s="185">
        <f t="shared" si="582"/>
        <v>0</v>
      </c>
      <c r="Q168" s="185">
        <f t="shared" si="582"/>
        <v>0</v>
      </c>
      <c r="R168" s="185">
        <f t="shared" si="582"/>
        <v>0</v>
      </c>
      <c r="S168" s="185">
        <f t="shared" si="582"/>
        <v>0</v>
      </c>
      <c r="T168" s="185">
        <f t="shared" si="582"/>
        <v>0</v>
      </c>
      <c r="U168" s="185">
        <f t="shared" si="582"/>
        <v>0</v>
      </c>
      <c r="V168" s="185">
        <f t="shared" si="582"/>
        <v>0</v>
      </c>
      <c r="W168" s="185">
        <f t="shared" si="582"/>
        <v>0</v>
      </c>
      <c r="X168" s="185">
        <f t="shared" si="582"/>
        <v>0</v>
      </c>
      <c r="Y168" s="185">
        <f t="shared" si="582"/>
        <v>0</v>
      </c>
      <c r="Z168" s="185">
        <f t="shared" si="582"/>
        <v>0</v>
      </c>
      <c r="AA168" s="185">
        <f t="shared" si="582"/>
        <v>0</v>
      </c>
      <c r="AB168" s="185">
        <f t="shared" si="582"/>
        <v>0</v>
      </c>
      <c r="AC168" s="199">
        <f t="shared" si="582"/>
        <v>0</v>
      </c>
      <c r="AD168" s="202">
        <f t="shared" si="582"/>
        <v>0</v>
      </c>
      <c r="AE168" s="185">
        <f t="shared" si="582"/>
        <v>0</v>
      </c>
      <c r="AF168" s="199">
        <f t="shared" si="582"/>
        <v>0</v>
      </c>
      <c r="AG168" s="202">
        <f t="shared" si="582"/>
        <v>382300000</v>
      </c>
      <c r="AH168" s="185">
        <f t="shared" si="582"/>
        <v>0</v>
      </c>
      <c r="AI168" s="185">
        <f t="shared" si="582"/>
        <v>285000000</v>
      </c>
      <c r="AJ168" s="185">
        <f t="shared" si="582"/>
        <v>382300000</v>
      </c>
      <c r="AK168" s="185">
        <f t="shared" si="582"/>
        <v>0</v>
      </c>
      <c r="AL168" s="185">
        <f t="shared" si="582"/>
        <v>30000000</v>
      </c>
      <c r="AM168" s="185">
        <f t="shared" si="582"/>
        <v>0</v>
      </c>
      <c r="AN168" s="185">
        <f t="shared" si="582"/>
        <v>175000000</v>
      </c>
      <c r="AO168" s="185">
        <f t="shared" si="582"/>
        <v>0</v>
      </c>
      <c r="AP168" s="185">
        <f t="shared" si="582"/>
        <v>0</v>
      </c>
      <c r="AQ168" s="185">
        <f t="shared" si="582"/>
        <v>80000000</v>
      </c>
      <c r="AR168" s="185">
        <f t="shared" si="582"/>
        <v>0</v>
      </c>
      <c r="AS168" s="185">
        <f t="shared" si="582"/>
        <v>0</v>
      </c>
      <c r="AT168" s="185">
        <f t="shared" si="582"/>
        <v>0</v>
      </c>
      <c r="AU168" s="185">
        <f t="shared" si="582"/>
        <v>0</v>
      </c>
      <c r="AV168" s="185">
        <f t="shared" si="582"/>
        <v>0</v>
      </c>
      <c r="AW168" s="185">
        <f t="shared" si="582"/>
        <v>285000000</v>
      </c>
      <c r="AX168" s="185">
        <f t="shared" si="582"/>
        <v>0</v>
      </c>
      <c r="AY168" s="185">
        <f t="shared" si="582"/>
        <v>3211764</v>
      </c>
      <c r="AZ168" s="185">
        <f t="shared" si="582"/>
        <v>11545976</v>
      </c>
      <c r="BA168" s="185">
        <f t="shared" si="582"/>
        <v>3954290</v>
      </c>
      <c r="BB168" s="185">
        <f t="shared" si="582"/>
        <v>181784465</v>
      </c>
      <c r="BC168" s="185">
        <f t="shared" si="582"/>
        <v>615294</v>
      </c>
      <c r="BD168" s="185">
        <f t="shared" si="582"/>
        <v>880067</v>
      </c>
      <c r="BE168" s="185">
        <f t="shared" si="582"/>
        <v>0</v>
      </c>
      <c r="BF168" s="185">
        <f t="shared" si="582"/>
        <v>0</v>
      </c>
      <c r="BG168" s="185">
        <f t="shared" si="582"/>
        <v>0</v>
      </c>
      <c r="BH168" s="185">
        <f t="shared" si="582"/>
        <v>0</v>
      </c>
      <c r="BI168" s="185">
        <f t="shared" si="582"/>
        <v>0</v>
      </c>
      <c r="BJ168" s="185">
        <f t="shared" si="582"/>
        <v>201991856</v>
      </c>
      <c r="BK168" s="185">
        <f t="shared" si="582"/>
        <v>0</v>
      </c>
      <c r="BL168" s="185">
        <f t="shared" si="582"/>
        <v>0</v>
      </c>
      <c r="BM168" s="185">
        <f t="shared" si="582"/>
        <v>7768740</v>
      </c>
      <c r="BN168" s="185">
        <f t="shared" si="582"/>
        <v>1989000</v>
      </c>
      <c r="BO168" s="185">
        <f t="shared" si="582"/>
        <v>7122128</v>
      </c>
      <c r="BP168" s="394">
        <f t="shared" si="582"/>
        <v>38383982</v>
      </c>
      <c r="BQ168" s="185">
        <f t="shared" si="582"/>
        <v>0</v>
      </c>
      <c r="BR168" s="185">
        <f t="shared" ref="BR168:CN168" si="583">+SUM(BR169:BR172)</f>
        <v>0</v>
      </c>
      <c r="BS168" s="185">
        <f t="shared" si="583"/>
        <v>0</v>
      </c>
      <c r="BT168" s="185">
        <f t="shared" si="583"/>
        <v>0</v>
      </c>
      <c r="BU168" s="185">
        <f t="shared" si="583"/>
        <v>0</v>
      </c>
      <c r="BV168" s="185">
        <f t="shared" si="583"/>
        <v>0</v>
      </c>
      <c r="BW168" s="185">
        <f t="shared" si="583"/>
        <v>55263850</v>
      </c>
      <c r="BX168" s="185">
        <f t="shared" si="583"/>
        <v>0</v>
      </c>
      <c r="BY168" s="185">
        <f t="shared" si="583"/>
        <v>0</v>
      </c>
      <c r="BZ168" s="185">
        <f t="shared" si="583"/>
        <v>6546093</v>
      </c>
      <c r="CA168" s="185">
        <f t="shared" si="583"/>
        <v>2606353</v>
      </c>
      <c r="CB168" s="185">
        <f t="shared" si="583"/>
        <v>4515326</v>
      </c>
      <c r="CC168" s="185">
        <f t="shared" si="583"/>
        <v>41020784</v>
      </c>
      <c r="CD168" s="185">
        <f t="shared" si="583"/>
        <v>575294</v>
      </c>
      <c r="CE168" s="185">
        <f t="shared" si="583"/>
        <v>0</v>
      </c>
      <c r="CF168" s="185">
        <f t="shared" si="583"/>
        <v>0</v>
      </c>
      <c r="CG168" s="185">
        <f t="shared" si="583"/>
        <v>0</v>
      </c>
      <c r="CH168" s="185">
        <f t="shared" si="583"/>
        <v>0</v>
      </c>
      <c r="CI168" s="185">
        <f t="shared" si="583"/>
        <v>0</v>
      </c>
      <c r="CJ168" s="185">
        <f t="shared" si="583"/>
        <v>55263850</v>
      </c>
      <c r="CK168" s="185">
        <f t="shared" si="583"/>
        <v>97300000</v>
      </c>
      <c r="CL168" s="185">
        <f t="shared" si="583"/>
        <v>83008144</v>
      </c>
      <c r="CM168" s="185">
        <f t="shared" si="583"/>
        <v>146728006</v>
      </c>
      <c r="CN168" s="185">
        <f t="shared" si="583"/>
        <v>0</v>
      </c>
      <c r="CO168" s="389">
        <f t="shared" si="529"/>
        <v>0.74548783677739994</v>
      </c>
      <c r="CP168" s="389">
        <f>IFERROR(BJ168/AJ168,0)</f>
        <v>0.52835955009155111</v>
      </c>
    </row>
    <row r="169" spans="1:94" s="29" customFormat="1" ht="54" outlineLevel="2">
      <c r="A169" s="464" t="s">
        <v>807</v>
      </c>
      <c r="B169" s="486" t="s">
        <v>385</v>
      </c>
      <c r="C169" s="537">
        <v>10</v>
      </c>
      <c r="D169" s="487" t="s">
        <v>366</v>
      </c>
      <c r="E169" s="30">
        <v>177300000</v>
      </c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573"/>
      <c r="AD169" s="34">
        <f t="shared" ref="AD169:AE172" si="584">+F169+H169+J169+L169+N169+P169+R169+T169+V169+X169+Z169+AB169</f>
        <v>0</v>
      </c>
      <c r="AE169" s="36">
        <f t="shared" si="584"/>
        <v>0</v>
      </c>
      <c r="AF169" s="32"/>
      <c r="AG169" s="30">
        <f t="shared" si="577"/>
        <v>177300000</v>
      </c>
      <c r="AH169" s="44"/>
      <c r="AI169" s="139">
        <f t="shared" si="578"/>
        <v>80000000</v>
      </c>
      <c r="AJ169" s="187">
        <f t="shared" ref="AJ169:AJ172" si="585">+AG169-AH169</f>
        <v>177300000</v>
      </c>
      <c r="AK169" s="30">
        <v>0</v>
      </c>
      <c r="AL169" s="332">
        <v>0</v>
      </c>
      <c r="AM169" s="332">
        <v>0</v>
      </c>
      <c r="AN169" s="332">
        <v>0</v>
      </c>
      <c r="AO169" s="333">
        <v>0</v>
      </c>
      <c r="AP169" s="59">
        <v>0</v>
      </c>
      <c r="AQ169" s="59">
        <v>80000000</v>
      </c>
      <c r="AR169" s="59"/>
      <c r="AS169" s="59"/>
      <c r="AT169" s="59"/>
      <c r="AU169" s="182"/>
      <c r="AV169" s="60"/>
      <c r="AW169" s="36">
        <f t="shared" ref="AW169:AW172" si="586">+SUM(AK169:AV169)</f>
        <v>80000000</v>
      </c>
      <c r="AX169" s="30">
        <v>0</v>
      </c>
      <c r="AY169" s="30">
        <v>0</v>
      </c>
      <c r="AZ169" s="30">
        <v>0</v>
      </c>
      <c r="BA169" s="30">
        <v>0</v>
      </c>
      <c r="BB169" s="30">
        <v>0</v>
      </c>
      <c r="BC169" s="38">
        <v>0</v>
      </c>
      <c r="BD169" s="38"/>
      <c r="BE169" s="38"/>
      <c r="BF169" s="38"/>
      <c r="BG169" s="38"/>
      <c r="BH169" s="38"/>
      <c r="BI169" s="35"/>
      <c r="BJ169" s="30">
        <f t="shared" ref="BJ169:BJ172" si="587">+SUM(AX169:BI169)</f>
        <v>0</v>
      </c>
      <c r="BK169" s="34">
        <v>0</v>
      </c>
      <c r="BL169" s="34">
        <v>0</v>
      </c>
      <c r="BM169" s="34">
        <v>0</v>
      </c>
      <c r="BN169" s="34">
        <v>0</v>
      </c>
      <c r="BO169" s="31">
        <v>0</v>
      </c>
      <c r="BP169" s="38">
        <v>0</v>
      </c>
      <c r="BQ169" s="56"/>
      <c r="BR169" s="42"/>
      <c r="BS169" s="39"/>
      <c r="BT169" s="39"/>
      <c r="BU169" s="38"/>
      <c r="BV169" s="35"/>
      <c r="BW169" s="30">
        <f t="shared" ref="BW169:BW172" si="588">+SUM(BK169:BV169)</f>
        <v>0</v>
      </c>
      <c r="BX169" s="206">
        <v>0</v>
      </c>
      <c r="BY169" s="206">
        <v>0</v>
      </c>
      <c r="BZ169" s="206">
        <v>0</v>
      </c>
      <c r="CA169" s="206">
        <v>0</v>
      </c>
      <c r="CB169" s="206">
        <v>0</v>
      </c>
      <c r="CC169" s="38">
        <v>0</v>
      </c>
      <c r="CD169" s="39"/>
      <c r="CE169" s="39"/>
      <c r="CF169" s="39"/>
      <c r="CG169" s="39"/>
      <c r="CH169" s="38"/>
      <c r="CI169" s="35"/>
      <c r="CJ169" s="30">
        <f t="shared" ref="CJ169:CJ172" si="589">+SUM(BX169:CI169)</f>
        <v>0</v>
      </c>
      <c r="CK169" s="42">
        <f t="shared" si="551"/>
        <v>97300000</v>
      </c>
      <c r="CL169" s="38">
        <f t="shared" ref="CL169:CL172" si="590">+AW169-BJ169</f>
        <v>80000000</v>
      </c>
      <c r="CM169" s="38">
        <f t="shared" ref="CM169:CM172" si="591">+BJ169-BW169</f>
        <v>0</v>
      </c>
      <c r="CN169" s="38">
        <f t="shared" ref="CN169:CN172" si="592">+BW169-CJ169</f>
        <v>0</v>
      </c>
      <c r="CO169" s="372">
        <f t="shared" si="529"/>
        <v>0.45121263395375072</v>
      </c>
      <c r="CP169" s="373">
        <f>IFERROR(BJ169/AJ169,0)</f>
        <v>0</v>
      </c>
    </row>
    <row r="170" spans="1:94" s="29" customFormat="1" outlineLevel="2">
      <c r="A170" s="464" t="s">
        <v>808</v>
      </c>
      <c r="B170" s="486" t="s">
        <v>386</v>
      </c>
      <c r="C170" s="537">
        <v>10</v>
      </c>
      <c r="D170" s="487" t="s">
        <v>361</v>
      </c>
      <c r="E170" s="30">
        <v>175000000</v>
      </c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573"/>
      <c r="AD170" s="34">
        <f t="shared" si="584"/>
        <v>0</v>
      </c>
      <c r="AE170" s="36">
        <f t="shared" si="584"/>
        <v>0</v>
      </c>
      <c r="AF170" s="32"/>
      <c r="AG170" s="30">
        <f t="shared" si="577"/>
        <v>175000000</v>
      </c>
      <c r="AH170" s="44"/>
      <c r="AI170" s="139">
        <f t="shared" si="578"/>
        <v>175000000</v>
      </c>
      <c r="AJ170" s="187">
        <f t="shared" si="585"/>
        <v>175000000</v>
      </c>
      <c r="AK170" s="30">
        <v>0</v>
      </c>
      <c r="AL170" s="332">
        <v>0</v>
      </c>
      <c r="AM170" s="332">
        <v>0</v>
      </c>
      <c r="AN170" s="332">
        <v>175000000</v>
      </c>
      <c r="AO170" s="333">
        <v>0</v>
      </c>
      <c r="AP170" s="59">
        <v>0</v>
      </c>
      <c r="AQ170" s="59"/>
      <c r="AR170" s="59"/>
      <c r="AS170" s="59"/>
      <c r="AT170" s="59"/>
      <c r="AU170" s="182"/>
      <c r="AV170" s="60"/>
      <c r="AW170" s="36">
        <f t="shared" si="586"/>
        <v>175000000</v>
      </c>
      <c r="AX170" s="30">
        <v>0</v>
      </c>
      <c r="AY170" s="30">
        <v>0</v>
      </c>
      <c r="AZ170" s="38">
        <v>0</v>
      </c>
      <c r="BA170" s="38">
        <v>0</v>
      </c>
      <c r="BB170" s="38">
        <v>175000000</v>
      </c>
      <c r="BC170" s="38">
        <v>0</v>
      </c>
      <c r="BD170" s="38"/>
      <c r="BE170" s="38"/>
      <c r="BF170" s="38"/>
      <c r="BG170" s="38"/>
      <c r="BH170" s="38"/>
      <c r="BI170" s="35"/>
      <c r="BJ170" s="30">
        <f t="shared" si="587"/>
        <v>175000000</v>
      </c>
      <c r="BK170" s="34">
        <v>0</v>
      </c>
      <c r="BL170" s="34">
        <v>0</v>
      </c>
      <c r="BM170" s="34">
        <v>0</v>
      </c>
      <c r="BN170" s="34">
        <v>0</v>
      </c>
      <c r="BO170" s="31">
        <v>0</v>
      </c>
      <c r="BP170" s="38">
        <v>35000000</v>
      </c>
      <c r="BQ170" s="56"/>
      <c r="BR170" s="42"/>
      <c r="BS170" s="39"/>
      <c r="BT170" s="39"/>
      <c r="BU170" s="38"/>
      <c r="BV170" s="35"/>
      <c r="BW170" s="30">
        <f t="shared" si="588"/>
        <v>35000000</v>
      </c>
      <c r="BX170" s="206">
        <v>0</v>
      </c>
      <c r="BY170" s="206">
        <v>0</v>
      </c>
      <c r="BZ170" s="206">
        <v>0</v>
      </c>
      <c r="CA170" s="206">
        <v>0</v>
      </c>
      <c r="CB170" s="206">
        <v>0</v>
      </c>
      <c r="CC170" s="38">
        <v>35000000</v>
      </c>
      <c r="CD170" s="39"/>
      <c r="CE170" s="39"/>
      <c r="CF170" s="39"/>
      <c r="CG170" s="39"/>
      <c r="CH170" s="38"/>
      <c r="CI170" s="35"/>
      <c r="CJ170" s="30">
        <f t="shared" si="589"/>
        <v>35000000</v>
      </c>
      <c r="CK170" s="42">
        <f t="shared" si="551"/>
        <v>0</v>
      </c>
      <c r="CL170" s="38">
        <f t="shared" si="590"/>
        <v>0</v>
      </c>
      <c r="CM170" s="38">
        <f t="shared" si="591"/>
        <v>140000000</v>
      </c>
      <c r="CN170" s="38">
        <f t="shared" si="592"/>
        <v>0</v>
      </c>
      <c r="CO170" s="372">
        <f t="shared" si="529"/>
        <v>1</v>
      </c>
      <c r="CP170" s="373">
        <f>IFERROR(BJ170/AJ170,0)</f>
        <v>1</v>
      </c>
    </row>
    <row r="171" spans="1:94" s="29" customFormat="1" outlineLevel="2">
      <c r="A171" s="464" t="s">
        <v>809</v>
      </c>
      <c r="B171" s="486" t="s">
        <v>387</v>
      </c>
      <c r="C171" s="537">
        <v>10</v>
      </c>
      <c r="D171" s="487" t="s">
        <v>362</v>
      </c>
      <c r="E171" s="30">
        <v>5000000</v>
      </c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573"/>
      <c r="AD171" s="34">
        <f t="shared" si="584"/>
        <v>0</v>
      </c>
      <c r="AE171" s="36">
        <f t="shared" si="584"/>
        <v>0</v>
      </c>
      <c r="AF171" s="32"/>
      <c r="AG171" s="30">
        <f t="shared" si="577"/>
        <v>5000000</v>
      </c>
      <c r="AH171" s="44"/>
      <c r="AI171" s="139">
        <f t="shared" si="578"/>
        <v>5000000</v>
      </c>
      <c r="AJ171" s="187">
        <f t="shared" si="585"/>
        <v>5000000</v>
      </c>
      <c r="AK171" s="30">
        <v>0</v>
      </c>
      <c r="AL171" s="332">
        <v>5000000</v>
      </c>
      <c r="AM171" s="332">
        <v>0</v>
      </c>
      <c r="AN171" s="332">
        <v>0</v>
      </c>
      <c r="AO171" s="333">
        <v>0</v>
      </c>
      <c r="AP171" s="59">
        <v>0</v>
      </c>
      <c r="AQ171" s="59"/>
      <c r="AR171" s="59"/>
      <c r="AS171" s="59"/>
      <c r="AT171" s="59"/>
      <c r="AU171" s="182"/>
      <c r="AV171" s="60"/>
      <c r="AW171" s="36">
        <f t="shared" si="586"/>
        <v>5000000</v>
      </c>
      <c r="AX171" s="30">
        <v>0</v>
      </c>
      <c r="AY171" s="30">
        <v>0</v>
      </c>
      <c r="AZ171" s="38">
        <v>5000000</v>
      </c>
      <c r="BA171" s="38">
        <v>0</v>
      </c>
      <c r="BB171" s="38">
        <v>0</v>
      </c>
      <c r="BC171" s="38">
        <v>0</v>
      </c>
      <c r="BD171" s="38"/>
      <c r="BE171" s="38"/>
      <c r="BF171" s="38"/>
      <c r="BG171" s="38"/>
      <c r="BH171" s="38"/>
      <c r="BI171" s="35"/>
      <c r="BJ171" s="30">
        <f t="shared" si="587"/>
        <v>5000000</v>
      </c>
      <c r="BK171" s="34">
        <v>0</v>
      </c>
      <c r="BL171" s="38">
        <v>0</v>
      </c>
      <c r="BM171" s="38">
        <v>0</v>
      </c>
      <c r="BN171" s="38">
        <v>0</v>
      </c>
      <c r="BO171" s="35">
        <v>504590</v>
      </c>
      <c r="BP171" s="38">
        <v>0</v>
      </c>
      <c r="BQ171" s="56"/>
      <c r="BR171" s="42"/>
      <c r="BS171" s="39"/>
      <c r="BT171" s="39"/>
      <c r="BU171" s="38"/>
      <c r="BV171" s="35"/>
      <c r="BW171" s="30">
        <f t="shared" si="588"/>
        <v>504590</v>
      </c>
      <c r="BX171" s="206">
        <v>0</v>
      </c>
      <c r="BY171" s="206">
        <v>0</v>
      </c>
      <c r="BZ171" s="206">
        <v>0</v>
      </c>
      <c r="CA171" s="206">
        <v>0</v>
      </c>
      <c r="CB171" s="206">
        <v>0</v>
      </c>
      <c r="CC171" s="38">
        <v>504590</v>
      </c>
      <c r="CD171" s="39"/>
      <c r="CE171" s="39"/>
      <c r="CF171" s="39"/>
      <c r="CG171" s="39"/>
      <c r="CH171" s="38"/>
      <c r="CI171" s="35"/>
      <c r="CJ171" s="30">
        <f t="shared" si="589"/>
        <v>504590</v>
      </c>
      <c r="CK171" s="42">
        <f t="shared" si="551"/>
        <v>0</v>
      </c>
      <c r="CL171" s="38">
        <f t="shared" si="590"/>
        <v>0</v>
      </c>
      <c r="CM171" s="38">
        <f t="shared" si="591"/>
        <v>4495410</v>
      </c>
      <c r="CN171" s="38">
        <f t="shared" si="592"/>
        <v>0</v>
      </c>
      <c r="CO171" s="372">
        <f t="shared" si="529"/>
        <v>1</v>
      </c>
      <c r="CP171" s="373">
        <f>IFERROR(BJ171/AJ171,0)</f>
        <v>1</v>
      </c>
    </row>
    <row r="172" spans="1:94" s="29" customFormat="1" ht="36" outlineLevel="2">
      <c r="A172" s="464" t="s">
        <v>810</v>
      </c>
      <c r="B172" s="486" t="s">
        <v>388</v>
      </c>
      <c r="C172" s="537">
        <v>10</v>
      </c>
      <c r="D172" s="487" t="s">
        <v>103</v>
      </c>
      <c r="E172" s="30">
        <v>25000000</v>
      </c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573"/>
      <c r="AD172" s="34">
        <f t="shared" si="584"/>
        <v>0</v>
      </c>
      <c r="AE172" s="36">
        <f t="shared" si="584"/>
        <v>0</v>
      </c>
      <c r="AF172" s="32"/>
      <c r="AG172" s="30">
        <f t="shared" si="577"/>
        <v>25000000</v>
      </c>
      <c r="AH172" s="44"/>
      <c r="AI172" s="139">
        <f t="shared" si="578"/>
        <v>25000000</v>
      </c>
      <c r="AJ172" s="187">
        <f t="shared" si="585"/>
        <v>25000000</v>
      </c>
      <c r="AK172" s="30">
        <v>0</v>
      </c>
      <c r="AL172" s="332">
        <v>25000000</v>
      </c>
      <c r="AM172" s="332">
        <v>0</v>
      </c>
      <c r="AN172" s="332">
        <v>0</v>
      </c>
      <c r="AO172" s="333">
        <v>0</v>
      </c>
      <c r="AP172" s="59">
        <v>0</v>
      </c>
      <c r="AQ172" s="59"/>
      <c r="AR172" s="59"/>
      <c r="AS172" s="59"/>
      <c r="AT172" s="59"/>
      <c r="AU172" s="182"/>
      <c r="AV172" s="60"/>
      <c r="AW172" s="36">
        <f t="shared" si="586"/>
        <v>25000000</v>
      </c>
      <c r="AX172" s="30"/>
      <c r="AY172" s="30">
        <v>3211764</v>
      </c>
      <c r="AZ172" s="38">
        <v>6545976</v>
      </c>
      <c r="BA172" s="38">
        <v>3954290</v>
      </c>
      <c r="BB172" s="38">
        <v>6784465</v>
      </c>
      <c r="BC172" s="38">
        <v>615294</v>
      </c>
      <c r="BD172" s="38">
        <v>880067</v>
      </c>
      <c r="BE172" s="38"/>
      <c r="BF172" s="38"/>
      <c r="BG172" s="38"/>
      <c r="BH172" s="38"/>
      <c r="BI172" s="35"/>
      <c r="BJ172" s="30">
        <f t="shared" si="587"/>
        <v>21991856</v>
      </c>
      <c r="BK172" s="34">
        <v>0</v>
      </c>
      <c r="BL172" s="38">
        <v>0</v>
      </c>
      <c r="BM172" s="38">
        <v>7768740</v>
      </c>
      <c r="BN172" s="38">
        <v>1989000</v>
      </c>
      <c r="BO172" s="35">
        <v>6617538</v>
      </c>
      <c r="BP172" s="38">
        <v>3383982</v>
      </c>
      <c r="BQ172" s="56"/>
      <c r="BR172" s="42"/>
      <c r="BS172" s="39"/>
      <c r="BT172" s="39"/>
      <c r="BU172" s="38"/>
      <c r="BV172" s="35"/>
      <c r="BW172" s="30">
        <f t="shared" si="588"/>
        <v>19759260</v>
      </c>
      <c r="BX172" s="38"/>
      <c r="BY172" s="38"/>
      <c r="BZ172" s="38">
        <v>6546093</v>
      </c>
      <c r="CA172" s="38">
        <v>2606353</v>
      </c>
      <c r="CB172" s="38">
        <v>4515326</v>
      </c>
      <c r="CC172" s="38">
        <v>5516194</v>
      </c>
      <c r="CD172" s="39">
        <v>575294</v>
      </c>
      <c r="CE172" s="39"/>
      <c r="CF172" s="39"/>
      <c r="CG172" s="39"/>
      <c r="CH172" s="38"/>
      <c r="CI172" s="35"/>
      <c r="CJ172" s="30">
        <f t="shared" si="589"/>
        <v>19759260</v>
      </c>
      <c r="CK172" s="42">
        <f t="shared" si="551"/>
        <v>0</v>
      </c>
      <c r="CL172" s="38">
        <f t="shared" si="590"/>
        <v>3008144</v>
      </c>
      <c r="CM172" s="38">
        <f t="shared" si="591"/>
        <v>2232596</v>
      </c>
      <c r="CN172" s="38">
        <f t="shared" si="592"/>
        <v>0</v>
      </c>
      <c r="CO172" s="372">
        <f t="shared" si="529"/>
        <v>1</v>
      </c>
      <c r="CP172" s="373">
        <f>IFERROR(BJ172/AJ172,0)</f>
        <v>0.87967424000000005</v>
      </c>
    </row>
    <row r="173" spans="1:94" s="29" customFormat="1" ht="23.25" customHeight="1" outlineLevel="1">
      <c r="A173" s="378"/>
      <c r="B173" s="489" t="s">
        <v>389</v>
      </c>
      <c r="C173" s="548">
        <v>10</v>
      </c>
      <c r="D173" s="490" t="s">
        <v>360</v>
      </c>
      <c r="E173" s="185">
        <f t="shared" ref="E173:AI173" si="593">+SUM(E174:E179)</f>
        <v>1540700000</v>
      </c>
      <c r="F173" s="185">
        <f t="shared" si="593"/>
        <v>0</v>
      </c>
      <c r="G173" s="185">
        <f t="shared" si="593"/>
        <v>0</v>
      </c>
      <c r="H173" s="185">
        <f t="shared" si="593"/>
        <v>0</v>
      </c>
      <c r="I173" s="185">
        <f t="shared" si="593"/>
        <v>0</v>
      </c>
      <c r="J173" s="185">
        <f t="shared" si="593"/>
        <v>0</v>
      </c>
      <c r="K173" s="185">
        <f t="shared" si="593"/>
        <v>0</v>
      </c>
      <c r="L173" s="185">
        <f t="shared" si="593"/>
        <v>0</v>
      </c>
      <c r="M173" s="185">
        <f t="shared" si="593"/>
        <v>0</v>
      </c>
      <c r="N173" s="185">
        <f t="shared" si="593"/>
        <v>0</v>
      </c>
      <c r="O173" s="185">
        <f t="shared" si="593"/>
        <v>0</v>
      </c>
      <c r="P173" s="185">
        <f t="shared" si="593"/>
        <v>0</v>
      </c>
      <c r="Q173" s="185">
        <f t="shared" si="593"/>
        <v>0</v>
      </c>
      <c r="R173" s="185">
        <f t="shared" si="593"/>
        <v>323000000</v>
      </c>
      <c r="S173" s="185">
        <f t="shared" si="593"/>
        <v>0</v>
      </c>
      <c r="T173" s="185">
        <f t="shared" si="593"/>
        <v>0</v>
      </c>
      <c r="U173" s="185">
        <f t="shared" si="593"/>
        <v>0</v>
      </c>
      <c r="V173" s="185">
        <f t="shared" si="593"/>
        <v>0</v>
      </c>
      <c r="W173" s="185">
        <f t="shared" si="593"/>
        <v>0</v>
      </c>
      <c r="X173" s="185">
        <f t="shared" si="593"/>
        <v>0</v>
      </c>
      <c r="Y173" s="185">
        <f t="shared" si="593"/>
        <v>0</v>
      </c>
      <c r="Z173" s="185">
        <f t="shared" si="593"/>
        <v>0</v>
      </c>
      <c r="AA173" s="185">
        <f t="shared" si="593"/>
        <v>0</v>
      </c>
      <c r="AB173" s="185">
        <f t="shared" si="593"/>
        <v>0</v>
      </c>
      <c r="AC173" s="199">
        <f t="shared" si="593"/>
        <v>0</v>
      </c>
      <c r="AD173" s="202">
        <f t="shared" si="593"/>
        <v>323000000</v>
      </c>
      <c r="AE173" s="185">
        <f t="shared" si="593"/>
        <v>0</v>
      </c>
      <c r="AF173" s="199">
        <f t="shared" si="593"/>
        <v>0</v>
      </c>
      <c r="AG173" s="202">
        <f t="shared" si="593"/>
        <v>1217700000</v>
      </c>
      <c r="AH173" s="185">
        <f t="shared" si="593"/>
        <v>0</v>
      </c>
      <c r="AI173" s="185">
        <f t="shared" si="593"/>
        <v>1068859460</v>
      </c>
      <c r="AJ173" s="185">
        <f>+SUM(AJ174:AJ179)</f>
        <v>1217700000</v>
      </c>
      <c r="AK173" s="185">
        <f t="shared" ref="AK173:BP173" si="594">+SUM(AK174:AK179)</f>
        <v>0</v>
      </c>
      <c r="AL173" s="185">
        <f t="shared" si="594"/>
        <v>260000000</v>
      </c>
      <c r="AM173" s="185">
        <f t="shared" si="594"/>
        <v>171600000</v>
      </c>
      <c r="AN173" s="185">
        <f t="shared" si="594"/>
        <v>633400000</v>
      </c>
      <c r="AO173" s="185">
        <f t="shared" si="594"/>
        <v>3859460</v>
      </c>
      <c r="AP173" s="185">
        <f t="shared" si="594"/>
        <v>0</v>
      </c>
      <c r="AQ173" s="185">
        <f t="shared" si="594"/>
        <v>0</v>
      </c>
      <c r="AR173" s="185">
        <f t="shared" si="594"/>
        <v>0</v>
      </c>
      <c r="AS173" s="185">
        <f t="shared" si="594"/>
        <v>0</v>
      </c>
      <c r="AT173" s="185">
        <f t="shared" si="594"/>
        <v>0</v>
      </c>
      <c r="AU173" s="185">
        <f t="shared" si="594"/>
        <v>0</v>
      </c>
      <c r="AV173" s="185">
        <f t="shared" si="594"/>
        <v>0</v>
      </c>
      <c r="AW173" s="185">
        <f t="shared" si="594"/>
        <v>1068859460</v>
      </c>
      <c r="AX173" s="185">
        <f t="shared" si="594"/>
        <v>0</v>
      </c>
      <c r="AY173" s="185">
        <f t="shared" si="594"/>
        <v>0</v>
      </c>
      <c r="AZ173" s="185">
        <f t="shared" si="594"/>
        <v>120000000</v>
      </c>
      <c r="BA173" s="185">
        <f t="shared" si="594"/>
        <v>120000000</v>
      </c>
      <c r="BB173" s="185">
        <f t="shared" si="594"/>
        <v>689993423</v>
      </c>
      <c r="BC173" s="185">
        <f t="shared" si="594"/>
        <v>30395501</v>
      </c>
      <c r="BD173" s="185">
        <f t="shared" si="594"/>
        <v>36935533</v>
      </c>
      <c r="BE173" s="185">
        <f t="shared" si="594"/>
        <v>0</v>
      </c>
      <c r="BF173" s="185">
        <f t="shared" si="594"/>
        <v>0</v>
      </c>
      <c r="BG173" s="185">
        <f t="shared" si="594"/>
        <v>0</v>
      </c>
      <c r="BH173" s="185">
        <f t="shared" si="594"/>
        <v>0</v>
      </c>
      <c r="BI173" s="185">
        <f t="shared" si="594"/>
        <v>0</v>
      </c>
      <c r="BJ173" s="185">
        <f t="shared" si="594"/>
        <v>997324457</v>
      </c>
      <c r="BK173" s="185">
        <f t="shared" si="594"/>
        <v>0</v>
      </c>
      <c r="BL173" s="185">
        <f t="shared" si="594"/>
        <v>0</v>
      </c>
      <c r="BM173" s="185">
        <f t="shared" si="594"/>
        <v>0</v>
      </c>
      <c r="BN173" s="185">
        <f t="shared" si="594"/>
        <v>0</v>
      </c>
      <c r="BO173" s="185">
        <f t="shared" si="594"/>
        <v>6060589</v>
      </c>
      <c r="BP173" s="468">
        <f t="shared" si="594"/>
        <v>150819900</v>
      </c>
      <c r="BQ173" s="185">
        <f t="shared" ref="BQ173:CN173" si="595">+SUM(BQ174:BQ179)</f>
        <v>55644971</v>
      </c>
      <c r="BR173" s="185">
        <f t="shared" si="595"/>
        <v>0</v>
      </c>
      <c r="BS173" s="185">
        <f t="shared" si="595"/>
        <v>0</v>
      </c>
      <c r="BT173" s="185">
        <f t="shared" si="595"/>
        <v>0</v>
      </c>
      <c r="BU173" s="185">
        <f t="shared" si="595"/>
        <v>0</v>
      </c>
      <c r="BV173" s="185">
        <f t="shared" si="595"/>
        <v>0</v>
      </c>
      <c r="BW173" s="185">
        <f t="shared" si="595"/>
        <v>212525460</v>
      </c>
      <c r="BX173" s="185">
        <f t="shared" si="595"/>
        <v>0</v>
      </c>
      <c r="BY173" s="185">
        <f t="shared" si="595"/>
        <v>0</v>
      </c>
      <c r="BZ173" s="185">
        <f t="shared" si="595"/>
        <v>0</v>
      </c>
      <c r="CA173" s="185">
        <f t="shared" si="595"/>
        <v>0</v>
      </c>
      <c r="CB173" s="185">
        <f t="shared" si="595"/>
        <v>0</v>
      </c>
      <c r="CC173" s="185">
        <f t="shared" si="595"/>
        <v>146950721</v>
      </c>
      <c r="CD173" s="185">
        <f t="shared" si="595"/>
        <v>55701993</v>
      </c>
      <c r="CE173" s="185">
        <f t="shared" si="595"/>
        <v>0</v>
      </c>
      <c r="CF173" s="185">
        <f t="shared" si="595"/>
        <v>0</v>
      </c>
      <c r="CG173" s="185">
        <f t="shared" si="595"/>
        <v>0</v>
      </c>
      <c r="CH173" s="185">
        <f t="shared" si="595"/>
        <v>0</v>
      </c>
      <c r="CI173" s="185">
        <f t="shared" si="595"/>
        <v>0</v>
      </c>
      <c r="CJ173" s="185">
        <f t="shared" si="595"/>
        <v>202652714</v>
      </c>
      <c r="CK173" s="185">
        <f t="shared" si="595"/>
        <v>148840540</v>
      </c>
      <c r="CL173" s="185">
        <f t="shared" si="595"/>
        <v>71535003</v>
      </c>
      <c r="CM173" s="185">
        <f t="shared" si="595"/>
        <v>784798997</v>
      </c>
      <c r="CN173" s="185">
        <f t="shared" si="595"/>
        <v>9872746</v>
      </c>
      <c r="CO173" s="390">
        <f t="shared" si="529"/>
        <v>0.87776912211546354</v>
      </c>
      <c r="CP173" s="390">
        <f>IFERROR(BJ173/AJ173,0)</f>
        <v>0.81902312310092795</v>
      </c>
    </row>
    <row r="174" spans="1:94" s="29" customFormat="1" ht="54" outlineLevel="2">
      <c r="A174" s="464" t="s">
        <v>811</v>
      </c>
      <c r="B174" s="486" t="s">
        <v>390</v>
      </c>
      <c r="C174" s="550">
        <v>10</v>
      </c>
      <c r="D174" s="487" t="s">
        <v>366</v>
      </c>
      <c r="E174" s="30">
        <v>172000000</v>
      </c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573"/>
      <c r="AD174" s="34">
        <f t="shared" ref="AD174:AE179" si="596">+F174+H174+J174+L174+N174+P174+R174+T174+V174+X174+Z174+AB174</f>
        <v>0</v>
      </c>
      <c r="AE174" s="36">
        <f t="shared" si="596"/>
        <v>0</v>
      </c>
      <c r="AF174" s="32"/>
      <c r="AG174" s="30">
        <f t="shared" ref="AG174:AG178" si="597">+E174-AD174+AE174+AF174</f>
        <v>172000000</v>
      </c>
      <c r="AH174" s="44"/>
      <c r="AI174" s="139">
        <f t="shared" ref="AI174:AI178" si="598">+AH174+AW174</f>
        <v>171600000</v>
      </c>
      <c r="AJ174" s="187">
        <f t="shared" ref="AJ174:AJ179" si="599">+AG174-AH174</f>
        <v>172000000</v>
      </c>
      <c r="AK174" s="30">
        <v>0</v>
      </c>
      <c r="AL174" s="332">
        <v>0</v>
      </c>
      <c r="AM174" s="332">
        <v>171600000</v>
      </c>
      <c r="AN174" s="332">
        <v>0</v>
      </c>
      <c r="AO174" s="333">
        <v>0</v>
      </c>
      <c r="AP174" s="59">
        <v>0</v>
      </c>
      <c r="AQ174" s="59"/>
      <c r="AR174" s="59"/>
      <c r="AS174" s="59"/>
      <c r="AT174" s="59"/>
      <c r="AU174" s="182"/>
      <c r="AV174" s="60"/>
      <c r="AW174" s="36">
        <f>+SUM(AK174:AV174)</f>
        <v>171600000</v>
      </c>
      <c r="AX174" s="30">
        <v>0</v>
      </c>
      <c r="AY174" s="42">
        <v>0</v>
      </c>
      <c r="AZ174" s="38">
        <v>0</v>
      </c>
      <c r="BA174" s="38">
        <v>120000000</v>
      </c>
      <c r="BB174" s="38">
        <v>45600000</v>
      </c>
      <c r="BC174" s="38">
        <v>0</v>
      </c>
      <c r="BD174" s="38"/>
      <c r="BE174" s="38"/>
      <c r="BF174" s="38"/>
      <c r="BG174" s="38"/>
      <c r="BH174" s="38"/>
      <c r="BI174" s="35"/>
      <c r="BJ174" s="30">
        <f t="shared" ref="BJ174:BJ178" si="600">+SUM(AX174:BI174)</f>
        <v>165600000</v>
      </c>
      <c r="BK174" s="34"/>
      <c r="BL174" s="34"/>
      <c r="BM174" s="34"/>
      <c r="BN174" s="34"/>
      <c r="BO174" s="31"/>
      <c r="BP174" s="38">
        <v>11440000</v>
      </c>
      <c r="BQ174" s="56">
        <v>17700000</v>
      </c>
      <c r="BR174" s="42"/>
      <c r="BS174" s="39"/>
      <c r="BT174" s="39"/>
      <c r="BU174" s="38"/>
      <c r="BV174" s="35"/>
      <c r="BW174" s="30">
        <f t="shared" ref="BW174:BW179" si="601">+SUM(BK174:BV174)</f>
        <v>29140000</v>
      </c>
      <c r="BX174" s="206"/>
      <c r="BY174" s="206"/>
      <c r="BZ174" s="206"/>
      <c r="CA174" s="206"/>
      <c r="CB174" s="206"/>
      <c r="CC174" s="38">
        <v>11440000</v>
      </c>
      <c r="CD174" s="39">
        <v>17700000</v>
      </c>
      <c r="CE174" s="39"/>
      <c r="CF174" s="39"/>
      <c r="CG174" s="39"/>
      <c r="CH174" s="38"/>
      <c r="CI174" s="35"/>
      <c r="CJ174" s="30">
        <f t="shared" ref="CJ174:CJ179" si="602">+SUM(BX174:CI174)</f>
        <v>29140000</v>
      </c>
      <c r="CK174" s="42">
        <f t="shared" si="551"/>
        <v>400000</v>
      </c>
      <c r="CL174" s="38">
        <f t="shared" ref="CL174:CL179" si="603">+AW174-BJ174</f>
        <v>6000000</v>
      </c>
      <c r="CM174" s="38">
        <f t="shared" ref="CM174:CM179" si="604">+BJ174-BW174</f>
        <v>136460000</v>
      </c>
      <c r="CN174" s="38">
        <f t="shared" ref="CN174:CN179" si="605">+BW174-CJ174</f>
        <v>0</v>
      </c>
      <c r="CO174" s="372">
        <f t="shared" si="529"/>
        <v>0.99767441860465111</v>
      </c>
      <c r="CP174" s="373">
        <f>IFERROR(BJ174/AJ174,0)</f>
        <v>0.96279069767441861</v>
      </c>
    </row>
    <row r="175" spans="1:94" s="29" customFormat="1" outlineLevel="2">
      <c r="A175" s="464" t="s">
        <v>812</v>
      </c>
      <c r="B175" s="486" t="s">
        <v>391</v>
      </c>
      <c r="C175" s="550">
        <v>10</v>
      </c>
      <c r="D175" s="487" t="s">
        <v>361</v>
      </c>
      <c r="E175" s="30">
        <v>633400000</v>
      </c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573"/>
      <c r="AD175" s="34">
        <f t="shared" si="596"/>
        <v>0</v>
      </c>
      <c r="AE175" s="36">
        <f t="shared" si="596"/>
        <v>0</v>
      </c>
      <c r="AF175" s="32"/>
      <c r="AG175" s="30">
        <f t="shared" si="597"/>
        <v>633400000</v>
      </c>
      <c r="AH175" s="44"/>
      <c r="AI175" s="139">
        <f t="shared" si="598"/>
        <v>633400000</v>
      </c>
      <c r="AJ175" s="187">
        <f t="shared" si="599"/>
        <v>633400000</v>
      </c>
      <c r="AK175" s="30">
        <v>0</v>
      </c>
      <c r="AL175" s="332">
        <v>0</v>
      </c>
      <c r="AM175" s="332">
        <v>0</v>
      </c>
      <c r="AN175" s="332">
        <v>633400000</v>
      </c>
      <c r="AO175" s="333">
        <v>0</v>
      </c>
      <c r="AP175" s="59">
        <v>0</v>
      </c>
      <c r="AQ175" s="59"/>
      <c r="AR175" s="59"/>
      <c r="AS175" s="59"/>
      <c r="AT175" s="59"/>
      <c r="AU175" s="182"/>
      <c r="AV175" s="60"/>
      <c r="AW175" s="36">
        <f t="shared" ref="AW175:AW178" si="606">+SUM(AK175:AV175)</f>
        <v>633400000</v>
      </c>
      <c r="AX175" s="30">
        <v>0</v>
      </c>
      <c r="AY175" s="42">
        <v>0</v>
      </c>
      <c r="AZ175" s="38">
        <v>0</v>
      </c>
      <c r="BA175" s="38">
        <v>0</v>
      </c>
      <c r="BB175" s="38">
        <v>633400000</v>
      </c>
      <c r="BC175" s="38">
        <v>0</v>
      </c>
      <c r="BD175" s="38"/>
      <c r="BE175" s="38"/>
      <c r="BF175" s="38"/>
      <c r="BG175" s="38"/>
      <c r="BH175" s="38"/>
      <c r="BI175" s="35"/>
      <c r="BJ175" s="30">
        <f t="shared" si="600"/>
        <v>633400000</v>
      </c>
      <c r="BK175" s="34">
        <v>0</v>
      </c>
      <c r="BL175" s="34">
        <v>0</v>
      </c>
      <c r="BM175" s="34">
        <v>0</v>
      </c>
      <c r="BN175" s="34">
        <v>0</v>
      </c>
      <c r="BO175" s="31">
        <v>0</v>
      </c>
      <c r="BP175" s="38">
        <v>126680000</v>
      </c>
      <c r="BQ175" s="56"/>
      <c r="BR175" s="42"/>
      <c r="BS175" s="39"/>
      <c r="BT175" s="39"/>
      <c r="BU175" s="38"/>
      <c r="BV175" s="35"/>
      <c r="BW175" s="30">
        <f t="shared" si="601"/>
        <v>126680000</v>
      </c>
      <c r="BX175" s="206">
        <v>0</v>
      </c>
      <c r="BY175" s="206">
        <v>0</v>
      </c>
      <c r="BZ175" s="206">
        <v>0</v>
      </c>
      <c r="CA175" s="206">
        <v>0</v>
      </c>
      <c r="CB175" s="206">
        <v>0</v>
      </c>
      <c r="CC175" s="38">
        <v>126680000</v>
      </c>
      <c r="CD175" s="39"/>
      <c r="CE175" s="39"/>
      <c r="CF175" s="39"/>
      <c r="CG175" s="39"/>
      <c r="CH175" s="38"/>
      <c r="CI175" s="35"/>
      <c r="CJ175" s="30">
        <f t="shared" si="602"/>
        <v>126680000</v>
      </c>
      <c r="CK175" s="42">
        <f t="shared" si="551"/>
        <v>0</v>
      </c>
      <c r="CL175" s="38">
        <f t="shared" si="603"/>
        <v>0</v>
      </c>
      <c r="CM175" s="38">
        <f t="shared" si="604"/>
        <v>506720000</v>
      </c>
      <c r="CN175" s="38">
        <f t="shared" si="605"/>
        <v>0</v>
      </c>
      <c r="CO175" s="372">
        <f t="shared" si="529"/>
        <v>1</v>
      </c>
      <c r="CP175" s="373">
        <f>IFERROR(BJ175/AJ175,0)</f>
        <v>1</v>
      </c>
    </row>
    <row r="176" spans="1:94" s="29" customFormat="1" outlineLevel="2">
      <c r="A176" s="464" t="s">
        <v>813</v>
      </c>
      <c r="B176" s="486" t="s">
        <v>392</v>
      </c>
      <c r="C176" s="550">
        <v>10</v>
      </c>
      <c r="D176" s="487" t="s">
        <v>362</v>
      </c>
      <c r="E176" s="30">
        <v>120000000</v>
      </c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573"/>
      <c r="AD176" s="34">
        <f t="shared" si="596"/>
        <v>0</v>
      </c>
      <c r="AE176" s="36">
        <f t="shared" si="596"/>
        <v>0</v>
      </c>
      <c r="AF176" s="32"/>
      <c r="AG176" s="30">
        <f t="shared" si="597"/>
        <v>120000000</v>
      </c>
      <c r="AH176" s="44"/>
      <c r="AI176" s="139">
        <f t="shared" si="598"/>
        <v>120000000</v>
      </c>
      <c r="AJ176" s="187">
        <f t="shared" si="599"/>
        <v>120000000</v>
      </c>
      <c r="AK176" s="30">
        <v>0</v>
      </c>
      <c r="AL176" s="332">
        <v>120000000</v>
      </c>
      <c r="AM176" s="332">
        <v>0</v>
      </c>
      <c r="AN176" s="332">
        <v>0</v>
      </c>
      <c r="AO176" s="333">
        <v>0</v>
      </c>
      <c r="AP176" s="59">
        <v>0</v>
      </c>
      <c r="AQ176" s="59"/>
      <c r="AR176" s="59"/>
      <c r="AS176" s="59"/>
      <c r="AT176" s="59"/>
      <c r="AU176" s="182"/>
      <c r="AV176" s="60"/>
      <c r="AW176" s="36">
        <f t="shared" si="606"/>
        <v>120000000</v>
      </c>
      <c r="AX176" s="30">
        <v>0</v>
      </c>
      <c r="AY176" s="42">
        <v>0</v>
      </c>
      <c r="AZ176" s="38">
        <v>120000000</v>
      </c>
      <c r="BA176" s="38">
        <v>0</v>
      </c>
      <c r="BB176" s="38">
        <v>0</v>
      </c>
      <c r="BC176" s="38">
        <v>0</v>
      </c>
      <c r="BD176" s="38"/>
      <c r="BE176" s="38"/>
      <c r="BF176" s="38"/>
      <c r="BG176" s="38"/>
      <c r="BH176" s="38"/>
      <c r="BI176" s="35"/>
      <c r="BJ176" s="30">
        <f t="shared" si="600"/>
        <v>120000000</v>
      </c>
      <c r="BK176" s="34"/>
      <c r="BL176" s="38"/>
      <c r="BM176" s="38"/>
      <c r="BN176" s="38"/>
      <c r="BO176" s="35">
        <v>2201129</v>
      </c>
      <c r="BP176" s="38"/>
      <c r="BQ176" s="56">
        <v>8179604</v>
      </c>
      <c r="BR176" s="42"/>
      <c r="BS176" s="39"/>
      <c r="BT176" s="39"/>
      <c r="BU176" s="38"/>
      <c r="BV176" s="35"/>
      <c r="BW176" s="30">
        <f t="shared" si="601"/>
        <v>10380733</v>
      </c>
      <c r="BX176" s="206"/>
      <c r="BY176" s="206"/>
      <c r="BZ176" s="206"/>
      <c r="CA176" s="206"/>
      <c r="CB176" s="206"/>
      <c r="CC176" s="38">
        <v>2201129</v>
      </c>
      <c r="CD176" s="39">
        <v>8179604</v>
      </c>
      <c r="CE176" s="39"/>
      <c r="CF176" s="39"/>
      <c r="CG176" s="39"/>
      <c r="CH176" s="38"/>
      <c r="CI176" s="35"/>
      <c r="CJ176" s="30">
        <f t="shared" si="602"/>
        <v>10380733</v>
      </c>
      <c r="CK176" s="42">
        <f t="shared" si="551"/>
        <v>0</v>
      </c>
      <c r="CL176" s="38">
        <f t="shared" si="603"/>
        <v>0</v>
      </c>
      <c r="CM176" s="38">
        <f t="shared" si="604"/>
        <v>109619267</v>
      </c>
      <c r="CN176" s="38">
        <f t="shared" si="605"/>
        <v>0</v>
      </c>
      <c r="CO176" s="372">
        <f t="shared" si="529"/>
        <v>1</v>
      </c>
      <c r="CP176" s="373">
        <f>IFERROR(BJ176/AJ176,0)</f>
        <v>1</v>
      </c>
    </row>
    <row r="177" spans="1:94" s="29" customFormat="1" ht="36" outlineLevel="2">
      <c r="A177" s="464" t="s">
        <v>814</v>
      </c>
      <c r="B177" s="486" t="s">
        <v>393</v>
      </c>
      <c r="C177" s="550">
        <v>10</v>
      </c>
      <c r="D177" s="487" t="s">
        <v>103</v>
      </c>
      <c r="E177" s="30">
        <v>140000000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573"/>
      <c r="AD177" s="34">
        <f t="shared" si="596"/>
        <v>0</v>
      </c>
      <c r="AE177" s="36">
        <f t="shared" si="596"/>
        <v>0</v>
      </c>
      <c r="AF177" s="32"/>
      <c r="AG177" s="30">
        <f t="shared" si="597"/>
        <v>140000000</v>
      </c>
      <c r="AH177" s="44"/>
      <c r="AI177" s="139">
        <f t="shared" si="598"/>
        <v>140000000</v>
      </c>
      <c r="AJ177" s="187">
        <f t="shared" si="599"/>
        <v>140000000</v>
      </c>
      <c r="AK177" s="30">
        <v>0</v>
      </c>
      <c r="AL177" s="332">
        <v>140000000</v>
      </c>
      <c r="AM177" s="332">
        <v>0</v>
      </c>
      <c r="AN177" s="332">
        <v>0</v>
      </c>
      <c r="AO177" s="333">
        <v>0</v>
      </c>
      <c r="AP177" s="59">
        <v>0</v>
      </c>
      <c r="AQ177" s="59"/>
      <c r="AR177" s="59"/>
      <c r="AS177" s="59"/>
      <c r="AT177" s="59"/>
      <c r="AU177" s="182"/>
      <c r="AV177" s="60"/>
      <c r="AW177" s="36">
        <f t="shared" si="606"/>
        <v>140000000</v>
      </c>
      <c r="AX177" s="30"/>
      <c r="AY177" s="42"/>
      <c r="AZ177" s="38"/>
      <c r="BA177" s="38"/>
      <c r="BB177" s="38">
        <v>7133963</v>
      </c>
      <c r="BC177" s="38">
        <v>30395501</v>
      </c>
      <c r="BD177" s="38">
        <v>36935533</v>
      </c>
      <c r="BE177" s="38"/>
      <c r="BF177" s="38"/>
      <c r="BG177" s="38"/>
      <c r="BH177" s="38"/>
      <c r="BI177" s="35"/>
      <c r="BJ177" s="30">
        <f t="shared" si="600"/>
        <v>74464997</v>
      </c>
      <c r="BK177" s="34"/>
      <c r="BL177" s="34"/>
      <c r="BM177" s="34"/>
      <c r="BN177" s="34"/>
      <c r="BO177" s="31"/>
      <c r="BP177" s="38">
        <v>12699900</v>
      </c>
      <c r="BQ177" s="56">
        <v>29765367</v>
      </c>
      <c r="BR177" s="42"/>
      <c r="BS177" s="39"/>
      <c r="BT177" s="39"/>
      <c r="BU177" s="38"/>
      <c r="BV177" s="35"/>
      <c r="BW177" s="30">
        <f t="shared" si="601"/>
        <v>42465267</v>
      </c>
      <c r="BX177" s="206"/>
      <c r="BY177" s="206"/>
      <c r="BZ177" s="206"/>
      <c r="CA177" s="206"/>
      <c r="CB177" s="206"/>
      <c r="CC177" s="38">
        <v>2770132</v>
      </c>
      <c r="CD177" s="39">
        <v>29822389</v>
      </c>
      <c r="CE177" s="39"/>
      <c r="CF177" s="39"/>
      <c r="CG177" s="39"/>
      <c r="CH177" s="38"/>
      <c r="CI177" s="35"/>
      <c r="CJ177" s="30">
        <f t="shared" si="602"/>
        <v>32592521</v>
      </c>
      <c r="CK177" s="42">
        <f t="shared" si="551"/>
        <v>0</v>
      </c>
      <c r="CL177" s="38">
        <f t="shared" si="603"/>
        <v>65535003</v>
      </c>
      <c r="CM177" s="38">
        <f t="shared" si="604"/>
        <v>31999730</v>
      </c>
      <c r="CN177" s="38">
        <f t="shared" si="605"/>
        <v>9872746</v>
      </c>
      <c r="CO177" s="372">
        <f t="shared" si="529"/>
        <v>1</v>
      </c>
      <c r="CP177" s="373">
        <f>IFERROR(BJ177/AJ177,0)</f>
        <v>0.53189283571428569</v>
      </c>
    </row>
    <row r="178" spans="1:94" s="29" customFormat="1" ht="36" outlineLevel="2">
      <c r="A178" s="464" t="s">
        <v>815</v>
      </c>
      <c r="B178" s="486" t="s">
        <v>394</v>
      </c>
      <c r="C178" s="550">
        <v>10</v>
      </c>
      <c r="D178" s="487" t="s">
        <v>363</v>
      </c>
      <c r="E178" s="30">
        <v>70000000</v>
      </c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573"/>
      <c r="AD178" s="34">
        <f t="shared" si="596"/>
        <v>0</v>
      </c>
      <c r="AE178" s="36">
        <f t="shared" si="596"/>
        <v>0</v>
      </c>
      <c r="AF178" s="32"/>
      <c r="AG178" s="30">
        <f t="shared" si="597"/>
        <v>70000000</v>
      </c>
      <c r="AH178" s="44"/>
      <c r="AI178" s="139">
        <f t="shared" si="598"/>
        <v>0</v>
      </c>
      <c r="AJ178" s="187">
        <f t="shared" si="599"/>
        <v>70000000</v>
      </c>
      <c r="AK178" s="30">
        <v>0</v>
      </c>
      <c r="AL178" s="332">
        <v>0</v>
      </c>
      <c r="AM178" s="332">
        <v>0</v>
      </c>
      <c r="AN178" s="332">
        <v>0</v>
      </c>
      <c r="AO178" s="333">
        <v>0</v>
      </c>
      <c r="AP178" s="59">
        <v>0</v>
      </c>
      <c r="AQ178" s="59"/>
      <c r="AR178" s="59"/>
      <c r="AS178" s="59"/>
      <c r="AT178" s="59"/>
      <c r="AU178" s="182"/>
      <c r="AV178" s="60"/>
      <c r="AW178" s="36">
        <f t="shared" si="606"/>
        <v>0</v>
      </c>
      <c r="AX178" s="30">
        <v>0</v>
      </c>
      <c r="AY178" s="30">
        <v>0</v>
      </c>
      <c r="AZ178" s="30">
        <v>0</v>
      </c>
      <c r="BA178" s="30">
        <v>0</v>
      </c>
      <c r="BB178" s="30">
        <v>0</v>
      </c>
      <c r="BC178" s="38">
        <v>0</v>
      </c>
      <c r="BD178" s="38"/>
      <c r="BE178" s="38"/>
      <c r="BF178" s="38"/>
      <c r="BG178" s="38"/>
      <c r="BH178" s="38"/>
      <c r="BI178" s="35"/>
      <c r="BJ178" s="30">
        <f t="shared" si="600"/>
        <v>0</v>
      </c>
      <c r="BK178" s="34">
        <v>0</v>
      </c>
      <c r="BL178" s="34">
        <v>0</v>
      </c>
      <c r="BM178" s="34">
        <v>0</v>
      </c>
      <c r="BN178" s="34">
        <v>0</v>
      </c>
      <c r="BO178" s="31">
        <v>0</v>
      </c>
      <c r="BP178" s="38">
        <v>0</v>
      </c>
      <c r="BQ178" s="56"/>
      <c r="BR178" s="42"/>
      <c r="BS178" s="39"/>
      <c r="BT178" s="39"/>
      <c r="BU178" s="38"/>
      <c r="BV178" s="35"/>
      <c r="BW178" s="30">
        <f t="shared" si="601"/>
        <v>0</v>
      </c>
      <c r="BX178" s="206">
        <v>0</v>
      </c>
      <c r="BY178" s="206">
        <v>0</v>
      </c>
      <c r="BZ178" s="206">
        <v>0</v>
      </c>
      <c r="CA178" s="206">
        <v>0</v>
      </c>
      <c r="CB178" s="206">
        <v>0</v>
      </c>
      <c r="CC178" s="38">
        <v>0</v>
      </c>
      <c r="CD178" s="39"/>
      <c r="CE178" s="39"/>
      <c r="CF178" s="39"/>
      <c r="CG178" s="39"/>
      <c r="CH178" s="38"/>
      <c r="CI178" s="35"/>
      <c r="CJ178" s="30">
        <f t="shared" si="602"/>
        <v>0</v>
      </c>
      <c r="CK178" s="42">
        <f t="shared" si="551"/>
        <v>70000000</v>
      </c>
      <c r="CL178" s="38">
        <f t="shared" si="603"/>
        <v>0</v>
      </c>
      <c r="CM178" s="38">
        <f t="shared" si="604"/>
        <v>0</v>
      </c>
      <c r="CN178" s="38">
        <f t="shared" si="605"/>
        <v>0</v>
      </c>
      <c r="CO178" s="372">
        <f t="shared" si="529"/>
        <v>0</v>
      </c>
      <c r="CP178" s="373">
        <f>IFERROR(BJ178/AJ178,0)</f>
        <v>0</v>
      </c>
    </row>
    <row r="179" spans="1:94" s="29" customFormat="1" outlineLevel="2">
      <c r="A179" s="465" t="s">
        <v>816</v>
      </c>
      <c r="B179" s="486" t="s">
        <v>395</v>
      </c>
      <c r="C179" s="550">
        <v>10</v>
      </c>
      <c r="D179" s="487" t="s">
        <v>364</v>
      </c>
      <c r="E179" s="30">
        <v>405300000</v>
      </c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>
        <v>323000000</v>
      </c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573"/>
      <c r="AD179" s="34">
        <f t="shared" si="596"/>
        <v>323000000</v>
      </c>
      <c r="AE179" s="36">
        <f t="shared" si="596"/>
        <v>0</v>
      </c>
      <c r="AF179" s="32"/>
      <c r="AG179" s="30">
        <f t="shared" ref="AG179" si="607">+E179-AD179+AE179+AF179</f>
        <v>82300000</v>
      </c>
      <c r="AH179" s="44"/>
      <c r="AI179" s="139">
        <f t="shared" ref="AI179" si="608">+AH179+AW179</f>
        <v>3859460</v>
      </c>
      <c r="AJ179" s="187">
        <f t="shared" si="599"/>
        <v>82300000</v>
      </c>
      <c r="AK179" s="30">
        <v>0</v>
      </c>
      <c r="AL179" s="332">
        <v>0</v>
      </c>
      <c r="AM179" s="332">
        <v>0</v>
      </c>
      <c r="AN179" s="332">
        <v>0</v>
      </c>
      <c r="AO179" s="333">
        <v>3859460</v>
      </c>
      <c r="AP179" s="59">
        <v>0</v>
      </c>
      <c r="AQ179" s="59"/>
      <c r="AR179" s="59"/>
      <c r="AS179" s="59"/>
      <c r="AT179" s="59"/>
      <c r="AU179" s="182"/>
      <c r="AV179" s="60"/>
      <c r="AW179" s="36">
        <f t="shared" ref="AW179" si="609">+SUM(AK179:AV179)</f>
        <v>3859460</v>
      </c>
      <c r="AX179" s="30">
        <v>0</v>
      </c>
      <c r="AY179" s="42">
        <v>0</v>
      </c>
      <c r="AZ179" s="38">
        <v>0</v>
      </c>
      <c r="BA179" s="38">
        <v>0</v>
      </c>
      <c r="BB179" s="38">
        <v>3859460</v>
      </c>
      <c r="BC179" s="38">
        <v>0</v>
      </c>
      <c r="BD179" s="38"/>
      <c r="BE179" s="38"/>
      <c r="BF179" s="38"/>
      <c r="BG179" s="38"/>
      <c r="BH179" s="38"/>
      <c r="BI179" s="35"/>
      <c r="BJ179" s="30">
        <f t="shared" ref="BJ179" si="610">+SUM(AX179:BI179)</f>
        <v>3859460</v>
      </c>
      <c r="BK179" s="34">
        <v>0</v>
      </c>
      <c r="BL179" s="38">
        <v>0</v>
      </c>
      <c r="BM179" s="38">
        <v>0</v>
      </c>
      <c r="BN179" s="38">
        <v>0</v>
      </c>
      <c r="BO179" s="35">
        <v>3859460</v>
      </c>
      <c r="BP179" s="38">
        <v>0</v>
      </c>
      <c r="BQ179" s="56"/>
      <c r="BR179" s="42"/>
      <c r="BS179" s="39"/>
      <c r="BT179" s="39"/>
      <c r="BU179" s="38"/>
      <c r="BV179" s="35"/>
      <c r="BW179" s="30">
        <f t="shared" si="601"/>
        <v>3859460</v>
      </c>
      <c r="BX179" s="206">
        <v>0</v>
      </c>
      <c r="BY179" s="206">
        <v>0</v>
      </c>
      <c r="BZ179" s="206">
        <v>0</v>
      </c>
      <c r="CA179" s="206">
        <v>0</v>
      </c>
      <c r="CB179" s="206">
        <v>0</v>
      </c>
      <c r="CC179" s="38">
        <v>3859460</v>
      </c>
      <c r="CD179" s="39"/>
      <c r="CE179" s="39"/>
      <c r="CF179" s="39"/>
      <c r="CG179" s="39"/>
      <c r="CH179" s="38"/>
      <c r="CI179" s="35"/>
      <c r="CJ179" s="30">
        <f t="shared" si="602"/>
        <v>3859460</v>
      </c>
      <c r="CK179" s="42">
        <f t="shared" si="551"/>
        <v>78440540</v>
      </c>
      <c r="CL179" s="38">
        <f t="shared" si="603"/>
        <v>0</v>
      </c>
      <c r="CM179" s="38">
        <f t="shared" si="604"/>
        <v>0</v>
      </c>
      <c r="CN179" s="38">
        <f t="shared" si="605"/>
        <v>0</v>
      </c>
      <c r="CO179" s="372">
        <f t="shared" si="529"/>
        <v>4.6895018226002429E-2</v>
      </c>
      <c r="CP179" s="373">
        <f>IFERROR(BJ179/AJ179,0)</f>
        <v>4.6895018226002429E-2</v>
      </c>
    </row>
    <row r="180" spans="1:94" s="26" customFormat="1" ht="64.5" customHeight="1" outlineLevel="1">
      <c r="A180" s="146"/>
      <c r="B180" s="380" t="s">
        <v>396</v>
      </c>
      <c r="C180" s="557" t="s">
        <v>84</v>
      </c>
      <c r="D180" s="252" t="s">
        <v>354</v>
      </c>
      <c r="E180" s="381">
        <f>+E181</f>
        <v>3500000000</v>
      </c>
      <c r="F180" s="381">
        <f t="shared" ref="F180:BQ180" si="611">+F181</f>
        <v>0</v>
      </c>
      <c r="G180" s="381">
        <f t="shared" si="611"/>
        <v>0</v>
      </c>
      <c r="H180" s="381">
        <f t="shared" si="611"/>
        <v>0</v>
      </c>
      <c r="I180" s="381">
        <f t="shared" si="611"/>
        <v>0</v>
      </c>
      <c r="J180" s="381">
        <f t="shared" si="611"/>
        <v>0</v>
      </c>
      <c r="K180" s="381">
        <f t="shared" si="611"/>
        <v>0</v>
      </c>
      <c r="L180" s="381">
        <f t="shared" si="611"/>
        <v>0</v>
      </c>
      <c r="M180" s="381">
        <f t="shared" si="611"/>
        <v>0</v>
      </c>
      <c r="N180" s="381">
        <f t="shared" si="611"/>
        <v>252152000</v>
      </c>
      <c r="O180" s="381">
        <f t="shared" si="611"/>
        <v>252152000</v>
      </c>
      <c r="P180" s="381">
        <f t="shared" si="611"/>
        <v>0</v>
      </c>
      <c r="Q180" s="381">
        <f t="shared" si="611"/>
        <v>0</v>
      </c>
      <c r="R180" s="381">
        <f t="shared" si="611"/>
        <v>650000000</v>
      </c>
      <c r="S180" s="381">
        <f t="shared" si="611"/>
        <v>0</v>
      </c>
      <c r="T180" s="381">
        <f t="shared" si="611"/>
        <v>0</v>
      </c>
      <c r="U180" s="381">
        <f t="shared" si="611"/>
        <v>0</v>
      </c>
      <c r="V180" s="381">
        <f t="shared" si="611"/>
        <v>0</v>
      </c>
      <c r="W180" s="381">
        <f t="shared" si="611"/>
        <v>0</v>
      </c>
      <c r="X180" s="381">
        <f t="shared" si="611"/>
        <v>0</v>
      </c>
      <c r="Y180" s="381">
        <f t="shared" si="611"/>
        <v>0</v>
      </c>
      <c r="Z180" s="381">
        <f t="shared" si="611"/>
        <v>0</v>
      </c>
      <c r="AA180" s="381">
        <f t="shared" si="611"/>
        <v>0</v>
      </c>
      <c r="AB180" s="381">
        <f t="shared" si="611"/>
        <v>0</v>
      </c>
      <c r="AC180" s="382">
        <f t="shared" si="611"/>
        <v>0</v>
      </c>
      <c r="AD180" s="383">
        <f t="shared" si="611"/>
        <v>902152000</v>
      </c>
      <c r="AE180" s="381">
        <f t="shared" si="611"/>
        <v>252152000</v>
      </c>
      <c r="AF180" s="382">
        <f t="shared" si="611"/>
        <v>0</v>
      </c>
      <c r="AG180" s="383">
        <f t="shared" si="611"/>
        <v>2850000000</v>
      </c>
      <c r="AH180" s="381">
        <f t="shared" si="611"/>
        <v>350000000</v>
      </c>
      <c r="AI180" s="381">
        <f t="shared" si="611"/>
        <v>2414366881</v>
      </c>
      <c r="AJ180" s="381">
        <f t="shared" si="611"/>
        <v>2500000000</v>
      </c>
      <c r="AK180" s="381">
        <f t="shared" si="611"/>
        <v>650000000</v>
      </c>
      <c r="AL180" s="381">
        <f t="shared" si="611"/>
        <v>386800214</v>
      </c>
      <c r="AM180" s="381">
        <f t="shared" si="611"/>
        <v>240558667</v>
      </c>
      <c r="AN180" s="381">
        <f t="shared" si="611"/>
        <v>420000000</v>
      </c>
      <c r="AO180" s="381">
        <f t="shared" si="611"/>
        <v>167008000</v>
      </c>
      <c r="AP180" s="381">
        <f t="shared" si="611"/>
        <v>0</v>
      </c>
      <c r="AQ180" s="381">
        <f t="shared" si="611"/>
        <v>200000000</v>
      </c>
      <c r="AR180" s="381">
        <f t="shared" si="611"/>
        <v>0</v>
      </c>
      <c r="AS180" s="381">
        <f t="shared" si="611"/>
        <v>0</v>
      </c>
      <c r="AT180" s="381">
        <f t="shared" si="611"/>
        <v>0</v>
      </c>
      <c r="AU180" s="381">
        <f t="shared" si="611"/>
        <v>0</v>
      </c>
      <c r="AV180" s="381">
        <f t="shared" si="611"/>
        <v>0</v>
      </c>
      <c r="AW180" s="381">
        <f t="shared" si="611"/>
        <v>2064366881</v>
      </c>
      <c r="AX180" s="381">
        <f t="shared" si="611"/>
        <v>0</v>
      </c>
      <c r="AY180" s="381">
        <f t="shared" si="611"/>
        <v>18185567</v>
      </c>
      <c r="AZ180" s="381">
        <f t="shared" si="611"/>
        <v>484117084</v>
      </c>
      <c r="BA180" s="381">
        <f t="shared" si="611"/>
        <v>175387074</v>
      </c>
      <c r="BB180" s="381">
        <f t="shared" si="611"/>
        <v>598514780</v>
      </c>
      <c r="BC180" s="381">
        <f t="shared" si="611"/>
        <v>124519504</v>
      </c>
      <c r="BD180" s="381">
        <f t="shared" si="611"/>
        <v>47113426</v>
      </c>
      <c r="BE180" s="381">
        <f t="shared" si="611"/>
        <v>0</v>
      </c>
      <c r="BF180" s="381">
        <f t="shared" si="611"/>
        <v>0</v>
      </c>
      <c r="BG180" s="381">
        <f t="shared" si="611"/>
        <v>0</v>
      </c>
      <c r="BH180" s="381">
        <f t="shared" si="611"/>
        <v>0</v>
      </c>
      <c r="BI180" s="381">
        <f t="shared" si="611"/>
        <v>0</v>
      </c>
      <c r="BJ180" s="381">
        <f t="shared" si="611"/>
        <v>1447837435</v>
      </c>
      <c r="BK180" s="381">
        <f t="shared" si="611"/>
        <v>0</v>
      </c>
      <c r="BL180" s="381">
        <f t="shared" si="611"/>
        <v>4930974</v>
      </c>
      <c r="BM180" s="381">
        <f t="shared" si="611"/>
        <v>27995522</v>
      </c>
      <c r="BN180" s="381">
        <f t="shared" si="611"/>
        <v>19644292</v>
      </c>
      <c r="BO180" s="381">
        <f t="shared" si="611"/>
        <v>57129310</v>
      </c>
      <c r="BP180" s="376">
        <f t="shared" si="611"/>
        <v>182144070</v>
      </c>
      <c r="BQ180" s="381">
        <f t="shared" si="611"/>
        <v>98082910</v>
      </c>
      <c r="BR180" s="381">
        <f t="shared" ref="BR180:CN180" si="612">+BR181</f>
        <v>0</v>
      </c>
      <c r="BS180" s="381">
        <f t="shared" si="612"/>
        <v>0</v>
      </c>
      <c r="BT180" s="381">
        <f t="shared" si="612"/>
        <v>0</v>
      </c>
      <c r="BU180" s="381">
        <f t="shared" si="612"/>
        <v>0</v>
      </c>
      <c r="BV180" s="381">
        <f t="shared" si="612"/>
        <v>0</v>
      </c>
      <c r="BW180" s="381">
        <f t="shared" si="612"/>
        <v>389927078</v>
      </c>
      <c r="BX180" s="381">
        <f t="shared" si="612"/>
        <v>0</v>
      </c>
      <c r="BY180" s="381">
        <f t="shared" si="612"/>
        <v>4569798</v>
      </c>
      <c r="BZ180" s="381">
        <f t="shared" si="612"/>
        <v>23365825</v>
      </c>
      <c r="CA180" s="381">
        <f t="shared" si="612"/>
        <v>21519636</v>
      </c>
      <c r="CB180" s="381">
        <f t="shared" si="612"/>
        <v>50631280</v>
      </c>
      <c r="CC180" s="381">
        <f t="shared" si="612"/>
        <v>176193107</v>
      </c>
      <c r="CD180" s="381">
        <f t="shared" si="612"/>
        <v>104222137</v>
      </c>
      <c r="CE180" s="381">
        <f t="shared" si="612"/>
        <v>0</v>
      </c>
      <c r="CF180" s="381">
        <f t="shared" si="612"/>
        <v>0</v>
      </c>
      <c r="CG180" s="381">
        <f t="shared" si="612"/>
        <v>0</v>
      </c>
      <c r="CH180" s="381">
        <f t="shared" si="612"/>
        <v>0</v>
      </c>
      <c r="CI180" s="381">
        <f t="shared" si="612"/>
        <v>0</v>
      </c>
      <c r="CJ180" s="381">
        <f t="shared" si="612"/>
        <v>380501783</v>
      </c>
      <c r="CK180" s="381">
        <f t="shared" si="612"/>
        <v>435633119</v>
      </c>
      <c r="CL180" s="381">
        <f t="shared" si="612"/>
        <v>616529446</v>
      </c>
      <c r="CM180" s="381">
        <f t="shared" si="612"/>
        <v>1057910357</v>
      </c>
      <c r="CN180" s="381">
        <f t="shared" si="612"/>
        <v>9425295</v>
      </c>
      <c r="CO180" s="391">
        <f t="shared" si="529"/>
        <v>0.82574675239999995</v>
      </c>
      <c r="CP180" s="391">
        <f>IFERROR(BJ180/AJ180,0)</f>
        <v>0.57913497400000002</v>
      </c>
    </row>
    <row r="181" spans="1:94" s="26" customFormat="1" ht="21" customHeight="1" outlineLevel="1">
      <c r="A181" s="464"/>
      <c r="B181" s="489" t="s">
        <v>397</v>
      </c>
      <c r="C181" s="551">
        <v>10</v>
      </c>
      <c r="D181" s="493" t="s">
        <v>360</v>
      </c>
      <c r="E181" s="184">
        <f>+SUM(E182:E187)</f>
        <v>3500000000</v>
      </c>
      <c r="F181" s="184">
        <f t="shared" ref="F181:BQ181" si="613">+SUM(F182:F187)</f>
        <v>0</v>
      </c>
      <c r="G181" s="184">
        <f t="shared" si="613"/>
        <v>0</v>
      </c>
      <c r="H181" s="184">
        <f t="shared" si="613"/>
        <v>0</v>
      </c>
      <c r="I181" s="184">
        <f t="shared" si="613"/>
        <v>0</v>
      </c>
      <c r="J181" s="184">
        <f t="shared" si="613"/>
        <v>0</v>
      </c>
      <c r="K181" s="184">
        <f t="shared" si="613"/>
        <v>0</v>
      </c>
      <c r="L181" s="184">
        <f t="shared" si="613"/>
        <v>0</v>
      </c>
      <c r="M181" s="184">
        <f t="shared" si="613"/>
        <v>0</v>
      </c>
      <c r="N181" s="184">
        <f t="shared" si="613"/>
        <v>252152000</v>
      </c>
      <c r="O181" s="184">
        <f t="shared" si="613"/>
        <v>252152000</v>
      </c>
      <c r="P181" s="184">
        <f t="shared" si="613"/>
        <v>0</v>
      </c>
      <c r="Q181" s="184">
        <f t="shared" si="613"/>
        <v>0</v>
      </c>
      <c r="R181" s="184">
        <f t="shared" si="613"/>
        <v>650000000</v>
      </c>
      <c r="S181" s="184">
        <f t="shared" si="613"/>
        <v>0</v>
      </c>
      <c r="T181" s="184">
        <f t="shared" si="613"/>
        <v>0</v>
      </c>
      <c r="U181" s="184">
        <f t="shared" si="613"/>
        <v>0</v>
      </c>
      <c r="V181" s="184">
        <f t="shared" si="613"/>
        <v>0</v>
      </c>
      <c r="W181" s="184">
        <f t="shared" si="613"/>
        <v>0</v>
      </c>
      <c r="X181" s="184">
        <f t="shared" si="613"/>
        <v>0</v>
      </c>
      <c r="Y181" s="184">
        <f t="shared" si="613"/>
        <v>0</v>
      </c>
      <c r="Z181" s="184">
        <f t="shared" si="613"/>
        <v>0</v>
      </c>
      <c r="AA181" s="184">
        <f t="shared" si="613"/>
        <v>0</v>
      </c>
      <c r="AB181" s="184">
        <f t="shared" si="613"/>
        <v>0</v>
      </c>
      <c r="AC181" s="188">
        <f t="shared" si="613"/>
        <v>0</v>
      </c>
      <c r="AD181" s="203">
        <f t="shared" si="613"/>
        <v>902152000</v>
      </c>
      <c r="AE181" s="184">
        <f t="shared" si="613"/>
        <v>252152000</v>
      </c>
      <c r="AF181" s="188">
        <f t="shared" si="613"/>
        <v>0</v>
      </c>
      <c r="AG181" s="203">
        <f t="shared" si="613"/>
        <v>2850000000</v>
      </c>
      <c r="AH181" s="184">
        <f t="shared" si="613"/>
        <v>350000000</v>
      </c>
      <c r="AI181" s="184">
        <f t="shared" si="613"/>
        <v>2414366881</v>
      </c>
      <c r="AJ181" s="184">
        <f t="shared" si="613"/>
        <v>2500000000</v>
      </c>
      <c r="AK181" s="184">
        <f t="shared" si="613"/>
        <v>650000000</v>
      </c>
      <c r="AL181" s="184">
        <f t="shared" si="613"/>
        <v>386800214</v>
      </c>
      <c r="AM181" s="184">
        <f t="shared" si="613"/>
        <v>240558667</v>
      </c>
      <c r="AN181" s="184">
        <f t="shared" si="613"/>
        <v>420000000</v>
      </c>
      <c r="AO181" s="184">
        <f t="shared" si="613"/>
        <v>167008000</v>
      </c>
      <c r="AP181" s="184">
        <f t="shared" si="613"/>
        <v>0</v>
      </c>
      <c r="AQ181" s="184">
        <f t="shared" si="613"/>
        <v>200000000</v>
      </c>
      <c r="AR181" s="184">
        <f t="shared" si="613"/>
        <v>0</v>
      </c>
      <c r="AS181" s="184">
        <f t="shared" si="613"/>
        <v>0</v>
      </c>
      <c r="AT181" s="184">
        <f t="shared" si="613"/>
        <v>0</v>
      </c>
      <c r="AU181" s="184">
        <f t="shared" si="613"/>
        <v>0</v>
      </c>
      <c r="AV181" s="184">
        <f t="shared" si="613"/>
        <v>0</v>
      </c>
      <c r="AW181" s="184">
        <f t="shared" si="613"/>
        <v>2064366881</v>
      </c>
      <c r="AX181" s="184">
        <f t="shared" si="613"/>
        <v>0</v>
      </c>
      <c r="AY181" s="184">
        <f t="shared" si="613"/>
        <v>18185567</v>
      </c>
      <c r="AZ181" s="184">
        <f t="shared" si="613"/>
        <v>484117084</v>
      </c>
      <c r="BA181" s="184">
        <f t="shared" si="613"/>
        <v>175387074</v>
      </c>
      <c r="BB181" s="184">
        <f t="shared" si="613"/>
        <v>598514780</v>
      </c>
      <c r="BC181" s="184">
        <f t="shared" si="613"/>
        <v>124519504</v>
      </c>
      <c r="BD181" s="184">
        <f t="shared" si="613"/>
        <v>47113426</v>
      </c>
      <c r="BE181" s="184">
        <f t="shared" si="613"/>
        <v>0</v>
      </c>
      <c r="BF181" s="184">
        <f t="shared" si="613"/>
        <v>0</v>
      </c>
      <c r="BG181" s="184">
        <f t="shared" si="613"/>
        <v>0</v>
      </c>
      <c r="BH181" s="184">
        <f t="shared" si="613"/>
        <v>0</v>
      </c>
      <c r="BI181" s="184">
        <f t="shared" si="613"/>
        <v>0</v>
      </c>
      <c r="BJ181" s="184">
        <f t="shared" si="613"/>
        <v>1447837435</v>
      </c>
      <c r="BK181" s="188">
        <f t="shared" si="613"/>
        <v>0</v>
      </c>
      <c r="BL181" s="189">
        <f t="shared" si="613"/>
        <v>4930974</v>
      </c>
      <c r="BM181" s="189">
        <f t="shared" si="613"/>
        <v>27995522</v>
      </c>
      <c r="BN181" s="189">
        <f t="shared" si="613"/>
        <v>19644292</v>
      </c>
      <c r="BO181" s="189">
        <f t="shared" si="613"/>
        <v>57129310</v>
      </c>
      <c r="BP181" s="467">
        <f t="shared" si="613"/>
        <v>182144070</v>
      </c>
      <c r="BQ181" s="189">
        <f t="shared" si="613"/>
        <v>98082910</v>
      </c>
      <c r="BR181" s="184">
        <f t="shared" ref="BR181:CN181" si="614">+SUM(BR182:BR187)</f>
        <v>0</v>
      </c>
      <c r="BS181" s="184">
        <f t="shared" si="614"/>
        <v>0</v>
      </c>
      <c r="BT181" s="184">
        <f t="shared" si="614"/>
        <v>0</v>
      </c>
      <c r="BU181" s="184">
        <f t="shared" si="614"/>
        <v>0</v>
      </c>
      <c r="BV181" s="184">
        <f t="shared" si="614"/>
        <v>0</v>
      </c>
      <c r="BW181" s="184">
        <f t="shared" si="614"/>
        <v>389927078</v>
      </c>
      <c r="BX181" s="184">
        <f t="shared" si="614"/>
        <v>0</v>
      </c>
      <c r="BY181" s="184">
        <f t="shared" si="614"/>
        <v>4569798</v>
      </c>
      <c r="BZ181" s="184">
        <f t="shared" si="614"/>
        <v>23365825</v>
      </c>
      <c r="CA181" s="184">
        <f t="shared" si="614"/>
        <v>21519636</v>
      </c>
      <c r="CB181" s="184">
        <f t="shared" si="614"/>
        <v>50631280</v>
      </c>
      <c r="CC181" s="184">
        <f t="shared" si="614"/>
        <v>176193107</v>
      </c>
      <c r="CD181" s="184">
        <f t="shared" si="614"/>
        <v>104222137</v>
      </c>
      <c r="CE181" s="184">
        <f t="shared" si="614"/>
        <v>0</v>
      </c>
      <c r="CF181" s="184">
        <f t="shared" si="614"/>
        <v>0</v>
      </c>
      <c r="CG181" s="184">
        <f t="shared" si="614"/>
        <v>0</v>
      </c>
      <c r="CH181" s="184">
        <f t="shared" si="614"/>
        <v>0</v>
      </c>
      <c r="CI181" s="184">
        <f t="shared" si="614"/>
        <v>0</v>
      </c>
      <c r="CJ181" s="184">
        <f t="shared" si="614"/>
        <v>380501783</v>
      </c>
      <c r="CK181" s="184">
        <f t="shared" si="614"/>
        <v>435633119</v>
      </c>
      <c r="CL181" s="184">
        <f t="shared" si="614"/>
        <v>616529446</v>
      </c>
      <c r="CM181" s="184">
        <f t="shared" si="614"/>
        <v>1057910357</v>
      </c>
      <c r="CN181" s="184">
        <f t="shared" si="614"/>
        <v>9425295</v>
      </c>
      <c r="CO181" s="392">
        <f t="shared" si="529"/>
        <v>0.82574675239999995</v>
      </c>
      <c r="CP181" s="392">
        <f>IFERROR(BJ181/AJ181,0)</f>
        <v>0.57913497400000002</v>
      </c>
    </row>
    <row r="182" spans="1:94" s="26" customFormat="1" ht="54" outlineLevel="2">
      <c r="A182" s="464" t="s">
        <v>817</v>
      </c>
      <c r="B182" s="486" t="s">
        <v>398</v>
      </c>
      <c r="C182" s="543">
        <v>10</v>
      </c>
      <c r="D182" s="494" t="s">
        <v>366</v>
      </c>
      <c r="E182" s="30">
        <v>1252152000</v>
      </c>
      <c r="F182" s="112"/>
      <c r="G182" s="112"/>
      <c r="H182" s="112"/>
      <c r="I182" s="112"/>
      <c r="J182" s="112"/>
      <c r="K182" s="112"/>
      <c r="L182" s="112"/>
      <c r="M182" s="112"/>
      <c r="N182" s="112">
        <v>252152000</v>
      </c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7"/>
      <c r="AD182" s="34">
        <f t="shared" ref="AD182:AE187" si="615">+F182+H182+J182+L182+N182+P182+R182+T182+V182+X182+Z182+AB182</f>
        <v>252152000</v>
      </c>
      <c r="AE182" s="36">
        <f t="shared" si="615"/>
        <v>0</v>
      </c>
      <c r="AF182" s="117"/>
      <c r="AG182" s="30">
        <f t="shared" ref="AG182:AG187" si="616">+E182-AD182+AE182+AF182</f>
        <v>1000000000</v>
      </c>
      <c r="AH182" s="115"/>
      <c r="AI182" s="139">
        <f t="shared" ref="AI182:AI187" si="617">+AH182+AW182</f>
        <v>794366881</v>
      </c>
      <c r="AJ182" s="187">
        <f t="shared" ref="AJ182:AJ187" si="618">+AG182-AH182</f>
        <v>1000000000</v>
      </c>
      <c r="AK182" s="30">
        <v>0</v>
      </c>
      <c r="AL182" s="332">
        <v>386800214</v>
      </c>
      <c r="AM182" s="332">
        <v>240558667</v>
      </c>
      <c r="AN182" s="332">
        <v>0</v>
      </c>
      <c r="AO182" s="333">
        <v>167008000</v>
      </c>
      <c r="AP182" s="38">
        <v>0</v>
      </c>
      <c r="AQ182" s="38"/>
      <c r="AR182" s="38"/>
      <c r="AS182" s="38"/>
      <c r="AT182" s="38"/>
      <c r="AU182" s="38"/>
      <c r="AV182" s="35"/>
      <c r="AW182" s="36">
        <f t="shared" ref="AW182:AW187" si="619">+SUM(AK182:AV182)</f>
        <v>794366881</v>
      </c>
      <c r="AX182" s="30">
        <v>0</v>
      </c>
      <c r="AY182" s="30">
        <v>0</v>
      </c>
      <c r="AZ182" s="38">
        <v>210082214</v>
      </c>
      <c r="BA182" s="38">
        <v>155025734</v>
      </c>
      <c r="BB182" s="38">
        <v>133552000</v>
      </c>
      <c r="BC182" s="38">
        <v>72343200</v>
      </c>
      <c r="BD182" s="118"/>
      <c r="BE182" s="38"/>
      <c r="BF182" s="38"/>
      <c r="BG182" s="38"/>
      <c r="BH182" s="38"/>
      <c r="BI182" s="35"/>
      <c r="BJ182" s="30">
        <f t="shared" ref="BJ182:BJ187" si="620">+SUM(AX182:BI182)</f>
        <v>571003148</v>
      </c>
      <c r="BK182" s="34"/>
      <c r="BL182" s="38"/>
      <c r="BM182" s="38"/>
      <c r="BN182" s="38"/>
      <c r="BO182" s="35">
        <v>29919041</v>
      </c>
      <c r="BP182" s="38">
        <v>49267080</v>
      </c>
      <c r="BQ182" s="42">
        <v>52664800</v>
      </c>
      <c r="BR182" s="115"/>
      <c r="BS182" s="118"/>
      <c r="BT182" s="38"/>
      <c r="BU182" s="38"/>
      <c r="BV182" s="35"/>
      <c r="BW182" s="30">
        <f t="shared" ref="BW182:BW187" si="621">+SUM(BK182:BV182)</f>
        <v>131850921</v>
      </c>
      <c r="BX182" s="38"/>
      <c r="BY182" s="38"/>
      <c r="BZ182" s="38"/>
      <c r="CA182" s="38"/>
      <c r="CB182" s="38">
        <v>29919041</v>
      </c>
      <c r="CC182" s="38">
        <v>49267080</v>
      </c>
      <c r="CD182" s="118">
        <v>52664800</v>
      </c>
      <c r="CE182" s="118"/>
      <c r="CF182" s="118"/>
      <c r="CG182" s="118"/>
      <c r="CH182" s="38"/>
      <c r="CI182" s="35"/>
      <c r="CJ182" s="30">
        <f t="shared" ref="CJ182:CJ187" si="622">+SUM(BX182:CI182)</f>
        <v>131850921</v>
      </c>
      <c r="CK182" s="42">
        <f t="shared" ref="CK182:CK187" si="623">+AJ182-AW182</f>
        <v>205633119</v>
      </c>
      <c r="CL182" s="38">
        <f t="shared" ref="CL182:CL187" si="624">+AW182-BJ182</f>
        <v>223363733</v>
      </c>
      <c r="CM182" s="38">
        <f t="shared" ref="CM182:CM187" si="625">+BJ182-BW182</f>
        <v>439152227</v>
      </c>
      <c r="CN182" s="38">
        <f t="shared" ref="CN182:CN187" si="626">+BW182-CJ182</f>
        <v>0</v>
      </c>
      <c r="CO182" s="372">
        <f t="shared" si="529"/>
        <v>0.79436688099999997</v>
      </c>
      <c r="CP182" s="373">
        <f>IFERROR(BJ182/AJ182,0)</f>
        <v>0.57100314799999996</v>
      </c>
    </row>
    <row r="183" spans="1:94" s="26" customFormat="1" outlineLevel="2">
      <c r="A183" s="464" t="s">
        <v>818</v>
      </c>
      <c r="B183" s="486" t="s">
        <v>399</v>
      </c>
      <c r="C183" s="543">
        <v>10</v>
      </c>
      <c r="D183" s="494" t="s">
        <v>361</v>
      </c>
      <c r="E183" s="30">
        <v>420000000</v>
      </c>
      <c r="F183" s="112"/>
      <c r="G183" s="112"/>
      <c r="H183" s="112"/>
      <c r="I183" s="112"/>
      <c r="J183" s="112"/>
      <c r="K183" s="112"/>
      <c r="L183" s="112"/>
      <c r="M183" s="112"/>
      <c r="N183" s="112"/>
      <c r="O183" s="112">
        <v>130000000</v>
      </c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7"/>
      <c r="AD183" s="34">
        <f t="shared" si="615"/>
        <v>0</v>
      </c>
      <c r="AE183" s="36">
        <f t="shared" si="615"/>
        <v>130000000</v>
      </c>
      <c r="AF183" s="117"/>
      <c r="AG183" s="30">
        <f t="shared" si="616"/>
        <v>550000000</v>
      </c>
      <c r="AH183" s="115"/>
      <c r="AI183" s="139">
        <f t="shared" si="617"/>
        <v>420000000</v>
      </c>
      <c r="AJ183" s="187">
        <f t="shared" si="618"/>
        <v>550000000</v>
      </c>
      <c r="AK183" s="30">
        <v>0</v>
      </c>
      <c r="AL183" s="332">
        <v>0</v>
      </c>
      <c r="AM183" s="332">
        <v>0</v>
      </c>
      <c r="AN183" s="332">
        <v>420000000</v>
      </c>
      <c r="AO183" s="333">
        <v>0</v>
      </c>
      <c r="AP183" s="38">
        <v>0</v>
      </c>
      <c r="AQ183" s="38"/>
      <c r="AR183" s="38"/>
      <c r="AS183" s="38"/>
      <c r="AT183" s="38"/>
      <c r="AU183" s="38"/>
      <c r="AV183" s="35"/>
      <c r="AW183" s="36">
        <f t="shared" si="619"/>
        <v>420000000</v>
      </c>
      <c r="AX183" s="30">
        <v>0</v>
      </c>
      <c r="AY183" s="30">
        <v>0</v>
      </c>
      <c r="AZ183" s="38">
        <v>0</v>
      </c>
      <c r="BA183" s="38">
        <v>0</v>
      </c>
      <c r="BB183" s="38">
        <v>420000000</v>
      </c>
      <c r="BC183" s="38">
        <v>0</v>
      </c>
      <c r="BD183" s="118"/>
      <c r="BE183" s="38"/>
      <c r="BF183" s="38"/>
      <c r="BG183" s="38"/>
      <c r="BH183" s="38"/>
      <c r="BI183" s="35"/>
      <c r="BJ183" s="30">
        <f t="shared" si="620"/>
        <v>420000000</v>
      </c>
      <c r="BK183" s="34">
        <v>0</v>
      </c>
      <c r="BL183" s="34">
        <v>0</v>
      </c>
      <c r="BM183" s="34">
        <v>0</v>
      </c>
      <c r="BN183" s="34">
        <v>0</v>
      </c>
      <c r="BO183" s="31">
        <v>0</v>
      </c>
      <c r="BP183" s="38">
        <v>84000000</v>
      </c>
      <c r="BQ183" s="42"/>
      <c r="BR183" s="115"/>
      <c r="BS183" s="118"/>
      <c r="BT183" s="38"/>
      <c r="BU183" s="38"/>
      <c r="BV183" s="35"/>
      <c r="BW183" s="30">
        <f t="shared" si="621"/>
        <v>84000000</v>
      </c>
      <c r="BX183" s="206">
        <v>0</v>
      </c>
      <c r="BY183" s="206">
        <v>0</v>
      </c>
      <c r="BZ183" s="206">
        <v>0</v>
      </c>
      <c r="CA183" s="206">
        <v>0</v>
      </c>
      <c r="CB183" s="206">
        <v>0</v>
      </c>
      <c r="CC183" s="38">
        <v>84000000</v>
      </c>
      <c r="CD183" s="118"/>
      <c r="CE183" s="118"/>
      <c r="CF183" s="118"/>
      <c r="CG183" s="118"/>
      <c r="CH183" s="38"/>
      <c r="CI183" s="35"/>
      <c r="CJ183" s="30">
        <f t="shared" si="622"/>
        <v>84000000</v>
      </c>
      <c r="CK183" s="42">
        <f t="shared" si="623"/>
        <v>130000000</v>
      </c>
      <c r="CL183" s="38">
        <f t="shared" si="624"/>
        <v>0</v>
      </c>
      <c r="CM183" s="38">
        <f t="shared" si="625"/>
        <v>336000000</v>
      </c>
      <c r="CN183" s="38">
        <f t="shared" si="626"/>
        <v>0</v>
      </c>
      <c r="CO183" s="372">
        <f t="shared" si="529"/>
        <v>0.76363636363636367</v>
      </c>
      <c r="CP183" s="373">
        <f>IFERROR(BJ183/AJ183,0)</f>
        <v>0.76363636363636367</v>
      </c>
    </row>
    <row r="184" spans="1:94" s="26" customFormat="1" outlineLevel="2">
      <c r="A184" s="464" t="s">
        <v>819</v>
      </c>
      <c r="B184" s="486" t="s">
        <v>400</v>
      </c>
      <c r="C184" s="543">
        <v>10</v>
      </c>
      <c r="D184" s="494" t="s">
        <v>362</v>
      </c>
      <c r="E184" s="30">
        <v>250000000</v>
      </c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7"/>
      <c r="AD184" s="34">
        <f t="shared" si="615"/>
        <v>0</v>
      </c>
      <c r="AE184" s="36">
        <f t="shared" si="615"/>
        <v>0</v>
      </c>
      <c r="AF184" s="117"/>
      <c r="AG184" s="30">
        <f t="shared" si="616"/>
        <v>250000000</v>
      </c>
      <c r="AH184" s="115"/>
      <c r="AI184" s="139">
        <f t="shared" si="617"/>
        <v>250000000</v>
      </c>
      <c r="AJ184" s="187">
        <f t="shared" si="618"/>
        <v>250000000</v>
      </c>
      <c r="AK184" s="30">
        <v>250000000</v>
      </c>
      <c r="AL184" s="332">
        <v>0</v>
      </c>
      <c r="AM184" s="332">
        <v>0</v>
      </c>
      <c r="AN184" s="332">
        <v>0</v>
      </c>
      <c r="AO184" s="333">
        <v>0</v>
      </c>
      <c r="AP184" s="38">
        <v>0</v>
      </c>
      <c r="AQ184" s="38"/>
      <c r="AR184" s="38"/>
      <c r="AS184" s="38"/>
      <c r="AT184" s="38"/>
      <c r="AU184" s="38"/>
      <c r="AV184" s="35"/>
      <c r="AW184" s="36">
        <f t="shared" si="619"/>
        <v>250000000</v>
      </c>
      <c r="AX184" s="30">
        <v>0</v>
      </c>
      <c r="AY184" s="30">
        <v>0</v>
      </c>
      <c r="AZ184" s="38">
        <v>250000000</v>
      </c>
      <c r="BA184" s="38">
        <v>0</v>
      </c>
      <c r="BB184" s="38">
        <v>0</v>
      </c>
      <c r="BC184" s="38">
        <v>0</v>
      </c>
      <c r="BD184" s="118"/>
      <c r="BE184" s="38"/>
      <c r="BF184" s="38"/>
      <c r="BG184" s="38"/>
      <c r="BH184" s="38"/>
      <c r="BI184" s="35"/>
      <c r="BJ184" s="30">
        <f t="shared" si="620"/>
        <v>250000000</v>
      </c>
      <c r="BK184" s="34"/>
      <c r="BL184" s="38"/>
      <c r="BM184" s="38"/>
      <c r="BN184" s="38">
        <v>4880528</v>
      </c>
      <c r="BO184" s="35">
        <v>5761228</v>
      </c>
      <c r="BP184" s="38"/>
      <c r="BQ184" s="42">
        <v>6974630</v>
      </c>
      <c r="BR184" s="115"/>
      <c r="BS184" s="118"/>
      <c r="BT184" s="38"/>
      <c r="BU184" s="38"/>
      <c r="BV184" s="35"/>
      <c r="BW184" s="30">
        <f t="shared" si="621"/>
        <v>17616386</v>
      </c>
      <c r="BX184" s="38"/>
      <c r="BY184" s="38"/>
      <c r="BZ184" s="38"/>
      <c r="CA184" s="38">
        <v>4880528</v>
      </c>
      <c r="CB184" s="38">
        <v>795903</v>
      </c>
      <c r="CC184" s="38">
        <v>4965325</v>
      </c>
      <c r="CD184" s="118">
        <v>6974630</v>
      </c>
      <c r="CE184" s="118"/>
      <c r="CF184" s="118"/>
      <c r="CG184" s="118"/>
      <c r="CH184" s="38"/>
      <c r="CI184" s="35"/>
      <c r="CJ184" s="30">
        <f t="shared" si="622"/>
        <v>17616386</v>
      </c>
      <c r="CK184" s="42">
        <f t="shared" si="623"/>
        <v>0</v>
      </c>
      <c r="CL184" s="38">
        <f t="shared" si="624"/>
        <v>0</v>
      </c>
      <c r="CM184" s="38">
        <f t="shared" si="625"/>
        <v>232383614</v>
      </c>
      <c r="CN184" s="38">
        <f t="shared" si="626"/>
        <v>0</v>
      </c>
      <c r="CO184" s="372">
        <f t="shared" si="529"/>
        <v>1</v>
      </c>
      <c r="CP184" s="373">
        <f>IFERROR(BJ184/AJ184,0)</f>
        <v>1</v>
      </c>
    </row>
    <row r="185" spans="1:94" s="26" customFormat="1" ht="21" customHeight="1" outlineLevel="2">
      <c r="A185" s="464" t="s">
        <v>820</v>
      </c>
      <c r="B185" s="486" t="s">
        <v>401</v>
      </c>
      <c r="C185" s="543">
        <v>10</v>
      </c>
      <c r="D185" s="494" t="s">
        <v>103</v>
      </c>
      <c r="E185" s="30">
        <v>400000000</v>
      </c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7"/>
      <c r="AD185" s="34">
        <f t="shared" si="615"/>
        <v>0</v>
      </c>
      <c r="AE185" s="36">
        <f t="shared" si="615"/>
        <v>0</v>
      </c>
      <c r="AF185" s="117"/>
      <c r="AG185" s="30">
        <f t="shared" si="616"/>
        <v>400000000</v>
      </c>
      <c r="AH185" s="115"/>
      <c r="AI185" s="139">
        <f t="shared" si="617"/>
        <v>400000000</v>
      </c>
      <c r="AJ185" s="187">
        <f t="shared" si="618"/>
        <v>400000000</v>
      </c>
      <c r="AK185" s="30">
        <v>400000000</v>
      </c>
      <c r="AL185" s="332">
        <v>0</v>
      </c>
      <c r="AM185" s="332">
        <v>0</v>
      </c>
      <c r="AN185" s="332">
        <v>0</v>
      </c>
      <c r="AO185" s="333">
        <v>0</v>
      </c>
      <c r="AP185" s="38">
        <v>0</v>
      </c>
      <c r="AQ185" s="38"/>
      <c r="AR185" s="38"/>
      <c r="AS185" s="38"/>
      <c r="AT185" s="38"/>
      <c r="AU185" s="38"/>
      <c r="AV185" s="35"/>
      <c r="AW185" s="36">
        <f t="shared" si="619"/>
        <v>400000000</v>
      </c>
      <c r="AX185" s="30"/>
      <c r="AY185" s="30">
        <v>18185567</v>
      </c>
      <c r="AZ185" s="38">
        <v>24034870</v>
      </c>
      <c r="BA185" s="38">
        <v>20361340</v>
      </c>
      <c r="BB185" s="38">
        <v>44962780</v>
      </c>
      <c r="BC185" s="38">
        <v>52176304</v>
      </c>
      <c r="BD185" s="118">
        <v>47113426</v>
      </c>
      <c r="BE185" s="38"/>
      <c r="BF185" s="38"/>
      <c r="BG185" s="38"/>
      <c r="BH185" s="38"/>
      <c r="BI185" s="35"/>
      <c r="BJ185" s="30">
        <f t="shared" si="620"/>
        <v>206834287</v>
      </c>
      <c r="BK185" s="34"/>
      <c r="BL185" s="38">
        <v>4930974</v>
      </c>
      <c r="BM185" s="38">
        <v>27995522</v>
      </c>
      <c r="BN185" s="38">
        <v>14763764</v>
      </c>
      <c r="BO185" s="35">
        <v>21449041</v>
      </c>
      <c r="BP185" s="38">
        <v>48876990</v>
      </c>
      <c r="BQ185" s="42">
        <v>38443480</v>
      </c>
      <c r="BR185" s="115"/>
      <c r="BS185" s="118"/>
      <c r="BT185" s="38"/>
      <c r="BU185" s="38"/>
      <c r="BV185" s="35"/>
      <c r="BW185" s="30">
        <f t="shared" si="621"/>
        <v>156459771</v>
      </c>
      <c r="BX185" s="38"/>
      <c r="BY185" s="38">
        <v>4569798</v>
      </c>
      <c r="BZ185" s="38">
        <v>23365825</v>
      </c>
      <c r="CA185" s="38">
        <v>16639108</v>
      </c>
      <c r="CB185" s="38">
        <v>19916336</v>
      </c>
      <c r="CC185" s="38">
        <v>37960702</v>
      </c>
      <c r="CD185" s="118">
        <v>44582707</v>
      </c>
      <c r="CE185" s="118"/>
      <c r="CF185" s="118"/>
      <c r="CG185" s="118"/>
      <c r="CH185" s="38"/>
      <c r="CI185" s="35"/>
      <c r="CJ185" s="30">
        <f t="shared" si="622"/>
        <v>147034476</v>
      </c>
      <c r="CK185" s="42">
        <f t="shared" si="623"/>
        <v>0</v>
      </c>
      <c r="CL185" s="38">
        <f t="shared" si="624"/>
        <v>193165713</v>
      </c>
      <c r="CM185" s="38">
        <f t="shared" si="625"/>
        <v>50374516</v>
      </c>
      <c r="CN185" s="38">
        <f t="shared" si="626"/>
        <v>9425295</v>
      </c>
      <c r="CO185" s="372">
        <f t="shared" si="529"/>
        <v>1</v>
      </c>
      <c r="CP185" s="373">
        <f>IFERROR(BJ185/AJ185,0)</f>
        <v>0.51708571749999999</v>
      </c>
    </row>
    <row r="186" spans="1:94" s="26" customFormat="1" ht="36" outlineLevel="2">
      <c r="A186" s="464" t="s">
        <v>821</v>
      </c>
      <c r="B186" s="486" t="s">
        <v>402</v>
      </c>
      <c r="C186" s="543">
        <v>10</v>
      </c>
      <c r="D186" s="494" t="s">
        <v>363</v>
      </c>
      <c r="E186" s="30">
        <v>100000000</v>
      </c>
      <c r="F186" s="112"/>
      <c r="G186" s="112"/>
      <c r="H186" s="112"/>
      <c r="I186" s="112"/>
      <c r="J186" s="112"/>
      <c r="K186" s="112"/>
      <c r="L186" s="112"/>
      <c r="M186" s="112"/>
      <c r="N186" s="112"/>
      <c r="O186" s="112">
        <v>100000000</v>
      </c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7"/>
      <c r="AD186" s="34">
        <f t="shared" si="615"/>
        <v>0</v>
      </c>
      <c r="AE186" s="36">
        <f t="shared" si="615"/>
        <v>100000000</v>
      </c>
      <c r="AF186" s="117"/>
      <c r="AG186" s="30">
        <f t="shared" si="616"/>
        <v>200000000</v>
      </c>
      <c r="AH186" s="115"/>
      <c r="AI186" s="139">
        <f t="shared" si="617"/>
        <v>200000000</v>
      </c>
      <c r="AJ186" s="187">
        <f t="shared" si="618"/>
        <v>200000000</v>
      </c>
      <c r="AK186" s="30">
        <v>0</v>
      </c>
      <c r="AL186" s="332">
        <v>0</v>
      </c>
      <c r="AM186" s="332">
        <v>0</v>
      </c>
      <c r="AN186" s="332">
        <v>0</v>
      </c>
      <c r="AO186" s="333">
        <v>0</v>
      </c>
      <c r="AP186" s="38">
        <v>0</v>
      </c>
      <c r="AQ186" s="38">
        <v>200000000</v>
      </c>
      <c r="AR186" s="38"/>
      <c r="AS186" s="38"/>
      <c r="AT186" s="38"/>
      <c r="AU186" s="38"/>
      <c r="AV186" s="35"/>
      <c r="AW186" s="36">
        <f t="shared" si="619"/>
        <v>200000000</v>
      </c>
      <c r="AX186" s="30">
        <v>0</v>
      </c>
      <c r="AY186" s="30">
        <v>0</v>
      </c>
      <c r="AZ186" s="30">
        <v>0</v>
      </c>
      <c r="BA186" s="30">
        <v>0</v>
      </c>
      <c r="BB186" s="30">
        <v>0</v>
      </c>
      <c r="BC186" s="38">
        <v>0</v>
      </c>
      <c r="BD186" s="118"/>
      <c r="BE186" s="38"/>
      <c r="BF186" s="38"/>
      <c r="BG186" s="38"/>
      <c r="BH186" s="38"/>
      <c r="BI186" s="35"/>
      <c r="BJ186" s="30">
        <f t="shared" si="620"/>
        <v>0</v>
      </c>
      <c r="BK186" s="34">
        <v>0</v>
      </c>
      <c r="BL186" s="34">
        <v>0</v>
      </c>
      <c r="BM186" s="34">
        <v>0</v>
      </c>
      <c r="BN186" s="34">
        <v>0</v>
      </c>
      <c r="BO186" s="31">
        <v>0</v>
      </c>
      <c r="BP186" s="38">
        <v>0</v>
      </c>
      <c r="BQ186" s="42"/>
      <c r="BR186" s="115"/>
      <c r="BS186" s="118"/>
      <c r="BT186" s="38"/>
      <c r="BU186" s="38"/>
      <c r="BV186" s="35"/>
      <c r="BW186" s="30">
        <f t="shared" si="621"/>
        <v>0</v>
      </c>
      <c r="BX186" s="206"/>
      <c r="BY186" s="206"/>
      <c r="BZ186" s="206"/>
      <c r="CA186" s="206"/>
      <c r="CB186" s="206"/>
      <c r="CC186" s="38"/>
      <c r="CD186" s="118"/>
      <c r="CE186" s="118"/>
      <c r="CF186" s="118"/>
      <c r="CG186" s="118"/>
      <c r="CH186" s="38"/>
      <c r="CI186" s="35"/>
      <c r="CJ186" s="30">
        <f t="shared" si="622"/>
        <v>0</v>
      </c>
      <c r="CK186" s="42">
        <f t="shared" si="623"/>
        <v>0</v>
      </c>
      <c r="CL186" s="38">
        <f t="shared" si="624"/>
        <v>200000000</v>
      </c>
      <c r="CM186" s="38">
        <f t="shared" si="625"/>
        <v>0</v>
      </c>
      <c r="CN186" s="38">
        <f t="shared" si="626"/>
        <v>0</v>
      </c>
      <c r="CO186" s="372">
        <f t="shared" si="529"/>
        <v>1</v>
      </c>
      <c r="CP186" s="373">
        <f>IFERROR(BJ186/AJ186,0)</f>
        <v>0</v>
      </c>
    </row>
    <row r="187" spans="1:94" s="26" customFormat="1" outlineLevel="2">
      <c r="A187" s="464" t="s">
        <v>822</v>
      </c>
      <c r="B187" s="486" t="s">
        <v>403</v>
      </c>
      <c r="C187" s="543">
        <v>10</v>
      </c>
      <c r="D187" s="494" t="s">
        <v>364</v>
      </c>
      <c r="E187" s="30">
        <v>1077848000</v>
      </c>
      <c r="F187" s="112"/>
      <c r="G187" s="112"/>
      <c r="H187" s="112"/>
      <c r="I187" s="112"/>
      <c r="J187" s="112"/>
      <c r="K187" s="112"/>
      <c r="L187" s="112"/>
      <c r="M187" s="112"/>
      <c r="N187" s="112"/>
      <c r="O187" s="112">
        <v>22152000</v>
      </c>
      <c r="P187" s="112"/>
      <c r="Q187" s="112"/>
      <c r="R187" s="112">
        <v>650000000</v>
      </c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7"/>
      <c r="AD187" s="34">
        <f t="shared" si="615"/>
        <v>650000000</v>
      </c>
      <c r="AE187" s="36">
        <f t="shared" si="615"/>
        <v>22152000</v>
      </c>
      <c r="AF187" s="117"/>
      <c r="AG187" s="30">
        <f t="shared" si="616"/>
        <v>450000000</v>
      </c>
      <c r="AH187" s="115">
        <v>350000000</v>
      </c>
      <c r="AI187" s="139">
        <f t="shared" si="617"/>
        <v>350000000</v>
      </c>
      <c r="AJ187" s="187">
        <f t="shared" si="618"/>
        <v>100000000</v>
      </c>
      <c r="AK187" s="30">
        <v>0</v>
      </c>
      <c r="AL187" s="332">
        <v>0</v>
      </c>
      <c r="AM187" s="332">
        <v>0</v>
      </c>
      <c r="AN187" s="332">
        <v>0</v>
      </c>
      <c r="AO187" s="333">
        <v>0</v>
      </c>
      <c r="AP187" s="38">
        <v>0</v>
      </c>
      <c r="AQ187" s="38"/>
      <c r="AR187" s="38"/>
      <c r="AS187" s="38"/>
      <c r="AT187" s="38"/>
      <c r="AU187" s="38"/>
      <c r="AV187" s="35"/>
      <c r="AW187" s="36">
        <f t="shared" si="619"/>
        <v>0</v>
      </c>
      <c r="AX187" s="30">
        <v>0</v>
      </c>
      <c r="AY187" s="30">
        <v>0</v>
      </c>
      <c r="AZ187" s="30">
        <v>0</v>
      </c>
      <c r="BA187" s="30">
        <v>0</v>
      </c>
      <c r="BB187" s="30">
        <v>0</v>
      </c>
      <c r="BC187" s="38">
        <v>0</v>
      </c>
      <c r="BD187" s="118"/>
      <c r="BE187" s="38"/>
      <c r="BF187" s="38"/>
      <c r="BG187" s="38"/>
      <c r="BH187" s="38"/>
      <c r="BI187" s="35"/>
      <c r="BJ187" s="30">
        <f t="shared" si="620"/>
        <v>0</v>
      </c>
      <c r="BK187" s="34">
        <v>0</v>
      </c>
      <c r="BL187" s="34">
        <v>0</v>
      </c>
      <c r="BM187" s="34">
        <v>0</v>
      </c>
      <c r="BN187" s="34">
        <v>0</v>
      </c>
      <c r="BO187" s="31">
        <v>0</v>
      </c>
      <c r="BP187" s="38">
        <v>0</v>
      </c>
      <c r="BQ187" s="42"/>
      <c r="BR187" s="115"/>
      <c r="BS187" s="118"/>
      <c r="BT187" s="38"/>
      <c r="BU187" s="38"/>
      <c r="BV187" s="35"/>
      <c r="BW187" s="30">
        <f t="shared" si="621"/>
        <v>0</v>
      </c>
      <c r="BX187" s="206"/>
      <c r="BY187" s="206"/>
      <c r="BZ187" s="206"/>
      <c r="CA187" s="206"/>
      <c r="CB187" s="206"/>
      <c r="CC187" s="38"/>
      <c r="CD187" s="118"/>
      <c r="CE187" s="118"/>
      <c r="CF187" s="118"/>
      <c r="CG187" s="118"/>
      <c r="CH187" s="38"/>
      <c r="CI187" s="35"/>
      <c r="CJ187" s="30">
        <f t="shared" si="622"/>
        <v>0</v>
      </c>
      <c r="CK187" s="42">
        <f t="shared" si="623"/>
        <v>100000000</v>
      </c>
      <c r="CL187" s="38">
        <f t="shared" si="624"/>
        <v>0</v>
      </c>
      <c r="CM187" s="38">
        <f t="shared" si="625"/>
        <v>0</v>
      </c>
      <c r="CN187" s="38">
        <f t="shared" si="626"/>
        <v>0</v>
      </c>
      <c r="CO187" s="372">
        <f t="shared" si="529"/>
        <v>0</v>
      </c>
      <c r="CP187" s="373">
        <f>IFERROR(BJ187/AJ187,0)</f>
        <v>0</v>
      </c>
    </row>
    <row r="188" spans="1:94" s="26" customFormat="1" ht="81.75" customHeight="1" outlineLevel="1">
      <c r="A188" s="146"/>
      <c r="B188" s="380" t="s">
        <v>404</v>
      </c>
      <c r="C188" s="557" t="s">
        <v>84</v>
      </c>
      <c r="D188" s="252" t="s">
        <v>353</v>
      </c>
      <c r="E188" s="381">
        <f>+E189</f>
        <v>900000000</v>
      </c>
      <c r="F188" s="381">
        <f t="shared" ref="F188:BQ188" si="627">+F189</f>
        <v>0</v>
      </c>
      <c r="G188" s="381">
        <f t="shared" si="627"/>
        <v>0</v>
      </c>
      <c r="H188" s="381">
        <f t="shared" si="627"/>
        <v>0</v>
      </c>
      <c r="I188" s="381">
        <f t="shared" si="627"/>
        <v>0</v>
      </c>
      <c r="J188" s="381">
        <f t="shared" si="627"/>
        <v>0</v>
      </c>
      <c r="K188" s="381">
        <f t="shared" si="627"/>
        <v>0</v>
      </c>
      <c r="L188" s="381">
        <f t="shared" si="627"/>
        <v>69495316</v>
      </c>
      <c r="M188" s="381">
        <f t="shared" si="627"/>
        <v>69495316</v>
      </c>
      <c r="N188" s="381">
        <f t="shared" si="627"/>
        <v>0</v>
      </c>
      <c r="O188" s="381">
        <f t="shared" si="627"/>
        <v>0</v>
      </c>
      <c r="P188" s="381">
        <f t="shared" si="627"/>
        <v>50000000</v>
      </c>
      <c r="Q188" s="381">
        <f t="shared" si="627"/>
        <v>50000000</v>
      </c>
      <c r="R188" s="381">
        <f t="shared" si="627"/>
        <v>42595455</v>
      </c>
      <c r="S188" s="381">
        <f t="shared" si="627"/>
        <v>42595455</v>
      </c>
      <c r="T188" s="381">
        <f t="shared" si="627"/>
        <v>0</v>
      </c>
      <c r="U188" s="381">
        <f t="shared" si="627"/>
        <v>0</v>
      </c>
      <c r="V188" s="381">
        <f t="shared" si="627"/>
        <v>0</v>
      </c>
      <c r="W188" s="381">
        <f t="shared" si="627"/>
        <v>0</v>
      </c>
      <c r="X188" s="381">
        <f t="shared" si="627"/>
        <v>0</v>
      </c>
      <c r="Y188" s="381">
        <f t="shared" si="627"/>
        <v>0</v>
      </c>
      <c r="Z188" s="381">
        <f t="shared" si="627"/>
        <v>0</v>
      </c>
      <c r="AA188" s="381">
        <f t="shared" si="627"/>
        <v>0</v>
      </c>
      <c r="AB188" s="381">
        <f t="shared" si="627"/>
        <v>0</v>
      </c>
      <c r="AC188" s="382">
        <f t="shared" si="627"/>
        <v>0</v>
      </c>
      <c r="AD188" s="383">
        <f t="shared" si="627"/>
        <v>162090771</v>
      </c>
      <c r="AE188" s="381">
        <f t="shared" si="627"/>
        <v>162090771</v>
      </c>
      <c r="AF188" s="382">
        <f t="shared" si="627"/>
        <v>0</v>
      </c>
      <c r="AG188" s="383">
        <f t="shared" si="627"/>
        <v>900000000</v>
      </c>
      <c r="AH188" s="381">
        <f t="shared" si="627"/>
        <v>300000000</v>
      </c>
      <c r="AI188" s="381">
        <f t="shared" si="627"/>
        <v>790158583</v>
      </c>
      <c r="AJ188" s="381">
        <f t="shared" si="627"/>
        <v>600000000</v>
      </c>
      <c r="AK188" s="381">
        <f t="shared" si="627"/>
        <v>45000000</v>
      </c>
      <c r="AL188" s="381">
        <f t="shared" si="627"/>
        <v>269373349</v>
      </c>
      <c r="AM188" s="381">
        <f t="shared" si="627"/>
        <v>40930304</v>
      </c>
      <c r="AN188" s="381">
        <f t="shared" si="627"/>
        <v>37254930</v>
      </c>
      <c r="AO188" s="381">
        <f t="shared" si="627"/>
        <v>77600000</v>
      </c>
      <c r="AP188" s="381">
        <f t="shared" si="627"/>
        <v>20000000</v>
      </c>
      <c r="AQ188" s="381">
        <f t="shared" si="627"/>
        <v>0</v>
      </c>
      <c r="AR188" s="381">
        <f t="shared" si="627"/>
        <v>0</v>
      </c>
      <c r="AS188" s="381">
        <f t="shared" si="627"/>
        <v>0</v>
      </c>
      <c r="AT188" s="381">
        <f t="shared" si="627"/>
        <v>0</v>
      </c>
      <c r="AU188" s="381">
        <f t="shared" si="627"/>
        <v>0</v>
      </c>
      <c r="AV188" s="381">
        <f t="shared" si="627"/>
        <v>0</v>
      </c>
      <c r="AW188" s="381">
        <f t="shared" si="627"/>
        <v>490158583</v>
      </c>
      <c r="AX188" s="381">
        <f t="shared" si="627"/>
        <v>0</v>
      </c>
      <c r="AY188" s="381">
        <f t="shared" si="627"/>
        <v>3353242</v>
      </c>
      <c r="AZ188" s="381">
        <f t="shared" si="627"/>
        <v>47390301</v>
      </c>
      <c r="BA188" s="381">
        <f t="shared" si="627"/>
        <v>130913812</v>
      </c>
      <c r="BB188" s="381">
        <f t="shared" si="627"/>
        <v>42571490</v>
      </c>
      <c r="BC188" s="381">
        <f t="shared" si="627"/>
        <v>50895073</v>
      </c>
      <c r="BD188" s="381">
        <f t="shared" si="627"/>
        <v>51883598</v>
      </c>
      <c r="BE188" s="381">
        <f t="shared" si="627"/>
        <v>0</v>
      </c>
      <c r="BF188" s="381">
        <f t="shared" si="627"/>
        <v>0</v>
      </c>
      <c r="BG188" s="381">
        <f t="shared" si="627"/>
        <v>0</v>
      </c>
      <c r="BH188" s="381">
        <f t="shared" si="627"/>
        <v>0</v>
      </c>
      <c r="BI188" s="381">
        <f t="shared" si="627"/>
        <v>0</v>
      </c>
      <c r="BJ188" s="381">
        <f t="shared" si="627"/>
        <v>327007516</v>
      </c>
      <c r="BK188" s="381">
        <f t="shared" si="627"/>
        <v>0</v>
      </c>
      <c r="BL188" s="381">
        <f t="shared" si="627"/>
        <v>0</v>
      </c>
      <c r="BM188" s="381">
        <f t="shared" si="627"/>
        <v>3724720</v>
      </c>
      <c r="BN188" s="381">
        <f t="shared" si="627"/>
        <v>2221080</v>
      </c>
      <c r="BO188" s="381">
        <f t="shared" si="627"/>
        <v>13318739</v>
      </c>
      <c r="BP188" s="376">
        <f t="shared" si="627"/>
        <v>26703548</v>
      </c>
      <c r="BQ188" s="381">
        <f t="shared" si="627"/>
        <v>31632177</v>
      </c>
      <c r="BR188" s="381">
        <f t="shared" ref="BR188:CN188" si="628">+BR189</f>
        <v>0</v>
      </c>
      <c r="BS188" s="381">
        <f t="shared" si="628"/>
        <v>0</v>
      </c>
      <c r="BT188" s="381">
        <f t="shared" si="628"/>
        <v>0</v>
      </c>
      <c r="BU188" s="381">
        <f t="shared" si="628"/>
        <v>0</v>
      </c>
      <c r="BV188" s="381">
        <f t="shared" si="628"/>
        <v>0</v>
      </c>
      <c r="BW188" s="381">
        <f t="shared" si="628"/>
        <v>77600264</v>
      </c>
      <c r="BX188" s="381"/>
      <c r="BY188" s="381">
        <v>4569798</v>
      </c>
      <c r="BZ188" s="381">
        <v>23365825</v>
      </c>
      <c r="CA188" s="381">
        <v>16639108</v>
      </c>
      <c r="CB188" s="381">
        <v>19916336</v>
      </c>
      <c r="CC188" s="381">
        <v>37960702</v>
      </c>
      <c r="CD188" s="381">
        <f>+CD189</f>
        <v>34639000</v>
      </c>
      <c r="CE188" s="381">
        <f t="shared" si="628"/>
        <v>0</v>
      </c>
      <c r="CF188" s="381">
        <f t="shared" si="628"/>
        <v>0</v>
      </c>
      <c r="CG188" s="381">
        <f t="shared" si="628"/>
        <v>0</v>
      </c>
      <c r="CH188" s="381">
        <f t="shared" si="628"/>
        <v>0</v>
      </c>
      <c r="CI188" s="381">
        <f t="shared" si="628"/>
        <v>0</v>
      </c>
      <c r="CJ188" s="381">
        <f t="shared" si="628"/>
        <v>75954676</v>
      </c>
      <c r="CK188" s="381">
        <f t="shared" si="628"/>
        <v>109841417</v>
      </c>
      <c r="CL188" s="381">
        <f t="shared" si="628"/>
        <v>163151067</v>
      </c>
      <c r="CM188" s="381">
        <f t="shared" si="628"/>
        <v>249407252</v>
      </c>
      <c r="CN188" s="381">
        <f t="shared" si="628"/>
        <v>1645588</v>
      </c>
      <c r="CO188" s="391">
        <f t="shared" si="529"/>
        <v>0.81693097166666662</v>
      </c>
      <c r="CP188" s="391">
        <f>IFERROR(BJ188/AJ188,0)</f>
        <v>0.54501252666666666</v>
      </c>
    </row>
    <row r="189" spans="1:94" s="26" customFormat="1" ht="21" customHeight="1" outlineLevel="1">
      <c r="A189" s="146"/>
      <c r="B189" s="493" t="s">
        <v>434</v>
      </c>
      <c r="C189" s="551">
        <v>10</v>
      </c>
      <c r="D189" s="493" t="s">
        <v>360</v>
      </c>
      <c r="E189" s="184">
        <f>+SUM(E190:E195)</f>
        <v>900000000</v>
      </c>
      <c r="F189" s="184">
        <f t="shared" ref="F189:BQ189" si="629">+SUM(F190:F195)</f>
        <v>0</v>
      </c>
      <c r="G189" s="184">
        <f t="shared" si="629"/>
        <v>0</v>
      </c>
      <c r="H189" s="184">
        <f t="shared" si="629"/>
        <v>0</v>
      </c>
      <c r="I189" s="184">
        <f t="shared" si="629"/>
        <v>0</v>
      </c>
      <c r="J189" s="184">
        <f t="shared" si="629"/>
        <v>0</v>
      </c>
      <c r="K189" s="184">
        <f t="shared" si="629"/>
        <v>0</v>
      </c>
      <c r="L189" s="184">
        <f t="shared" si="629"/>
        <v>69495316</v>
      </c>
      <c r="M189" s="184">
        <f t="shared" si="629"/>
        <v>69495316</v>
      </c>
      <c r="N189" s="184">
        <f t="shared" si="629"/>
        <v>0</v>
      </c>
      <c r="O189" s="184">
        <f t="shared" si="629"/>
        <v>0</v>
      </c>
      <c r="P189" s="184">
        <f>+SUM(P190:P195)</f>
        <v>50000000</v>
      </c>
      <c r="Q189" s="184">
        <f>+SUM(Q190:Q195)</f>
        <v>50000000</v>
      </c>
      <c r="R189" s="184">
        <f t="shared" si="629"/>
        <v>42595455</v>
      </c>
      <c r="S189" s="184">
        <f t="shared" si="629"/>
        <v>42595455</v>
      </c>
      <c r="T189" s="184">
        <f t="shared" si="629"/>
        <v>0</v>
      </c>
      <c r="U189" s="184">
        <f t="shared" si="629"/>
        <v>0</v>
      </c>
      <c r="V189" s="184">
        <f t="shared" si="629"/>
        <v>0</v>
      </c>
      <c r="W189" s="184">
        <f t="shared" si="629"/>
        <v>0</v>
      </c>
      <c r="X189" s="184">
        <f t="shared" si="629"/>
        <v>0</v>
      </c>
      <c r="Y189" s="184">
        <f t="shared" si="629"/>
        <v>0</v>
      </c>
      <c r="Z189" s="184">
        <f t="shared" si="629"/>
        <v>0</v>
      </c>
      <c r="AA189" s="184">
        <f t="shared" si="629"/>
        <v>0</v>
      </c>
      <c r="AB189" s="184">
        <f t="shared" si="629"/>
        <v>0</v>
      </c>
      <c r="AC189" s="188">
        <f t="shared" si="629"/>
        <v>0</v>
      </c>
      <c r="AD189" s="203">
        <f t="shared" si="629"/>
        <v>162090771</v>
      </c>
      <c r="AE189" s="184">
        <f t="shared" si="629"/>
        <v>162090771</v>
      </c>
      <c r="AF189" s="188">
        <f t="shared" si="629"/>
        <v>0</v>
      </c>
      <c r="AG189" s="203">
        <f t="shared" si="629"/>
        <v>900000000</v>
      </c>
      <c r="AH189" s="184">
        <f t="shared" si="629"/>
        <v>300000000</v>
      </c>
      <c r="AI189" s="184">
        <f t="shared" si="629"/>
        <v>790158583</v>
      </c>
      <c r="AJ189" s="184">
        <f t="shared" si="629"/>
        <v>600000000</v>
      </c>
      <c r="AK189" s="184">
        <f t="shared" si="629"/>
        <v>45000000</v>
      </c>
      <c r="AL189" s="184">
        <f t="shared" si="629"/>
        <v>269373349</v>
      </c>
      <c r="AM189" s="188">
        <f t="shared" si="629"/>
        <v>40930304</v>
      </c>
      <c r="AN189" s="189">
        <f t="shared" si="629"/>
        <v>37254930</v>
      </c>
      <c r="AO189" s="189">
        <f t="shared" si="629"/>
        <v>77600000</v>
      </c>
      <c r="AP189" s="189">
        <f t="shared" si="629"/>
        <v>20000000</v>
      </c>
      <c r="AQ189" s="189">
        <f t="shared" si="629"/>
        <v>0</v>
      </c>
      <c r="AR189" s="189">
        <f t="shared" si="629"/>
        <v>0</v>
      </c>
      <c r="AS189" s="189">
        <f t="shared" si="629"/>
        <v>0</v>
      </c>
      <c r="AT189" s="189">
        <f t="shared" si="629"/>
        <v>0</v>
      </c>
      <c r="AU189" s="189">
        <f t="shared" si="629"/>
        <v>0</v>
      </c>
      <c r="AV189" s="189">
        <f t="shared" si="629"/>
        <v>0</v>
      </c>
      <c r="AW189" s="189">
        <f t="shared" si="629"/>
        <v>490158583</v>
      </c>
      <c r="AX189" s="184">
        <f t="shared" si="629"/>
        <v>0</v>
      </c>
      <c r="AY189" s="184">
        <f t="shared" si="629"/>
        <v>3353242</v>
      </c>
      <c r="AZ189" s="184">
        <f t="shared" si="629"/>
        <v>47390301</v>
      </c>
      <c r="BA189" s="184">
        <f t="shared" si="629"/>
        <v>130913812</v>
      </c>
      <c r="BB189" s="184">
        <f t="shared" si="629"/>
        <v>42571490</v>
      </c>
      <c r="BC189" s="184">
        <f t="shared" si="629"/>
        <v>50895073</v>
      </c>
      <c r="BD189" s="184">
        <f t="shared" si="629"/>
        <v>51883598</v>
      </c>
      <c r="BE189" s="184">
        <f t="shared" si="629"/>
        <v>0</v>
      </c>
      <c r="BF189" s="184">
        <f t="shared" si="629"/>
        <v>0</v>
      </c>
      <c r="BG189" s="184">
        <f t="shared" si="629"/>
        <v>0</v>
      </c>
      <c r="BH189" s="184">
        <f t="shared" si="629"/>
        <v>0</v>
      </c>
      <c r="BI189" s="184">
        <f t="shared" si="629"/>
        <v>0</v>
      </c>
      <c r="BJ189" s="184">
        <f t="shared" si="629"/>
        <v>327007516</v>
      </c>
      <c r="BK189" s="184">
        <f t="shared" si="629"/>
        <v>0</v>
      </c>
      <c r="BL189" s="184">
        <f t="shared" si="629"/>
        <v>0</v>
      </c>
      <c r="BM189" s="184">
        <f t="shared" si="629"/>
        <v>3724720</v>
      </c>
      <c r="BN189" s="184">
        <f t="shared" si="629"/>
        <v>2221080</v>
      </c>
      <c r="BO189" s="184">
        <f t="shared" si="629"/>
        <v>13318739</v>
      </c>
      <c r="BP189" s="184">
        <f t="shared" si="629"/>
        <v>26703548</v>
      </c>
      <c r="BQ189" s="184">
        <f t="shared" si="629"/>
        <v>31632177</v>
      </c>
      <c r="BR189" s="184">
        <f t="shared" ref="BR189:CN189" si="630">+SUM(BR190:BR195)</f>
        <v>0</v>
      </c>
      <c r="BS189" s="184">
        <f t="shared" si="630"/>
        <v>0</v>
      </c>
      <c r="BT189" s="184">
        <f t="shared" si="630"/>
        <v>0</v>
      </c>
      <c r="BU189" s="184">
        <f t="shared" si="630"/>
        <v>0</v>
      </c>
      <c r="BV189" s="184">
        <f t="shared" si="630"/>
        <v>0</v>
      </c>
      <c r="BW189" s="184">
        <f t="shared" si="630"/>
        <v>77600264</v>
      </c>
      <c r="BX189" s="184"/>
      <c r="BY189" s="184">
        <v>4569798</v>
      </c>
      <c r="BZ189" s="184">
        <v>23365825</v>
      </c>
      <c r="CA189" s="184">
        <v>16639108</v>
      </c>
      <c r="CB189" s="184">
        <v>19916336</v>
      </c>
      <c r="CC189" s="184">
        <v>37960702</v>
      </c>
      <c r="CD189" s="184">
        <f>+CD190+CD191+CD192+CD193+CD194+CD195</f>
        <v>34639000</v>
      </c>
      <c r="CE189" s="184">
        <f t="shared" si="630"/>
        <v>0</v>
      </c>
      <c r="CF189" s="184">
        <f t="shared" si="630"/>
        <v>0</v>
      </c>
      <c r="CG189" s="184">
        <f t="shared" si="630"/>
        <v>0</v>
      </c>
      <c r="CH189" s="184">
        <f t="shared" si="630"/>
        <v>0</v>
      </c>
      <c r="CI189" s="184">
        <f t="shared" si="630"/>
        <v>0</v>
      </c>
      <c r="CJ189" s="184">
        <f t="shared" si="630"/>
        <v>75954676</v>
      </c>
      <c r="CK189" s="184">
        <f t="shared" si="630"/>
        <v>109841417</v>
      </c>
      <c r="CL189" s="184">
        <f t="shared" si="630"/>
        <v>163151067</v>
      </c>
      <c r="CM189" s="184">
        <f t="shared" si="630"/>
        <v>249407252</v>
      </c>
      <c r="CN189" s="184">
        <f t="shared" si="630"/>
        <v>1645588</v>
      </c>
      <c r="CO189" s="393">
        <f t="shared" si="529"/>
        <v>0.81693097166666662</v>
      </c>
      <c r="CP189" s="393">
        <f>IFERROR(BJ189/AJ189,0)</f>
        <v>0.54501252666666666</v>
      </c>
    </row>
    <row r="190" spans="1:94" s="29" customFormat="1" ht="54" outlineLevel="2">
      <c r="A190" s="464" t="s">
        <v>823</v>
      </c>
      <c r="B190" s="486" t="s">
        <v>405</v>
      </c>
      <c r="C190" s="550">
        <v>10</v>
      </c>
      <c r="D190" s="487" t="s">
        <v>366</v>
      </c>
      <c r="E190" s="30">
        <v>330783684</v>
      </c>
      <c r="F190" s="27"/>
      <c r="G190" s="27"/>
      <c r="H190" s="27"/>
      <c r="I190" s="27"/>
      <c r="J190" s="27"/>
      <c r="K190" s="27"/>
      <c r="L190" s="27"/>
      <c r="M190" s="27">
        <v>55130614</v>
      </c>
      <c r="N190" s="27"/>
      <c r="O190" s="27"/>
      <c r="P190" s="27">
        <v>50000000</v>
      </c>
      <c r="Q190" s="27"/>
      <c r="R190" s="33">
        <v>22595455</v>
      </c>
      <c r="S190" s="33"/>
      <c r="T190" s="27"/>
      <c r="U190" s="27"/>
      <c r="V190" s="27"/>
      <c r="W190" s="27"/>
      <c r="X190" s="27"/>
      <c r="Y190" s="27"/>
      <c r="Z190" s="27"/>
      <c r="AA190" s="27"/>
      <c r="AB190" s="27"/>
      <c r="AC190" s="573"/>
      <c r="AD190" s="34">
        <f t="shared" ref="AD190:AE195" si="631">+F190+H190+J190+L190+N190+P190+R190+T190+V190+X190+Z190+AB190</f>
        <v>72595455</v>
      </c>
      <c r="AE190" s="36">
        <f t="shared" si="631"/>
        <v>55130614</v>
      </c>
      <c r="AF190" s="32"/>
      <c r="AG190" s="30">
        <f t="shared" ref="AG190:AG195" si="632">+E190-AD190+AE190+AF190</f>
        <v>313318843</v>
      </c>
      <c r="AH190" s="44"/>
      <c r="AI190" s="139">
        <f t="shared" ref="AI190:AI195" si="633">+AH190+AW190</f>
        <v>250437583</v>
      </c>
      <c r="AJ190" s="187">
        <f t="shared" ref="AJ190:AJ195" si="634">+AG190-AH190</f>
        <v>313318843</v>
      </c>
      <c r="AK190" s="30">
        <v>0</v>
      </c>
      <c r="AL190" s="332">
        <v>134652349</v>
      </c>
      <c r="AM190" s="332">
        <v>40930304</v>
      </c>
      <c r="AN190" s="332">
        <v>37254930</v>
      </c>
      <c r="AO190" s="333">
        <v>37600000</v>
      </c>
      <c r="AP190" s="59">
        <v>0</v>
      </c>
      <c r="AQ190" s="63"/>
      <c r="AR190" s="59"/>
      <c r="AS190" s="59"/>
      <c r="AT190" s="59"/>
      <c r="AU190" s="59"/>
      <c r="AV190" s="60"/>
      <c r="AW190" s="60">
        <f t="shared" ref="AW190:AW195" si="635">+SUM(AK190:AV190)</f>
        <v>250437583</v>
      </c>
      <c r="AX190" s="38">
        <v>0</v>
      </c>
      <c r="AY190" s="30">
        <v>0</v>
      </c>
      <c r="AZ190" s="38">
        <v>0</v>
      </c>
      <c r="BA190" s="38">
        <v>125463913</v>
      </c>
      <c r="BB190" s="38">
        <v>37254930</v>
      </c>
      <c r="BC190" s="38">
        <v>37600000</v>
      </c>
      <c r="BD190" s="38"/>
      <c r="BE190" s="38"/>
      <c r="BF190" s="38"/>
      <c r="BG190" s="38"/>
      <c r="BH190" s="38"/>
      <c r="BI190" s="35"/>
      <c r="BJ190" s="30">
        <f t="shared" ref="BJ190:BJ195" si="636">+SUM(AX190:BI190)</f>
        <v>200318843</v>
      </c>
      <c r="BK190" s="34"/>
      <c r="BL190" s="38"/>
      <c r="BM190" s="38"/>
      <c r="BN190" s="38"/>
      <c r="BO190" s="35">
        <v>5178936</v>
      </c>
      <c r="BP190" s="38">
        <v>17207434</v>
      </c>
      <c r="BQ190" s="56">
        <v>20047496</v>
      </c>
      <c r="BR190" s="42"/>
      <c r="BS190" s="39"/>
      <c r="BT190" s="39"/>
      <c r="BU190" s="38"/>
      <c r="BV190" s="35"/>
      <c r="BW190" s="30">
        <f t="shared" ref="BW190:BW195" si="637">+SUM(BK190:BV190)</f>
        <v>42433866</v>
      </c>
      <c r="BX190" s="38"/>
      <c r="BY190" s="38"/>
      <c r="BZ190" s="38"/>
      <c r="CA190" s="38"/>
      <c r="CB190" s="38">
        <v>5178936</v>
      </c>
      <c r="CC190" s="38">
        <v>17207434</v>
      </c>
      <c r="CD190" s="39">
        <v>20047496</v>
      </c>
      <c r="CE190" s="39"/>
      <c r="CF190" s="39"/>
      <c r="CG190" s="39"/>
      <c r="CH190" s="38"/>
      <c r="CI190" s="35"/>
      <c r="CJ190" s="30">
        <f t="shared" ref="CJ190:CJ195" si="638">+SUM(BX190:CI190)</f>
        <v>42433866</v>
      </c>
      <c r="CK190" s="42">
        <f t="shared" ref="CK190:CK195" si="639">+AJ190-AW190</f>
        <v>62881260</v>
      </c>
      <c r="CL190" s="38">
        <f t="shared" ref="CL190:CL195" si="640">+AW190-BJ190</f>
        <v>50118740</v>
      </c>
      <c r="CM190" s="38">
        <f t="shared" ref="CM190:CM195" si="641">+BJ190-BW190</f>
        <v>157884977</v>
      </c>
      <c r="CN190" s="38">
        <f t="shared" ref="CN190:CN195" si="642">+BW190-CJ190</f>
        <v>0</v>
      </c>
      <c r="CO190" s="372">
        <f t="shared" si="529"/>
        <v>0.79930584640898861</v>
      </c>
      <c r="CP190" s="373">
        <f>IFERROR(BJ190/AJ190,0)</f>
        <v>0.63934502336969246</v>
      </c>
    </row>
    <row r="191" spans="1:94" s="29" customFormat="1" outlineLevel="2">
      <c r="A191" s="464" t="s">
        <v>824</v>
      </c>
      <c r="B191" s="486" t="s">
        <v>406</v>
      </c>
      <c r="C191" s="550">
        <v>10</v>
      </c>
      <c r="D191" s="487" t="s">
        <v>361</v>
      </c>
      <c r="E191" s="30">
        <v>27565000</v>
      </c>
      <c r="F191" s="27"/>
      <c r="G191" s="27"/>
      <c r="H191" s="27"/>
      <c r="I191" s="27"/>
      <c r="J191" s="27"/>
      <c r="K191" s="27"/>
      <c r="L191" s="27">
        <v>7565000</v>
      </c>
      <c r="M191" s="27"/>
      <c r="N191" s="27"/>
      <c r="O191" s="27"/>
      <c r="P191" s="27"/>
      <c r="Q191" s="27">
        <v>20000000</v>
      </c>
      <c r="R191" s="33"/>
      <c r="S191" s="33">
        <v>22595455</v>
      </c>
      <c r="T191" s="27"/>
      <c r="U191" s="27"/>
      <c r="V191" s="27"/>
      <c r="W191" s="27"/>
      <c r="X191" s="27"/>
      <c r="Y191" s="27"/>
      <c r="Z191" s="27"/>
      <c r="AA191" s="27"/>
      <c r="AB191" s="27"/>
      <c r="AC191" s="573"/>
      <c r="AD191" s="34">
        <f t="shared" si="631"/>
        <v>7565000</v>
      </c>
      <c r="AE191" s="36">
        <f t="shared" si="631"/>
        <v>42595455</v>
      </c>
      <c r="AF191" s="32"/>
      <c r="AG191" s="30">
        <f t="shared" si="632"/>
        <v>62595455</v>
      </c>
      <c r="AH191" s="44"/>
      <c r="AI191" s="139">
        <f t="shared" si="633"/>
        <v>40000000</v>
      </c>
      <c r="AJ191" s="187">
        <f t="shared" si="634"/>
        <v>62595455</v>
      </c>
      <c r="AK191" s="30">
        <v>0</v>
      </c>
      <c r="AL191" s="332">
        <v>0</v>
      </c>
      <c r="AM191" s="332">
        <v>0</v>
      </c>
      <c r="AN191" s="332">
        <v>0</v>
      </c>
      <c r="AO191" s="333">
        <v>40000000</v>
      </c>
      <c r="AP191" s="59">
        <v>0</v>
      </c>
      <c r="AQ191" s="63"/>
      <c r="AR191" s="59"/>
      <c r="AS191" s="59"/>
      <c r="AT191" s="59"/>
      <c r="AU191" s="59"/>
      <c r="AV191" s="60"/>
      <c r="AW191" s="35">
        <f t="shared" si="635"/>
        <v>40000000</v>
      </c>
      <c r="AX191" s="38"/>
      <c r="AY191" s="38"/>
      <c r="AZ191" s="38"/>
      <c r="BA191" s="38"/>
      <c r="BB191" s="38"/>
      <c r="BC191" s="38"/>
      <c r="BD191" s="38">
        <v>40000000</v>
      </c>
      <c r="BE191" s="38"/>
      <c r="BF191" s="38"/>
      <c r="BG191" s="38"/>
      <c r="BH191" s="38"/>
      <c r="BI191" s="35"/>
      <c r="BJ191" s="30">
        <f t="shared" si="636"/>
        <v>40000000</v>
      </c>
      <c r="BK191" s="34"/>
      <c r="BL191" s="34"/>
      <c r="BM191" s="34"/>
      <c r="BN191" s="34"/>
      <c r="BO191" s="31"/>
      <c r="BP191" s="38"/>
      <c r="BQ191" s="56"/>
      <c r="BR191" s="42"/>
      <c r="BS191" s="39"/>
      <c r="BT191" s="39"/>
      <c r="BU191" s="38"/>
      <c r="BV191" s="35"/>
      <c r="BW191" s="30">
        <f t="shared" si="637"/>
        <v>0</v>
      </c>
      <c r="BX191" s="206">
        <v>0</v>
      </c>
      <c r="BY191" s="206">
        <v>0</v>
      </c>
      <c r="BZ191" s="206">
        <v>0</v>
      </c>
      <c r="CA191" s="206">
        <v>0</v>
      </c>
      <c r="CB191" s="206">
        <v>0</v>
      </c>
      <c r="CC191" s="38">
        <v>0</v>
      </c>
      <c r="CD191" s="39"/>
      <c r="CE191" s="39"/>
      <c r="CF191" s="39"/>
      <c r="CG191" s="39"/>
      <c r="CH191" s="38"/>
      <c r="CI191" s="35"/>
      <c r="CJ191" s="30">
        <f t="shared" si="638"/>
        <v>0</v>
      </c>
      <c r="CK191" s="42">
        <f t="shared" si="639"/>
        <v>22595455</v>
      </c>
      <c r="CL191" s="38">
        <f t="shared" si="640"/>
        <v>0</v>
      </c>
      <c r="CM191" s="38">
        <f t="shared" si="641"/>
        <v>40000000</v>
      </c>
      <c r="CN191" s="38">
        <f t="shared" si="642"/>
        <v>0</v>
      </c>
      <c r="CO191" s="372">
        <f t="shared" si="529"/>
        <v>0.63902403137735797</v>
      </c>
      <c r="CP191" s="373">
        <f>IFERROR(BJ191/AJ191,0)</f>
        <v>0.63902403137735797</v>
      </c>
    </row>
    <row r="192" spans="1:94" s="29" customFormat="1" outlineLevel="2">
      <c r="A192" s="464" t="s">
        <v>825</v>
      </c>
      <c r="B192" s="486" t="s">
        <v>407</v>
      </c>
      <c r="C192" s="550">
        <v>10</v>
      </c>
      <c r="D192" s="487" t="s">
        <v>362</v>
      </c>
      <c r="E192" s="30">
        <v>66355614</v>
      </c>
      <c r="F192" s="27"/>
      <c r="G192" s="27"/>
      <c r="H192" s="27"/>
      <c r="I192" s="27"/>
      <c r="J192" s="27"/>
      <c r="K192" s="27"/>
      <c r="L192" s="27">
        <v>21355614</v>
      </c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573"/>
      <c r="AD192" s="34">
        <f t="shared" si="631"/>
        <v>21355614</v>
      </c>
      <c r="AE192" s="36">
        <f t="shared" si="631"/>
        <v>0</v>
      </c>
      <c r="AF192" s="32"/>
      <c r="AG192" s="30">
        <f t="shared" si="632"/>
        <v>45000000</v>
      </c>
      <c r="AH192" s="44"/>
      <c r="AI192" s="139">
        <f t="shared" si="633"/>
        <v>45000000</v>
      </c>
      <c r="AJ192" s="187">
        <f t="shared" si="634"/>
        <v>45000000</v>
      </c>
      <c r="AK192" s="30">
        <v>45000000</v>
      </c>
      <c r="AL192" s="332">
        <v>0</v>
      </c>
      <c r="AM192" s="332">
        <v>0</v>
      </c>
      <c r="AN192" s="332">
        <v>0</v>
      </c>
      <c r="AO192" s="333">
        <v>0</v>
      </c>
      <c r="AP192" s="59">
        <v>0</v>
      </c>
      <c r="AQ192" s="63"/>
      <c r="AR192" s="59"/>
      <c r="AS192" s="59"/>
      <c r="AT192" s="59"/>
      <c r="AU192" s="59"/>
      <c r="AV192" s="60"/>
      <c r="AW192" s="35">
        <f t="shared" si="635"/>
        <v>45000000</v>
      </c>
      <c r="AX192" s="38">
        <v>0</v>
      </c>
      <c r="AY192" s="30">
        <v>0</v>
      </c>
      <c r="AZ192" s="38">
        <v>45000000</v>
      </c>
      <c r="BA192" s="38">
        <v>0</v>
      </c>
      <c r="BB192" s="38">
        <v>0</v>
      </c>
      <c r="BC192" s="38">
        <v>0</v>
      </c>
      <c r="BD192" s="38"/>
      <c r="BE192" s="38"/>
      <c r="BF192" s="38"/>
      <c r="BG192" s="38"/>
      <c r="BH192" s="38"/>
      <c r="BI192" s="35"/>
      <c r="BJ192" s="30">
        <f t="shared" si="636"/>
        <v>45000000</v>
      </c>
      <c r="BK192" s="34"/>
      <c r="BL192" s="38"/>
      <c r="BM192" s="38"/>
      <c r="BN192" s="38"/>
      <c r="BO192" s="35">
        <v>2144809</v>
      </c>
      <c r="BP192" s="38"/>
      <c r="BQ192" s="56">
        <v>1781779</v>
      </c>
      <c r="BR192" s="42"/>
      <c r="BS192" s="39"/>
      <c r="BT192" s="39"/>
      <c r="BU192" s="38"/>
      <c r="BV192" s="35"/>
      <c r="BW192" s="30">
        <f t="shared" si="637"/>
        <v>3926588</v>
      </c>
      <c r="BX192" s="38"/>
      <c r="BY192" s="38"/>
      <c r="BZ192" s="38"/>
      <c r="CA192" s="38"/>
      <c r="CB192" s="38">
        <v>1049506</v>
      </c>
      <c r="CC192" s="38">
        <v>1095303</v>
      </c>
      <c r="CD192" s="39">
        <v>1781779</v>
      </c>
      <c r="CE192" s="39"/>
      <c r="CF192" s="39"/>
      <c r="CG192" s="39"/>
      <c r="CH192" s="38"/>
      <c r="CI192" s="35"/>
      <c r="CJ192" s="30">
        <f t="shared" si="638"/>
        <v>3926588</v>
      </c>
      <c r="CK192" s="42">
        <f t="shared" si="639"/>
        <v>0</v>
      </c>
      <c r="CL192" s="38">
        <f t="shared" si="640"/>
        <v>0</v>
      </c>
      <c r="CM192" s="38">
        <f t="shared" si="641"/>
        <v>41073412</v>
      </c>
      <c r="CN192" s="38">
        <f t="shared" si="642"/>
        <v>0</v>
      </c>
      <c r="CO192" s="372">
        <f t="shared" si="529"/>
        <v>1</v>
      </c>
      <c r="CP192" s="373">
        <f>IFERROR(BJ192/AJ192,0)</f>
        <v>1</v>
      </c>
    </row>
    <row r="193" spans="1:94" s="29" customFormat="1" ht="24" customHeight="1" outlineLevel="2">
      <c r="A193" s="464" t="s">
        <v>826</v>
      </c>
      <c r="B193" s="486" t="s">
        <v>408</v>
      </c>
      <c r="C193" s="550">
        <v>10</v>
      </c>
      <c r="D193" s="487" t="s">
        <v>103</v>
      </c>
      <c r="E193" s="30">
        <v>134721000</v>
      </c>
      <c r="F193" s="27"/>
      <c r="G193" s="27"/>
      <c r="H193" s="27"/>
      <c r="I193" s="27"/>
      <c r="J193" s="27"/>
      <c r="K193" s="27"/>
      <c r="L193" s="27"/>
      <c r="M193" s="27">
        <v>14364702</v>
      </c>
      <c r="N193" s="27"/>
      <c r="O193" s="27"/>
      <c r="P193" s="27"/>
      <c r="Q193" s="27">
        <v>10000000</v>
      </c>
      <c r="R193" s="33">
        <v>20000000</v>
      </c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573"/>
      <c r="AD193" s="34">
        <f t="shared" si="631"/>
        <v>20000000</v>
      </c>
      <c r="AE193" s="36">
        <f t="shared" si="631"/>
        <v>24364702</v>
      </c>
      <c r="AF193" s="32"/>
      <c r="AG193" s="30">
        <f t="shared" si="632"/>
        <v>139085702</v>
      </c>
      <c r="AH193" s="44"/>
      <c r="AI193" s="139">
        <f t="shared" si="633"/>
        <v>134721000</v>
      </c>
      <c r="AJ193" s="187">
        <f t="shared" si="634"/>
        <v>139085702</v>
      </c>
      <c r="AK193" s="30">
        <v>0</v>
      </c>
      <c r="AL193" s="332">
        <v>134721000</v>
      </c>
      <c r="AM193" s="332">
        <v>0</v>
      </c>
      <c r="AN193" s="332">
        <v>0</v>
      </c>
      <c r="AO193" s="333">
        <v>0</v>
      </c>
      <c r="AP193" s="59">
        <v>0</v>
      </c>
      <c r="AQ193" s="63"/>
      <c r="AR193" s="59"/>
      <c r="AS193" s="59"/>
      <c r="AT193" s="59"/>
      <c r="AU193" s="59"/>
      <c r="AV193" s="60"/>
      <c r="AW193" s="35">
        <f t="shared" si="635"/>
        <v>134721000</v>
      </c>
      <c r="AX193" s="38"/>
      <c r="AY193" s="30">
        <v>3353242</v>
      </c>
      <c r="AZ193" s="38">
        <v>2390301</v>
      </c>
      <c r="BA193" s="38">
        <v>5449899</v>
      </c>
      <c r="BB193" s="38">
        <v>5316560</v>
      </c>
      <c r="BC193" s="38">
        <v>13295073</v>
      </c>
      <c r="BD193" s="38">
        <v>11883598</v>
      </c>
      <c r="BE193" s="38"/>
      <c r="BF193" s="38"/>
      <c r="BG193" s="38"/>
      <c r="BH193" s="38"/>
      <c r="BI193" s="35"/>
      <c r="BJ193" s="30">
        <f t="shared" si="636"/>
        <v>41688673</v>
      </c>
      <c r="BK193" s="34"/>
      <c r="BL193" s="38"/>
      <c r="BM193" s="38">
        <v>3724720</v>
      </c>
      <c r="BN193" s="38">
        <v>2221080</v>
      </c>
      <c r="BO193" s="35">
        <v>5994994</v>
      </c>
      <c r="BP193" s="38">
        <v>9496114</v>
      </c>
      <c r="BQ193" s="56">
        <v>9802902</v>
      </c>
      <c r="BR193" s="42"/>
      <c r="BS193" s="39"/>
      <c r="BT193" s="39"/>
      <c r="BU193" s="38"/>
      <c r="BV193" s="35"/>
      <c r="BW193" s="30">
        <f t="shared" si="637"/>
        <v>31239810</v>
      </c>
      <c r="BX193" s="38"/>
      <c r="BY193" s="38"/>
      <c r="BZ193" s="38">
        <v>3617661</v>
      </c>
      <c r="CA193" s="38">
        <v>1597647</v>
      </c>
      <c r="CB193" s="38">
        <v>6618428</v>
      </c>
      <c r="CC193" s="38">
        <v>4950761</v>
      </c>
      <c r="CD193" s="39">
        <v>12809725</v>
      </c>
      <c r="CE193" s="39"/>
      <c r="CF193" s="39"/>
      <c r="CG193" s="39"/>
      <c r="CH193" s="38"/>
      <c r="CI193" s="35"/>
      <c r="CJ193" s="30">
        <f t="shared" si="638"/>
        <v>29594222</v>
      </c>
      <c r="CK193" s="42">
        <f t="shared" si="639"/>
        <v>4364702</v>
      </c>
      <c r="CL193" s="38">
        <f t="shared" si="640"/>
        <v>93032327</v>
      </c>
      <c r="CM193" s="38">
        <f t="shared" si="641"/>
        <v>10448863</v>
      </c>
      <c r="CN193" s="38">
        <f t="shared" si="642"/>
        <v>1645588</v>
      </c>
      <c r="CO193" s="372">
        <f t="shared" si="529"/>
        <v>0.96861861473007482</v>
      </c>
      <c r="CP193" s="373">
        <f>IFERROR(BJ193/AJ193,0)</f>
        <v>0.29973370663218857</v>
      </c>
    </row>
    <row r="194" spans="1:94" s="29" customFormat="1" ht="36" outlineLevel="2">
      <c r="A194" s="466" t="s">
        <v>827</v>
      </c>
      <c r="B194" s="486" t="s">
        <v>673</v>
      </c>
      <c r="C194" s="550">
        <v>10</v>
      </c>
      <c r="D194" s="494" t="s">
        <v>363</v>
      </c>
      <c r="E194" s="30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>
        <v>20000000</v>
      </c>
      <c r="R194" s="27"/>
      <c r="S194" s="33">
        <v>20000000</v>
      </c>
      <c r="T194" s="27"/>
      <c r="U194" s="27"/>
      <c r="V194" s="27"/>
      <c r="W194" s="27"/>
      <c r="X194" s="27"/>
      <c r="Y194" s="27"/>
      <c r="Z194" s="27"/>
      <c r="AA194" s="27"/>
      <c r="AB194" s="27"/>
      <c r="AC194" s="573"/>
      <c r="AD194" s="34">
        <f t="shared" ref="AD194" si="643">+F194+H194+J194+L194+N194+P194+R194+T194+V194+X194+Z194+AB194</f>
        <v>0</v>
      </c>
      <c r="AE194" s="36">
        <f t="shared" ref="AE194" si="644">+G194+I194+K194+M194+O194+Q194+S194+U194+W194+Y194+AA194+AC194</f>
        <v>40000000</v>
      </c>
      <c r="AF194" s="32"/>
      <c r="AG194" s="30">
        <f t="shared" ref="AG194" si="645">+E194-AD194+AE194+AF194</f>
        <v>40000000</v>
      </c>
      <c r="AH194" s="44"/>
      <c r="AI194" s="139">
        <f t="shared" ref="AI194" si="646">+AH194+AW194</f>
        <v>20000000</v>
      </c>
      <c r="AJ194" s="187">
        <f t="shared" ref="AJ194" si="647">+AG194-AH194</f>
        <v>40000000</v>
      </c>
      <c r="AK194" s="30">
        <v>0</v>
      </c>
      <c r="AL194" s="332">
        <v>0</v>
      </c>
      <c r="AM194" s="332">
        <v>0</v>
      </c>
      <c r="AN194" s="332">
        <v>0</v>
      </c>
      <c r="AO194" s="333">
        <v>0</v>
      </c>
      <c r="AP194" s="59">
        <v>20000000</v>
      </c>
      <c r="AQ194" s="63"/>
      <c r="AR194" s="59"/>
      <c r="AS194" s="59"/>
      <c r="AT194" s="59"/>
      <c r="AU194" s="59"/>
      <c r="AV194" s="60"/>
      <c r="AW194" s="35">
        <f t="shared" ref="AW194" si="648">+SUM(AK194:AV194)</f>
        <v>20000000</v>
      </c>
      <c r="AX194" s="38">
        <v>0</v>
      </c>
      <c r="AY194" s="38">
        <v>0</v>
      </c>
      <c r="AZ194" s="38">
        <v>0</v>
      </c>
      <c r="BA194" s="38">
        <v>0</v>
      </c>
      <c r="BB194" s="38">
        <v>0</v>
      </c>
      <c r="BC194" s="38">
        <v>0</v>
      </c>
      <c r="BD194" s="38"/>
      <c r="BE194" s="38"/>
      <c r="BF194" s="38"/>
      <c r="BG194" s="38"/>
      <c r="BH194" s="38"/>
      <c r="BI194" s="35"/>
      <c r="BJ194" s="30">
        <f t="shared" ref="BJ194" si="649">+SUM(AX194:BI194)</f>
        <v>0</v>
      </c>
      <c r="BK194" s="34">
        <v>0</v>
      </c>
      <c r="BL194" s="34">
        <v>0</v>
      </c>
      <c r="BM194" s="34">
        <v>0</v>
      </c>
      <c r="BN194" s="34">
        <v>0</v>
      </c>
      <c r="BO194" s="31">
        <v>0</v>
      </c>
      <c r="BP194" s="38">
        <v>0</v>
      </c>
      <c r="BQ194" s="56"/>
      <c r="BR194" s="42"/>
      <c r="BS194" s="39"/>
      <c r="BT194" s="39"/>
      <c r="BU194" s="38"/>
      <c r="BV194" s="35"/>
      <c r="BW194" s="30">
        <f t="shared" ref="BW194" si="650">+SUM(BK194:BV194)</f>
        <v>0</v>
      </c>
      <c r="BX194" s="206">
        <v>0</v>
      </c>
      <c r="BY194" s="206">
        <v>0</v>
      </c>
      <c r="BZ194" s="206">
        <v>0</v>
      </c>
      <c r="CA194" s="206">
        <v>0</v>
      </c>
      <c r="CB194" s="206">
        <v>0</v>
      </c>
      <c r="CC194" s="38">
        <v>0</v>
      </c>
      <c r="CD194" s="39"/>
      <c r="CE194" s="39"/>
      <c r="CF194" s="39"/>
      <c r="CG194" s="39"/>
      <c r="CH194" s="38"/>
      <c r="CI194" s="35"/>
      <c r="CJ194" s="30">
        <f t="shared" ref="CJ194" si="651">+SUM(BX194:CI194)</f>
        <v>0</v>
      </c>
      <c r="CK194" s="42">
        <f t="shared" ref="CK194" si="652">+AJ194-AW194</f>
        <v>20000000</v>
      </c>
      <c r="CL194" s="38">
        <f t="shared" ref="CL194" si="653">+AW194-BJ194</f>
        <v>20000000</v>
      </c>
      <c r="CM194" s="38">
        <f t="shared" ref="CM194" si="654">+BJ194-BW194</f>
        <v>0</v>
      </c>
      <c r="CN194" s="38">
        <f t="shared" ref="CN194" si="655">+BW194-CJ194</f>
        <v>0</v>
      </c>
      <c r="CO194" s="372">
        <f t="shared" ref="CO194" si="656">IFERROR(AW194/AJ194,0)</f>
        <v>0.5</v>
      </c>
      <c r="CP194" s="373">
        <f>IFERROR(BJ194/AJ194,0)</f>
        <v>0</v>
      </c>
    </row>
    <row r="195" spans="1:94" s="29" customFormat="1" outlineLevel="2">
      <c r="A195" s="466" t="s">
        <v>828</v>
      </c>
      <c r="B195" s="486" t="s">
        <v>409</v>
      </c>
      <c r="C195" s="550">
        <v>10</v>
      </c>
      <c r="D195" s="487" t="s">
        <v>364</v>
      </c>
      <c r="E195" s="30">
        <v>340574702</v>
      </c>
      <c r="F195" s="27"/>
      <c r="G195" s="27"/>
      <c r="H195" s="27"/>
      <c r="I195" s="27"/>
      <c r="J195" s="27"/>
      <c r="K195" s="27"/>
      <c r="L195" s="27">
        <v>40574702</v>
      </c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573"/>
      <c r="AD195" s="34">
        <f t="shared" si="631"/>
        <v>40574702</v>
      </c>
      <c r="AE195" s="36">
        <f t="shared" si="631"/>
        <v>0</v>
      </c>
      <c r="AF195" s="32"/>
      <c r="AG195" s="30">
        <f t="shared" si="632"/>
        <v>300000000</v>
      </c>
      <c r="AH195" s="44">
        <v>300000000</v>
      </c>
      <c r="AI195" s="139">
        <f t="shared" si="633"/>
        <v>300000000</v>
      </c>
      <c r="AJ195" s="187">
        <f t="shared" si="634"/>
        <v>0</v>
      </c>
      <c r="AK195" s="30">
        <v>0</v>
      </c>
      <c r="AL195" s="332">
        <v>0</v>
      </c>
      <c r="AM195" s="332">
        <v>0</v>
      </c>
      <c r="AN195" s="332">
        <v>0</v>
      </c>
      <c r="AO195" s="333">
        <v>0</v>
      </c>
      <c r="AP195" s="59">
        <v>0</v>
      </c>
      <c r="AQ195" s="63"/>
      <c r="AR195" s="59"/>
      <c r="AS195" s="59"/>
      <c r="AT195" s="59"/>
      <c r="AU195" s="59"/>
      <c r="AV195" s="60"/>
      <c r="AW195" s="35">
        <f t="shared" si="635"/>
        <v>0</v>
      </c>
      <c r="AX195" s="38">
        <v>0</v>
      </c>
      <c r="AY195" s="38">
        <v>0</v>
      </c>
      <c r="AZ195" s="38">
        <v>0</v>
      </c>
      <c r="BA195" s="38">
        <v>0</v>
      </c>
      <c r="BB195" s="38">
        <v>0</v>
      </c>
      <c r="BC195" s="38">
        <v>0</v>
      </c>
      <c r="BD195" s="38"/>
      <c r="BE195" s="38"/>
      <c r="BF195" s="38"/>
      <c r="BG195" s="38"/>
      <c r="BH195" s="38"/>
      <c r="BI195" s="35"/>
      <c r="BJ195" s="30">
        <f t="shared" si="636"/>
        <v>0</v>
      </c>
      <c r="BK195" s="34">
        <v>0</v>
      </c>
      <c r="BL195" s="34">
        <v>0</v>
      </c>
      <c r="BM195" s="34">
        <v>0</v>
      </c>
      <c r="BN195" s="34">
        <v>0</v>
      </c>
      <c r="BO195" s="31">
        <v>0</v>
      </c>
      <c r="BP195" s="38">
        <v>0</v>
      </c>
      <c r="BQ195" s="56"/>
      <c r="BR195" s="42"/>
      <c r="BS195" s="39"/>
      <c r="BT195" s="39"/>
      <c r="BU195" s="38"/>
      <c r="BV195" s="35"/>
      <c r="BW195" s="30">
        <f t="shared" si="637"/>
        <v>0</v>
      </c>
      <c r="BX195" s="206">
        <v>0</v>
      </c>
      <c r="BY195" s="206">
        <v>0</v>
      </c>
      <c r="BZ195" s="206">
        <v>0</v>
      </c>
      <c r="CA195" s="206">
        <v>0</v>
      </c>
      <c r="CB195" s="206">
        <v>0</v>
      </c>
      <c r="CC195" s="38">
        <v>0</v>
      </c>
      <c r="CD195" s="39"/>
      <c r="CE195" s="39"/>
      <c r="CF195" s="39"/>
      <c r="CG195" s="39"/>
      <c r="CH195" s="38"/>
      <c r="CI195" s="35"/>
      <c r="CJ195" s="30">
        <f t="shared" si="638"/>
        <v>0</v>
      </c>
      <c r="CK195" s="42">
        <f t="shared" si="639"/>
        <v>0</v>
      </c>
      <c r="CL195" s="38">
        <f t="shared" si="640"/>
        <v>0</v>
      </c>
      <c r="CM195" s="38">
        <f t="shared" si="641"/>
        <v>0</v>
      </c>
      <c r="CN195" s="38">
        <f t="shared" si="642"/>
        <v>0</v>
      </c>
      <c r="CO195" s="372">
        <f t="shared" si="529"/>
        <v>0</v>
      </c>
      <c r="CP195" s="373">
        <f>IFERROR(BJ195/AJ195,0)</f>
        <v>0</v>
      </c>
    </row>
    <row r="196" spans="1:94" s="26" customFormat="1" ht="96.75" customHeight="1" outlineLevel="1">
      <c r="A196" s="146"/>
      <c r="B196" s="380" t="s">
        <v>410</v>
      </c>
      <c r="C196" s="557" t="s">
        <v>84</v>
      </c>
      <c r="D196" s="252" t="s">
        <v>367</v>
      </c>
      <c r="E196" s="381">
        <f>+E197</f>
        <v>1200000000</v>
      </c>
      <c r="F196" s="381">
        <f t="shared" ref="F196:BQ196" si="657">+F197</f>
        <v>0</v>
      </c>
      <c r="G196" s="381">
        <f t="shared" si="657"/>
        <v>0</v>
      </c>
      <c r="H196" s="381">
        <f t="shared" si="657"/>
        <v>0</v>
      </c>
      <c r="I196" s="381">
        <f t="shared" si="657"/>
        <v>0</v>
      </c>
      <c r="J196" s="381">
        <f t="shared" si="657"/>
        <v>0</v>
      </c>
      <c r="K196" s="381">
        <f t="shared" si="657"/>
        <v>0</v>
      </c>
      <c r="L196" s="381">
        <f t="shared" si="657"/>
        <v>0</v>
      </c>
      <c r="M196" s="381">
        <f t="shared" si="657"/>
        <v>0</v>
      </c>
      <c r="N196" s="381">
        <f t="shared" si="657"/>
        <v>0</v>
      </c>
      <c r="O196" s="381">
        <f t="shared" si="657"/>
        <v>0</v>
      </c>
      <c r="P196" s="381">
        <f t="shared" si="657"/>
        <v>0</v>
      </c>
      <c r="Q196" s="381">
        <f t="shared" si="657"/>
        <v>0</v>
      </c>
      <c r="R196" s="381">
        <f t="shared" si="657"/>
        <v>21000000</v>
      </c>
      <c r="S196" s="381">
        <f t="shared" si="657"/>
        <v>21000000</v>
      </c>
      <c r="T196" s="381">
        <f t="shared" si="657"/>
        <v>0</v>
      </c>
      <c r="U196" s="381">
        <f t="shared" si="657"/>
        <v>0</v>
      </c>
      <c r="V196" s="381">
        <f t="shared" si="657"/>
        <v>0</v>
      </c>
      <c r="W196" s="381">
        <f t="shared" si="657"/>
        <v>0</v>
      </c>
      <c r="X196" s="381">
        <f t="shared" si="657"/>
        <v>0</v>
      </c>
      <c r="Y196" s="381">
        <f t="shared" si="657"/>
        <v>0</v>
      </c>
      <c r="Z196" s="381">
        <f t="shared" si="657"/>
        <v>0</v>
      </c>
      <c r="AA196" s="381">
        <f t="shared" si="657"/>
        <v>0</v>
      </c>
      <c r="AB196" s="381">
        <f t="shared" si="657"/>
        <v>0</v>
      </c>
      <c r="AC196" s="382">
        <f t="shared" si="657"/>
        <v>0</v>
      </c>
      <c r="AD196" s="383">
        <f t="shared" si="657"/>
        <v>21000000</v>
      </c>
      <c r="AE196" s="381">
        <f t="shared" si="657"/>
        <v>21000000</v>
      </c>
      <c r="AF196" s="382">
        <f t="shared" si="657"/>
        <v>0</v>
      </c>
      <c r="AG196" s="383">
        <f t="shared" si="657"/>
        <v>1200000000</v>
      </c>
      <c r="AH196" s="381">
        <f t="shared" si="657"/>
        <v>300000000</v>
      </c>
      <c r="AI196" s="381">
        <f t="shared" si="657"/>
        <v>1200000000</v>
      </c>
      <c r="AJ196" s="381">
        <f t="shared" si="657"/>
        <v>900000000</v>
      </c>
      <c r="AK196" s="381">
        <f t="shared" si="657"/>
        <v>55000000</v>
      </c>
      <c r="AL196" s="381">
        <f t="shared" si="657"/>
        <v>550000000</v>
      </c>
      <c r="AM196" s="381">
        <f t="shared" si="657"/>
        <v>175000000</v>
      </c>
      <c r="AN196" s="381">
        <f t="shared" si="657"/>
        <v>120000000</v>
      </c>
      <c r="AO196" s="381">
        <f t="shared" si="657"/>
        <v>0</v>
      </c>
      <c r="AP196" s="381">
        <f t="shared" si="657"/>
        <v>0</v>
      </c>
      <c r="AQ196" s="381">
        <f t="shared" si="657"/>
        <v>0</v>
      </c>
      <c r="AR196" s="381">
        <f t="shared" si="657"/>
        <v>0</v>
      </c>
      <c r="AS196" s="381">
        <f t="shared" si="657"/>
        <v>0</v>
      </c>
      <c r="AT196" s="381">
        <f t="shared" si="657"/>
        <v>0</v>
      </c>
      <c r="AU196" s="381">
        <f t="shared" si="657"/>
        <v>0</v>
      </c>
      <c r="AV196" s="381">
        <f t="shared" si="657"/>
        <v>0</v>
      </c>
      <c r="AW196" s="381">
        <f t="shared" si="657"/>
        <v>900000000</v>
      </c>
      <c r="AX196" s="381">
        <f t="shared" si="657"/>
        <v>0</v>
      </c>
      <c r="AY196" s="381">
        <f t="shared" si="657"/>
        <v>0</v>
      </c>
      <c r="AZ196" s="381">
        <f t="shared" si="657"/>
        <v>62334038</v>
      </c>
      <c r="BA196" s="381">
        <f t="shared" si="657"/>
        <v>349003699</v>
      </c>
      <c r="BB196" s="381">
        <f t="shared" si="657"/>
        <v>144025850</v>
      </c>
      <c r="BC196" s="381">
        <f t="shared" si="657"/>
        <v>38993024</v>
      </c>
      <c r="BD196" s="381">
        <f t="shared" si="657"/>
        <v>29661273</v>
      </c>
      <c r="BE196" s="381">
        <f t="shared" si="657"/>
        <v>0</v>
      </c>
      <c r="BF196" s="381">
        <f t="shared" si="657"/>
        <v>0</v>
      </c>
      <c r="BG196" s="381">
        <f t="shared" si="657"/>
        <v>0</v>
      </c>
      <c r="BH196" s="381">
        <f t="shared" si="657"/>
        <v>0</v>
      </c>
      <c r="BI196" s="381">
        <f t="shared" si="657"/>
        <v>0</v>
      </c>
      <c r="BJ196" s="381">
        <f t="shared" si="657"/>
        <v>624017884</v>
      </c>
      <c r="BK196" s="381">
        <f t="shared" si="657"/>
        <v>0</v>
      </c>
      <c r="BL196" s="381">
        <f t="shared" si="657"/>
        <v>0</v>
      </c>
      <c r="BM196" s="381">
        <f t="shared" si="657"/>
        <v>357787</v>
      </c>
      <c r="BN196" s="381">
        <f t="shared" si="657"/>
        <v>13086868</v>
      </c>
      <c r="BO196" s="381">
        <f t="shared" si="657"/>
        <v>49759351</v>
      </c>
      <c r="BP196" s="376">
        <f t="shared" si="657"/>
        <v>99815420</v>
      </c>
      <c r="BQ196" s="381">
        <f t="shared" si="657"/>
        <v>73070110</v>
      </c>
      <c r="BR196" s="381">
        <f t="shared" ref="BR196:CN196" si="658">+BR197</f>
        <v>0</v>
      </c>
      <c r="BS196" s="381">
        <f t="shared" si="658"/>
        <v>0</v>
      </c>
      <c r="BT196" s="381">
        <f t="shared" si="658"/>
        <v>0</v>
      </c>
      <c r="BU196" s="381">
        <f t="shared" si="658"/>
        <v>0</v>
      </c>
      <c r="BV196" s="381">
        <f t="shared" si="658"/>
        <v>0</v>
      </c>
      <c r="BW196" s="381">
        <f t="shared" si="658"/>
        <v>236089536</v>
      </c>
      <c r="BX196" s="381">
        <f t="shared" si="658"/>
        <v>0</v>
      </c>
      <c r="BY196" s="381">
        <f t="shared" si="658"/>
        <v>0</v>
      </c>
      <c r="BZ196" s="381">
        <f t="shared" si="658"/>
        <v>0</v>
      </c>
      <c r="CA196" s="381">
        <f t="shared" si="658"/>
        <v>12481126</v>
      </c>
      <c r="CB196" s="381">
        <f t="shared" si="658"/>
        <v>47584024</v>
      </c>
      <c r="CC196" s="381">
        <f t="shared" si="658"/>
        <v>86752609</v>
      </c>
      <c r="CD196" s="381">
        <f t="shared" si="658"/>
        <v>80636355</v>
      </c>
      <c r="CE196" s="381">
        <f t="shared" si="658"/>
        <v>0</v>
      </c>
      <c r="CF196" s="381">
        <f t="shared" si="658"/>
        <v>0</v>
      </c>
      <c r="CG196" s="381">
        <f t="shared" si="658"/>
        <v>0</v>
      </c>
      <c r="CH196" s="381">
        <f t="shared" si="658"/>
        <v>0</v>
      </c>
      <c r="CI196" s="381">
        <f t="shared" si="658"/>
        <v>0</v>
      </c>
      <c r="CJ196" s="381">
        <f t="shared" si="658"/>
        <v>227454114</v>
      </c>
      <c r="CK196" s="381">
        <f t="shared" si="658"/>
        <v>0</v>
      </c>
      <c r="CL196" s="381">
        <f t="shared" si="658"/>
        <v>275982116</v>
      </c>
      <c r="CM196" s="381">
        <f t="shared" si="658"/>
        <v>387928348</v>
      </c>
      <c r="CN196" s="381">
        <f t="shared" si="658"/>
        <v>8635422</v>
      </c>
      <c r="CO196" s="384">
        <f t="shared" si="529"/>
        <v>1</v>
      </c>
      <c r="CP196" s="384">
        <f>IFERROR(BJ196/AJ196,0)</f>
        <v>0.69335320444444448</v>
      </c>
    </row>
    <row r="197" spans="1:94" s="26" customFormat="1" ht="31.5" customHeight="1" outlineLevel="1">
      <c r="A197" s="146"/>
      <c r="B197" s="493" t="s">
        <v>687</v>
      </c>
      <c r="C197" s="551">
        <v>10</v>
      </c>
      <c r="D197" s="493" t="s">
        <v>360</v>
      </c>
      <c r="E197" s="394">
        <f>+SUM(E198:E203)</f>
        <v>1200000000</v>
      </c>
      <c r="F197" s="394">
        <f t="shared" ref="F197:BQ197" si="659">+SUM(F198:F203)</f>
        <v>0</v>
      </c>
      <c r="G197" s="394">
        <f t="shared" si="659"/>
        <v>0</v>
      </c>
      <c r="H197" s="394">
        <f t="shared" si="659"/>
        <v>0</v>
      </c>
      <c r="I197" s="394">
        <f t="shared" si="659"/>
        <v>0</v>
      </c>
      <c r="J197" s="394">
        <f t="shared" si="659"/>
        <v>0</v>
      </c>
      <c r="K197" s="394">
        <f t="shared" si="659"/>
        <v>0</v>
      </c>
      <c r="L197" s="394">
        <f t="shared" si="659"/>
        <v>0</v>
      </c>
      <c r="M197" s="394">
        <f t="shared" si="659"/>
        <v>0</v>
      </c>
      <c r="N197" s="394">
        <f t="shared" si="659"/>
        <v>0</v>
      </c>
      <c r="O197" s="394">
        <f t="shared" si="659"/>
        <v>0</v>
      </c>
      <c r="P197" s="394">
        <f t="shared" si="659"/>
        <v>0</v>
      </c>
      <c r="Q197" s="394">
        <f t="shared" si="659"/>
        <v>0</v>
      </c>
      <c r="R197" s="394">
        <f t="shared" si="659"/>
        <v>21000000</v>
      </c>
      <c r="S197" s="394">
        <f t="shared" si="659"/>
        <v>21000000</v>
      </c>
      <c r="T197" s="394">
        <f t="shared" si="659"/>
        <v>0</v>
      </c>
      <c r="U197" s="394">
        <f t="shared" si="659"/>
        <v>0</v>
      </c>
      <c r="V197" s="394">
        <f t="shared" si="659"/>
        <v>0</v>
      </c>
      <c r="W197" s="394">
        <f t="shared" si="659"/>
        <v>0</v>
      </c>
      <c r="X197" s="394">
        <f t="shared" si="659"/>
        <v>0</v>
      </c>
      <c r="Y197" s="394">
        <f t="shared" si="659"/>
        <v>0</v>
      </c>
      <c r="Z197" s="394">
        <f t="shared" si="659"/>
        <v>0</v>
      </c>
      <c r="AA197" s="394">
        <f t="shared" si="659"/>
        <v>0</v>
      </c>
      <c r="AB197" s="394">
        <f t="shared" si="659"/>
        <v>0</v>
      </c>
      <c r="AC197" s="395">
        <f t="shared" si="659"/>
        <v>0</v>
      </c>
      <c r="AD197" s="396">
        <f t="shared" si="659"/>
        <v>21000000</v>
      </c>
      <c r="AE197" s="394">
        <f t="shared" si="659"/>
        <v>21000000</v>
      </c>
      <c r="AF197" s="395">
        <f t="shared" si="659"/>
        <v>0</v>
      </c>
      <c r="AG197" s="396">
        <f t="shared" si="659"/>
        <v>1200000000</v>
      </c>
      <c r="AH197" s="394">
        <f t="shared" si="659"/>
        <v>300000000</v>
      </c>
      <c r="AI197" s="394">
        <f t="shared" si="659"/>
        <v>1200000000</v>
      </c>
      <c r="AJ197" s="394">
        <f t="shared" si="659"/>
        <v>900000000</v>
      </c>
      <c r="AK197" s="394">
        <f t="shared" si="659"/>
        <v>55000000</v>
      </c>
      <c r="AL197" s="394">
        <f t="shared" si="659"/>
        <v>550000000</v>
      </c>
      <c r="AM197" s="394">
        <f t="shared" si="659"/>
        <v>175000000</v>
      </c>
      <c r="AN197" s="394">
        <f t="shared" si="659"/>
        <v>120000000</v>
      </c>
      <c r="AO197" s="394">
        <f t="shared" si="659"/>
        <v>0</v>
      </c>
      <c r="AP197" s="394">
        <f t="shared" si="659"/>
        <v>0</v>
      </c>
      <c r="AQ197" s="394">
        <f t="shared" si="659"/>
        <v>0</v>
      </c>
      <c r="AR197" s="394">
        <f t="shared" si="659"/>
        <v>0</v>
      </c>
      <c r="AS197" s="394">
        <f t="shared" si="659"/>
        <v>0</v>
      </c>
      <c r="AT197" s="394">
        <f t="shared" si="659"/>
        <v>0</v>
      </c>
      <c r="AU197" s="394">
        <f t="shared" si="659"/>
        <v>0</v>
      </c>
      <c r="AV197" s="394">
        <f t="shared" si="659"/>
        <v>0</v>
      </c>
      <c r="AW197" s="394">
        <f t="shared" si="659"/>
        <v>900000000</v>
      </c>
      <c r="AX197" s="394">
        <f t="shared" si="659"/>
        <v>0</v>
      </c>
      <c r="AY197" s="394">
        <f t="shared" si="659"/>
        <v>0</v>
      </c>
      <c r="AZ197" s="394">
        <f t="shared" si="659"/>
        <v>62334038</v>
      </c>
      <c r="BA197" s="394">
        <f t="shared" si="659"/>
        <v>349003699</v>
      </c>
      <c r="BB197" s="394">
        <f t="shared" si="659"/>
        <v>144025850</v>
      </c>
      <c r="BC197" s="394">
        <f t="shared" si="659"/>
        <v>38993024</v>
      </c>
      <c r="BD197" s="394">
        <f t="shared" si="659"/>
        <v>29661273</v>
      </c>
      <c r="BE197" s="394">
        <f t="shared" si="659"/>
        <v>0</v>
      </c>
      <c r="BF197" s="394">
        <f t="shared" si="659"/>
        <v>0</v>
      </c>
      <c r="BG197" s="394">
        <f t="shared" si="659"/>
        <v>0</v>
      </c>
      <c r="BH197" s="394">
        <f t="shared" si="659"/>
        <v>0</v>
      </c>
      <c r="BI197" s="394">
        <f t="shared" si="659"/>
        <v>0</v>
      </c>
      <c r="BJ197" s="394">
        <f t="shared" si="659"/>
        <v>624017884</v>
      </c>
      <c r="BK197" s="394">
        <f t="shared" si="659"/>
        <v>0</v>
      </c>
      <c r="BL197" s="395">
        <f t="shared" si="659"/>
        <v>0</v>
      </c>
      <c r="BM197" s="397">
        <f t="shared" si="659"/>
        <v>357787</v>
      </c>
      <c r="BN197" s="394">
        <f t="shared" si="659"/>
        <v>13086868</v>
      </c>
      <c r="BO197" s="394">
        <f t="shared" si="659"/>
        <v>49759351</v>
      </c>
      <c r="BP197" s="394">
        <f t="shared" si="659"/>
        <v>99815420</v>
      </c>
      <c r="BQ197" s="394">
        <f t="shared" si="659"/>
        <v>73070110</v>
      </c>
      <c r="BR197" s="394">
        <f t="shared" ref="BR197:CN197" si="660">+SUM(BR198:BR203)</f>
        <v>0</v>
      </c>
      <c r="BS197" s="394">
        <f t="shared" si="660"/>
        <v>0</v>
      </c>
      <c r="BT197" s="394">
        <f t="shared" si="660"/>
        <v>0</v>
      </c>
      <c r="BU197" s="394">
        <f t="shared" si="660"/>
        <v>0</v>
      </c>
      <c r="BV197" s="394">
        <f t="shared" si="660"/>
        <v>0</v>
      </c>
      <c r="BW197" s="394">
        <f t="shared" si="660"/>
        <v>236089536</v>
      </c>
      <c r="BX197" s="394">
        <f t="shared" si="660"/>
        <v>0</v>
      </c>
      <c r="BY197" s="394">
        <f t="shared" si="660"/>
        <v>0</v>
      </c>
      <c r="BZ197" s="394">
        <f t="shared" si="660"/>
        <v>0</v>
      </c>
      <c r="CA197" s="394">
        <f t="shared" si="660"/>
        <v>12481126</v>
      </c>
      <c r="CB197" s="394">
        <f t="shared" si="660"/>
        <v>47584024</v>
      </c>
      <c r="CC197" s="394">
        <f t="shared" si="660"/>
        <v>86752609</v>
      </c>
      <c r="CD197" s="394">
        <f t="shared" si="660"/>
        <v>80636355</v>
      </c>
      <c r="CE197" s="394">
        <f t="shared" si="660"/>
        <v>0</v>
      </c>
      <c r="CF197" s="394">
        <f t="shared" si="660"/>
        <v>0</v>
      </c>
      <c r="CG197" s="394">
        <f t="shared" si="660"/>
        <v>0</v>
      </c>
      <c r="CH197" s="394">
        <f t="shared" si="660"/>
        <v>0</v>
      </c>
      <c r="CI197" s="394">
        <f t="shared" si="660"/>
        <v>0</v>
      </c>
      <c r="CJ197" s="394">
        <f t="shared" si="660"/>
        <v>227454114</v>
      </c>
      <c r="CK197" s="394">
        <f t="shared" si="660"/>
        <v>0</v>
      </c>
      <c r="CL197" s="394">
        <f t="shared" si="660"/>
        <v>275982116</v>
      </c>
      <c r="CM197" s="394">
        <f t="shared" si="660"/>
        <v>387928348</v>
      </c>
      <c r="CN197" s="394">
        <f t="shared" si="660"/>
        <v>8635422</v>
      </c>
      <c r="CO197" s="398">
        <f t="shared" si="529"/>
        <v>1</v>
      </c>
      <c r="CP197" s="398">
        <f>IFERROR(BJ197/AJ197,0)</f>
        <v>0.69335320444444448</v>
      </c>
    </row>
    <row r="198" spans="1:94" s="26" customFormat="1" ht="54" outlineLevel="2">
      <c r="A198" s="464" t="s">
        <v>829</v>
      </c>
      <c r="B198" s="495" t="s">
        <v>435</v>
      </c>
      <c r="C198" s="552">
        <v>10</v>
      </c>
      <c r="D198" s="496" t="s">
        <v>366</v>
      </c>
      <c r="E198" s="30">
        <v>550000000</v>
      </c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7"/>
      <c r="AD198" s="34">
        <f t="shared" ref="AD198:AE203" si="661">+F198+H198+J198+L198+N198+P198+R198+T198+V198+X198+Z198+AB198</f>
        <v>0</v>
      </c>
      <c r="AE198" s="36">
        <f t="shared" si="661"/>
        <v>0</v>
      </c>
      <c r="AF198" s="117"/>
      <c r="AG198" s="30">
        <f t="shared" ref="AG198:AG202" si="662">+E198-AD198+AE198+AF198</f>
        <v>550000000</v>
      </c>
      <c r="AH198" s="115"/>
      <c r="AI198" s="139">
        <f t="shared" ref="AI198:AI203" si="663">+AH198+AW198</f>
        <v>550000000</v>
      </c>
      <c r="AJ198" s="187">
        <f t="shared" ref="AJ198:AJ203" si="664">+AG198-AH198</f>
        <v>550000000</v>
      </c>
      <c r="AK198" s="30">
        <v>0</v>
      </c>
      <c r="AL198" s="332">
        <v>550000000</v>
      </c>
      <c r="AM198" s="332">
        <v>0</v>
      </c>
      <c r="AN198" s="332">
        <v>0</v>
      </c>
      <c r="AO198" s="333">
        <v>0</v>
      </c>
      <c r="AP198" s="38">
        <v>0</v>
      </c>
      <c r="AQ198" s="38"/>
      <c r="AR198" s="38"/>
      <c r="AS198" s="38"/>
      <c r="AT198" s="38"/>
      <c r="AU198" s="38"/>
      <c r="AV198" s="35"/>
      <c r="AW198" s="36">
        <f t="shared" ref="AW198:AW203" si="665">+SUM(AK198:AV198)</f>
        <v>550000000</v>
      </c>
      <c r="AX198" s="38">
        <v>0</v>
      </c>
      <c r="AY198" s="30">
        <v>0</v>
      </c>
      <c r="AZ198" s="38">
        <v>0</v>
      </c>
      <c r="BA198" s="38">
        <v>333700000</v>
      </c>
      <c r="BB198" s="38">
        <v>0</v>
      </c>
      <c r="BC198" s="38">
        <v>0</v>
      </c>
      <c r="BD198" s="118"/>
      <c r="BE198" s="38"/>
      <c r="BF198" s="38"/>
      <c r="BG198" s="38"/>
      <c r="BH198" s="38"/>
      <c r="BI198" s="35"/>
      <c r="BJ198" s="30">
        <f t="shared" ref="BJ198:BJ203" si="666">+SUM(AX198:BI198)</f>
        <v>333700000</v>
      </c>
      <c r="BK198" s="34"/>
      <c r="BL198" s="38"/>
      <c r="BM198" s="38"/>
      <c r="BN198" s="38"/>
      <c r="BO198" s="35">
        <v>29613333</v>
      </c>
      <c r="BP198" s="38">
        <v>36400000</v>
      </c>
      <c r="BQ198" s="179">
        <v>36400000</v>
      </c>
      <c r="BR198" s="115"/>
      <c r="BS198" s="118"/>
      <c r="BT198" s="38"/>
      <c r="BU198" s="38"/>
      <c r="BV198" s="28"/>
      <c r="BW198" s="30">
        <f t="shared" ref="BW198:BW203" si="667">+SUM(BK198:BV198)</f>
        <v>102413333</v>
      </c>
      <c r="BX198" s="38"/>
      <c r="BY198" s="38"/>
      <c r="BZ198" s="38"/>
      <c r="CA198" s="38"/>
      <c r="CB198" s="38">
        <v>29613333</v>
      </c>
      <c r="CC198" s="38">
        <v>36400000</v>
      </c>
      <c r="CD198" s="118">
        <v>36400000</v>
      </c>
      <c r="CE198" s="118"/>
      <c r="CF198" s="118"/>
      <c r="CG198" s="118"/>
      <c r="CH198" s="38"/>
      <c r="CI198" s="35"/>
      <c r="CJ198" s="30">
        <f t="shared" ref="CJ198:CJ203" si="668">+SUM(BX198:CI198)</f>
        <v>102413333</v>
      </c>
      <c r="CK198" s="42">
        <f t="shared" ref="CK198:CK203" si="669">+AJ198-AW198</f>
        <v>0</v>
      </c>
      <c r="CL198" s="38">
        <f t="shared" ref="CL198:CL203" si="670">+AW198-BJ198</f>
        <v>216300000</v>
      </c>
      <c r="CM198" s="38">
        <f t="shared" ref="CM198:CM203" si="671">+BJ198-BW198</f>
        <v>231286667</v>
      </c>
      <c r="CN198" s="38">
        <f t="shared" ref="CN198:CN203" si="672">+BW198-CJ198</f>
        <v>0</v>
      </c>
      <c r="CO198" s="372">
        <f t="shared" si="529"/>
        <v>1</v>
      </c>
      <c r="CP198" s="373">
        <f>IFERROR(BJ198/AJ198,0)</f>
        <v>0.60672727272727278</v>
      </c>
    </row>
    <row r="199" spans="1:94" s="26" customFormat="1" outlineLevel="2">
      <c r="A199" s="464" t="s">
        <v>830</v>
      </c>
      <c r="B199" s="497" t="s">
        <v>426</v>
      </c>
      <c r="C199" s="552">
        <v>10</v>
      </c>
      <c r="D199" s="496" t="s">
        <v>361</v>
      </c>
      <c r="E199" s="30">
        <v>120000000</v>
      </c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7"/>
      <c r="AD199" s="34">
        <f t="shared" si="661"/>
        <v>0</v>
      </c>
      <c r="AE199" s="36">
        <f t="shared" si="661"/>
        <v>0</v>
      </c>
      <c r="AF199" s="117"/>
      <c r="AG199" s="30">
        <f t="shared" si="662"/>
        <v>120000000</v>
      </c>
      <c r="AH199" s="115"/>
      <c r="AI199" s="139">
        <f t="shared" si="663"/>
        <v>120000000</v>
      </c>
      <c r="AJ199" s="187">
        <f t="shared" si="664"/>
        <v>120000000</v>
      </c>
      <c r="AK199" s="30">
        <v>0</v>
      </c>
      <c r="AL199" s="332">
        <v>0</v>
      </c>
      <c r="AM199" s="332">
        <v>0</v>
      </c>
      <c r="AN199" s="332">
        <v>120000000</v>
      </c>
      <c r="AO199" s="333">
        <v>0</v>
      </c>
      <c r="AP199" s="38">
        <v>0</v>
      </c>
      <c r="AQ199" s="38"/>
      <c r="AR199" s="38"/>
      <c r="AS199" s="38"/>
      <c r="AT199" s="38"/>
      <c r="AU199" s="38"/>
      <c r="AV199" s="35"/>
      <c r="AW199" s="36">
        <f t="shared" si="665"/>
        <v>120000000</v>
      </c>
      <c r="AX199" s="38">
        <v>0</v>
      </c>
      <c r="AY199" s="30">
        <v>0</v>
      </c>
      <c r="AZ199" s="38">
        <v>0</v>
      </c>
      <c r="BA199" s="38">
        <v>0</v>
      </c>
      <c r="BB199" s="38">
        <v>120000000</v>
      </c>
      <c r="BC199" s="38">
        <v>0</v>
      </c>
      <c r="BD199" s="118"/>
      <c r="BE199" s="38"/>
      <c r="BF199" s="38"/>
      <c r="BG199" s="38"/>
      <c r="BH199" s="38"/>
      <c r="BI199" s="35"/>
      <c r="BJ199" s="30">
        <f t="shared" si="666"/>
        <v>120000000</v>
      </c>
      <c r="BK199" s="34">
        <v>0</v>
      </c>
      <c r="BL199" s="34">
        <v>0</v>
      </c>
      <c r="BM199" s="34">
        <v>0</v>
      </c>
      <c r="BN199" s="34">
        <v>0</v>
      </c>
      <c r="BO199" s="31">
        <v>0</v>
      </c>
      <c r="BP199" s="38">
        <v>24000000</v>
      </c>
      <c r="BQ199" s="179"/>
      <c r="BR199" s="115"/>
      <c r="BS199" s="118"/>
      <c r="BT199" s="38"/>
      <c r="BU199" s="38"/>
      <c r="BV199" s="28"/>
      <c r="BW199" s="30">
        <f t="shared" si="667"/>
        <v>24000000</v>
      </c>
      <c r="BX199" s="206">
        <v>0</v>
      </c>
      <c r="BY199" s="206">
        <v>0</v>
      </c>
      <c r="BZ199" s="206">
        <v>0</v>
      </c>
      <c r="CA199" s="206">
        <v>0</v>
      </c>
      <c r="CB199" s="206">
        <v>0</v>
      </c>
      <c r="CC199" s="38">
        <v>24000000</v>
      </c>
      <c r="CD199" s="118"/>
      <c r="CE199" s="118"/>
      <c r="CF199" s="118"/>
      <c r="CG199" s="118"/>
      <c r="CH199" s="38"/>
      <c r="CI199" s="35"/>
      <c r="CJ199" s="30">
        <f t="shared" si="668"/>
        <v>24000000</v>
      </c>
      <c r="CK199" s="42">
        <f t="shared" si="669"/>
        <v>0</v>
      </c>
      <c r="CL199" s="38">
        <f t="shared" si="670"/>
        <v>0</v>
      </c>
      <c r="CM199" s="38">
        <f t="shared" si="671"/>
        <v>96000000</v>
      </c>
      <c r="CN199" s="38">
        <f t="shared" si="672"/>
        <v>0</v>
      </c>
      <c r="CO199" s="372">
        <f t="shared" si="529"/>
        <v>1</v>
      </c>
      <c r="CP199" s="373">
        <f>IFERROR(BJ199/AJ199,0)</f>
        <v>1</v>
      </c>
    </row>
    <row r="200" spans="1:94" s="26" customFormat="1" outlineLevel="2">
      <c r="A200" s="464" t="s">
        <v>831</v>
      </c>
      <c r="B200" s="495" t="s">
        <v>427</v>
      </c>
      <c r="C200" s="550">
        <v>10</v>
      </c>
      <c r="D200" s="496" t="s">
        <v>362</v>
      </c>
      <c r="E200" s="30">
        <v>55000000</v>
      </c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7"/>
      <c r="AD200" s="34">
        <f t="shared" si="661"/>
        <v>0</v>
      </c>
      <c r="AE200" s="36">
        <f t="shared" si="661"/>
        <v>0</v>
      </c>
      <c r="AF200" s="117"/>
      <c r="AG200" s="30">
        <f t="shared" si="662"/>
        <v>55000000</v>
      </c>
      <c r="AH200" s="115"/>
      <c r="AI200" s="139">
        <f t="shared" si="663"/>
        <v>55000000</v>
      </c>
      <c r="AJ200" s="187">
        <f t="shared" si="664"/>
        <v>55000000</v>
      </c>
      <c r="AK200" s="30">
        <v>55000000</v>
      </c>
      <c r="AL200" s="332">
        <v>0</v>
      </c>
      <c r="AM200" s="332">
        <v>0</v>
      </c>
      <c r="AN200" s="332">
        <v>0</v>
      </c>
      <c r="AO200" s="333">
        <v>0</v>
      </c>
      <c r="AP200" s="38">
        <v>0</v>
      </c>
      <c r="AQ200" s="38"/>
      <c r="AR200" s="38"/>
      <c r="AS200" s="38"/>
      <c r="AT200" s="38"/>
      <c r="AU200" s="38"/>
      <c r="AV200" s="35"/>
      <c r="AW200" s="36">
        <f t="shared" si="665"/>
        <v>55000000</v>
      </c>
      <c r="AX200" s="38">
        <v>0</v>
      </c>
      <c r="AY200" s="30">
        <v>0</v>
      </c>
      <c r="AZ200" s="38">
        <v>55000000</v>
      </c>
      <c r="BA200" s="38">
        <v>0</v>
      </c>
      <c r="BB200" s="38">
        <v>0</v>
      </c>
      <c r="BC200" s="38">
        <v>0</v>
      </c>
      <c r="BD200" s="118"/>
      <c r="BE200" s="38"/>
      <c r="BF200" s="38"/>
      <c r="BG200" s="38"/>
      <c r="BH200" s="38"/>
      <c r="BI200" s="35"/>
      <c r="BJ200" s="30">
        <f t="shared" si="666"/>
        <v>55000000</v>
      </c>
      <c r="BK200" s="34"/>
      <c r="BL200" s="38"/>
      <c r="BM200" s="38"/>
      <c r="BN200" s="38">
        <v>3488324</v>
      </c>
      <c r="BO200" s="35">
        <v>5474158</v>
      </c>
      <c r="BP200" s="38"/>
      <c r="BQ200" s="179">
        <v>10616065</v>
      </c>
      <c r="BR200" s="115"/>
      <c r="BS200" s="118"/>
      <c r="BT200" s="38"/>
      <c r="BU200" s="38"/>
      <c r="BV200" s="28"/>
      <c r="BW200" s="30">
        <f t="shared" si="667"/>
        <v>19578547</v>
      </c>
      <c r="BX200" s="38"/>
      <c r="BY200" s="38"/>
      <c r="BZ200" s="38"/>
      <c r="CA200" s="38">
        <v>3488324</v>
      </c>
      <c r="CB200" s="38">
        <v>3258772</v>
      </c>
      <c r="CC200" s="38">
        <v>2215386</v>
      </c>
      <c r="CD200" s="118">
        <v>10616065</v>
      </c>
      <c r="CE200" s="118"/>
      <c r="CF200" s="118"/>
      <c r="CG200" s="118"/>
      <c r="CH200" s="38"/>
      <c r="CI200" s="35"/>
      <c r="CJ200" s="30">
        <f t="shared" si="668"/>
        <v>19578547</v>
      </c>
      <c r="CK200" s="42">
        <f t="shared" si="669"/>
        <v>0</v>
      </c>
      <c r="CL200" s="38">
        <f t="shared" si="670"/>
        <v>0</v>
      </c>
      <c r="CM200" s="38">
        <f t="shared" si="671"/>
        <v>35421453</v>
      </c>
      <c r="CN200" s="38">
        <f t="shared" si="672"/>
        <v>0</v>
      </c>
      <c r="CO200" s="372">
        <f t="shared" si="529"/>
        <v>1</v>
      </c>
      <c r="CP200" s="373">
        <f>IFERROR(BJ200/AJ200,0)</f>
        <v>1</v>
      </c>
    </row>
    <row r="201" spans="1:94" s="26" customFormat="1" ht="24.75" customHeight="1" outlineLevel="2">
      <c r="A201" s="460" t="s">
        <v>832</v>
      </c>
      <c r="B201" s="498" t="s">
        <v>428</v>
      </c>
      <c r="C201" s="550">
        <v>10</v>
      </c>
      <c r="D201" s="499" t="s">
        <v>103</v>
      </c>
      <c r="E201" s="33">
        <v>154000000</v>
      </c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>
        <v>21000000</v>
      </c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7"/>
      <c r="AD201" s="34">
        <f t="shared" si="661"/>
        <v>0</v>
      </c>
      <c r="AE201" s="36">
        <f t="shared" si="661"/>
        <v>21000000</v>
      </c>
      <c r="AF201" s="117"/>
      <c r="AG201" s="30">
        <f t="shared" si="662"/>
        <v>175000000</v>
      </c>
      <c r="AH201" s="115"/>
      <c r="AI201" s="139">
        <f t="shared" si="663"/>
        <v>175000000</v>
      </c>
      <c r="AJ201" s="187">
        <f t="shared" si="664"/>
        <v>175000000</v>
      </c>
      <c r="AK201" s="30">
        <v>0</v>
      </c>
      <c r="AL201" s="332">
        <v>0</v>
      </c>
      <c r="AM201" s="332">
        <v>175000000</v>
      </c>
      <c r="AN201" s="332">
        <v>0</v>
      </c>
      <c r="AO201" s="333">
        <v>0</v>
      </c>
      <c r="AP201" s="38">
        <v>0</v>
      </c>
      <c r="AQ201" s="38"/>
      <c r="AR201" s="38"/>
      <c r="AS201" s="38"/>
      <c r="AT201" s="38"/>
      <c r="AU201" s="38"/>
      <c r="AV201" s="35"/>
      <c r="AW201" s="36">
        <f t="shared" si="665"/>
        <v>175000000</v>
      </c>
      <c r="AX201" s="38"/>
      <c r="AY201" s="31"/>
      <c r="AZ201" s="38">
        <v>7334038</v>
      </c>
      <c r="BA201" s="38">
        <v>15303699</v>
      </c>
      <c r="BB201" s="38">
        <v>24025850</v>
      </c>
      <c r="BC201" s="38">
        <v>38993024</v>
      </c>
      <c r="BD201" s="118">
        <v>29661273</v>
      </c>
      <c r="BE201" s="38"/>
      <c r="BF201" s="38"/>
      <c r="BG201" s="38"/>
      <c r="BH201" s="38"/>
      <c r="BI201" s="35"/>
      <c r="BJ201" s="30">
        <f t="shared" si="666"/>
        <v>115317884</v>
      </c>
      <c r="BK201" s="34"/>
      <c r="BL201" s="38"/>
      <c r="BM201" s="38">
        <v>357787</v>
      </c>
      <c r="BN201" s="38">
        <v>9598544</v>
      </c>
      <c r="BO201" s="35">
        <v>14671860</v>
      </c>
      <c r="BP201" s="38">
        <v>39415420</v>
      </c>
      <c r="BQ201" s="179">
        <v>26054045</v>
      </c>
      <c r="BR201" s="115"/>
      <c r="BS201" s="118"/>
      <c r="BT201" s="38"/>
      <c r="BU201" s="38"/>
      <c r="BV201" s="28"/>
      <c r="BW201" s="30">
        <f t="shared" si="667"/>
        <v>90097656</v>
      </c>
      <c r="BX201" s="38"/>
      <c r="BY201" s="38"/>
      <c r="BZ201" s="38"/>
      <c r="CA201" s="38">
        <v>8992802</v>
      </c>
      <c r="CB201" s="38">
        <v>14711919</v>
      </c>
      <c r="CC201" s="38">
        <v>24137223</v>
      </c>
      <c r="CD201" s="38">
        <v>33620290</v>
      </c>
      <c r="CE201" s="118"/>
      <c r="CF201" s="118"/>
      <c r="CG201" s="118"/>
      <c r="CH201" s="38"/>
      <c r="CI201" s="35"/>
      <c r="CJ201" s="30">
        <f t="shared" si="668"/>
        <v>81462234</v>
      </c>
      <c r="CK201" s="42">
        <f t="shared" si="669"/>
        <v>0</v>
      </c>
      <c r="CL201" s="38">
        <f t="shared" si="670"/>
        <v>59682116</v>
      </c>
      <c r="CM201" s="38">
        <f t="shared" si="671"/>
        <v>25220228</v>
      </c>
      <c r="CN201" s="38">
        <f t="shared" si="672"/>
        <v>8635422</v>
      </c>
      <c r="CO201" s="372">
        <f t="shared" si="529"/>
        <v>1</v>
      </c>
      <c r="CP201" s="373">
        <f>IFERROR(BJ201/AJ201,0)</f>
        <v>0.65895933714285715</v>
      </c>
    </row>
    <row r="202" spans="1:94" s="26" customFormat="1" ht="36" outlineLevel="2">
      <c r="A202" s="464" t="s">
        <v>833</v>
      </c>
      <c r="B202" s="497" t="s">
        <v>429</v>
      </c>
      <c r="C202" s="552">
        <v>10</v>
      </c>
      <c r="D202" s="496" t="s">
        <v>363</v>
      </c>
      <c r="E202" s="30">
        <v>21000000</v>
      </c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>
        <v>21000000</v>
      </c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7"/>
      <c r="AD202" s="34">
        <f t="shared" si="661"/>
        <v>21000000</v>
      </c>
      <c r="AE202" s="36">
        <f t="shared" si="661"/>
        <v>0</v>
      </c>
      <c r="AF202" s="117"/>
      <c r="AG202" s="30">
        <f t="shared" si="662"/>
        <v>0</v>
      </c>
      <c r="AH202" s="115"/>
      <c r="AI202" s="139">
        <f t="shared" si="663"/>
        <v>0</v>
      </c>
      <c r="AJ202" s="187">
        <f t="shared" si="664"/>
        <v>0</v>
      </c>
      <c r="AK202" s="30">
        <v>0</v>
      </c>
      <c r="AL202" s="332">
        <v>0</v>
      </c>
      <c r="AM202" s="332">
        <v>0</v>
      </c>
      <c r="AN202" s="332">
        <v>0</v>
      </c>
      <c r="AO202" s="333">
        <v>0</v>
      </c>
      <c r="AP202" s="38">
        <v>0</v>
      </c>
      <c r="AQ202" s="38"/>
      <c r="AR202" s="38"/>
      <c r="AS202" s="38"/>
      <c r="AT202" s="38"/>
      <c r="AU202" s="38"/>
      <c r="AV202" s="35"/>
      <c r="AW202" s="36">
        <f t="shared" si="665"/>
        <v>0</v>
      </c>
      <c r="AX202" s="38">
        <v>0</v>
      </c>
      <c r="AY202" s="38">
        <v>0</v>
      </c>
      <c r="AZ202" s="38">
        <v>0</v>
      </c>
      <c r="BA202" s="38">
        <v>0</v>
      </c>
      <c r="BB202" s="38">
        <v>0</v>
      </c>
      <c r="BC202" s="38">
        <v>0</v>
      </c>
      <c r="BD202" s="118"/>
      <c r="BE202" s="38"/>
      <c r="BF202" s="38"/>
      <c r="BG202" s="38"/>
      <c r="BH202" s="38"/>
      <c r="BI202" s="35"/>
      <c r="BJ202" s="30">
        <f t="shared" si="666"/>
        <v>0</v>
      </c>
      <c r="BK202" s="34">
        <v>0</v>
      </c>
      <c r="BL202" s="34">
        <v>0</v>
      </c>
      <c r="BM202" s="34">
        <v>0</v>
      </c>
      <c r="BN202" s="34">
        <v>0</v>
      </c>
      <c r="BO202" s="31">
        <v>0</v>
      </c>
      <c r="BP202" s="38">
        <v>0</v>
      </c>
      <c r="BQ202" s="179"/>
      <c r="BR202" s="115"/>
      <c r="BS202" s="118"/>
      <c r="BT202" s="38"/>
      <c r="BU202" s="38"/>
      <c r="BV202" s="28"/>
      <c r="BW202" s="30">
        <f t="shared" si="667"/>
        <v>0</v>
      </c>
      <c r="BX202" s="206"/>
      <c r="BY202" s="206"/>
      <c r="BZ202" s="206"/>
      <c r="CA202" s="206"/>
      <c r="CB202" s="206"/>
      <c r="CC202" s="38"/>
      <c r="CD202" s="118"/>
      <c r="CE202" s="118"/>
      <c r="CF202" s="118"/>
      <c r="CG202" s="118"/>
      <c r="CH202" s="38"/>
      <c r="CI202" s="35"/>
      <c r="CJ202" s="30">
        <f t="shared" si="668"/>
        <v>0</v>
      </c>
      <c r="CK202" s="42">
        <f t="shared" si="669"/>
        <v>0</v>
      </c>
      <c r="CL202" s="38">
        <f t="shared" si="670"/>
        <v>0</v>
      </c>
      <c r="CM202" s="38">
        <f t="shared" si="671"/>
        <v>0</v>
      </c>
      <c r="CN202" s="38">
        <f t="shared" si="672"/>
        <v>0</v>
      </c>
      <c r="CO202" s="372">
        <f t="shared" si="529"/>
        <v>0</v>
      </c>
      <c r="CP202" s="373">
        <f>IFERROR(BJ202/AJ202,0)</f>
        <v>0</v>
      </c>
    </row>
    <row r="203" spans="1:94" s="26" customFormat="1" outlineLevel="2">
      <c r="A203" s="500" t="s">
        <v>834</v>
      </c>
      <c r="B203" s="497" t="s">
        <v>425</v>
      </c>
      <c r="C203" s="552">
        <v>10</v>
      </c>
      <c r="D203" s="496" t="s">
        <v>364</v>
      </c>
      <c r="E203" s="30">
        <v>300000000</v>
      </c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7"/>
      <c r="AD203" s="34"/>
      <c r="AE203" s="36">
        <f t="shared" si="661"/>
        <v>0</v>
      </c>
      <c r="AF203" s="117"/>
      <c r="AG203" s="30">
        <f>+E203-AD203+AE203+AF203</f>
        <v>300000000</v>
      </c>
      <c r="AH203" s="115">
        <v>300000000</v>
      </c>
      <c r="AI203" s="139">
        <f t="shared" si="663"/>
        <v>300000000</v>
      </c>
      <c r="AJ203" s="187">
        <f t="shared" si="664"/>
        <v>0</v>
      </c>
      <c r="AK203" s="30">
        <v>0</v>
      </c>
      <c r="AL203" s="332">
        <v>0</v>
      </c>
      <c r="AM203" s="332">
        <v>0</v>
      </c>
      <c r="AN203" s="332">
        <v>0</v>
      </c>
      <c r="AO203" s="333">
        <v>0</v>
      </c>
      <c r="AP203" s="38">
        <v>0</v>
      </c>
      <c r="AQ203" s="38"/>
      <c r="AR203" s="38"/>
      <c r="AS203" s="38"/>
      <c r="AT203" s="38"/>
      <c r="AU203" s="38"/>
      <c r="AV203" s="35"/>
      <c r="AW203" s="36">
        <f t="shared" si="665"/>
        <v>0</v>
      </c>
      <c r="AX203" s="38">
        <v>0</v>
      </c>
      <c r="AY203" s="38">
        <v>0</v>
      </c>
      <c r="AZ203" s="38">
        <v>0</v>
      </c>
      <c r="BA203" s="38">
        <v>0</v>
      </c>
      <c r="BB203" s="38">
        <v>0</v>
      </c>
      <c r="BC203" s="38">
        <v>0</v>
      </c>
      <c r="BD203" s="118"/>
      <c r="BE203" s="38"/>
      <c r="BF203" s="38"/>
      <c r="BG203" s="38"/>
      <c r="BH203" s="38"/>
      <c r="BI203" s="35"/>
      <c r="BJ203" s="30">
        <f t="shared" si="666"/>
        <v>0</v>
      </c>
      <c r="BK203" s="34">
        <v>0</v>
      </c>
      <c r="BL203" s="34">
        <v>0</v>
      </c>
      <c r="BM203" s="34">
        <v>0</v>
      </c>
      <c r="BN203" s="34">
        <v>0</v>
      </c>
      <c r="BO203" s="31">
        <v>0</v>
      </c>
      <c r="BP203" s="38">
        <v>0</v>
      </c>
      <c r="BQ203" s="179"/>
      <c r="BR203" s="115"/>
      <c r="BS203" s="118"/>
      <c r="BT203" s="38"/>
      <c r="BU203" s="38"/>
      <c r="BV203" s="28"/>
      <c r="BW203" s="30">
        <f t="shared" si="667"/>
        <v>0</v>
      </c>
      <c r="BX203" s="206">
        <v>0</v>
      </c>
      <c r="BY203" s="206">
        <v>0</v>
      </c>
      <c r="BZ203" s="206">
        <v>0</v>
      </c>
      <c r="CA203" s="206">
        <v>0</v>
      </c>
      <c r="CB203" s="206">
        <v>0</v>
      </c>
      <c r="CC203" s="38">
        <v>0</v>
      </c>
      <c r="CD203" s="118"/>
      <c r="CE203" s="118"/>
      <c r="CF203" s="118"/>
      <c r="CG203" s="118"/>
      <c r="CH203" s="38"/>
      <c r="CI203" s="35"/>
      <c r="CJ203" s="30">
        <f t="shared" si="668"/>
        <v>0</v>
      </c>
      <c r="CK203" s="42">
        <f t="shared" si="669"/>
        <v>0</v>
      </c>
      <c r="CL203" s="38">
        <f t="shared" si="670"/>
        <v>0</v>
      </c>
      <c r="CM203" s="38">
        <f t="shared" si="671"/>
        <v>0</v>
      </c>
      <c r="CN203" s="38">
        <f t="shared" si="672"/>
        <v>0</v>
      </c>
      <c r="CO203" s="372">
        <f t="shared" si="529"/>
        <v>0</v>
      </c>
      <c r="CP203" s="373">
        <f>IFERROR(BJ203/AJ203,0)</f>
        <v>0</v>
      </c>
    </row>
    <row r="204" spans="1:94" s="26" customFormat="1" ht="84.75" customHeight="1" outlineLevel="1">
      <c r="A204" s="146"/>
      <c r="B204" s="380" t="s">
        <v>424</v>
      </c>
      <c r="C204" s="557">
        <v>10</v>
      </c>
      <c r="D204" s="252" t="s">
        <v>368</v>
      </c>
      <c r="E204" s="381">
        <f>+E205+E206</f>
        <v>4000000000</v>
      </c>
      <c r="F204" s="381">
        <f t="shared" ref="F204:BQ204" si="673">+F205+F206</f>
        <v>0</v>
      </c>
      <c r="G204" s="381">
        <f t="shared" si="673"/>
        <v>0</v>
      </c>
      <c r="H204" s="381">
        <f t="shared" si="673"/>
        <v>0</v>
      </c>
      <c r="I204" s="381">
        <f t="shared" si="673"/>
        <v>0</v>
      </c>
      <c r="J204" s="381">
        <f t="shared" si="673"/>
        <v>0</v>
      </c>
      <c r="K204" s="381">
        <f t="shared" si="673"/>
        <v>0</v>
      </c>
      <c r="L204" s="381">
        <f t="shared" si="673"/>
        <v>0</v>
      </c>
      <c r="M204" s="381">
        <f t="shared" si="673"/>
        <v>0</v>
      </c>
      <c r="N204" s="381">
        <f t="shared" si="673"/>
        <v>0</v>
      </c>
      <c r="O204" s="381">
        <f t="shared" si="673"/>
        <v>0</v>
      </c>
      <c r="P204" s="381">
        <f t="shared" si="673"/>
        <v>0</v>
      </c>
      <c r="Q204" s="381">
        <f t="shared" si="673"/>
        <v>0</v>
      </c>
      <c r="R204" s="381">
        <f t="shared" si="673"/>
        <v>0</v>
      </c>
      <c r="S204" s="381">
        <f t="shared" si="673"/>
        <v>0</v>
      </c>
      <c r="T204" s="381">
        <f t="shared" si="673"/>
        <v>0</v>
      </c>
      <c r="U204" s="381">
        <f t="shared" si="673"/>
        <v>0</v>
      </c>
      <c r="V204" s="381">
        <f t="shared" si="673"/>
        <v>0</v>
      </c>
      <c r="W204" s="381">
        <f t="shared" si="673"/>
        <v>0</v>
      </c>
      <c r="X204" s="381">
        <f t="shared" si="673"/>
        <v>0</v>
      </c>
      <c r="Y204" s="381">
        <f t="shared" si="673"/>
        <v>0</v>
      </c>
      <c r="Z204" s="381">
        <f t="shared" si="673"/>
        <v>0</v>
      </c>
      <c r="AA204" s="381">
        <f t="shared" si="673"/>
        <v>0</v>
      </c>
      <c r="AB204" s="381">
        <f t="shared" si="673"/>
        <v>0</v>
      </c>
      <c r="AC204" s="382">
        <f t="shared" si="673"/>
        <v>0</v>
      </c>
      <c r="AD204" s="383">
        <f t="shared" si="673"/>
        <v>0</v>
      </c>
      <c r="AE204" s="381">
        <f t="shared" si="673"/>
        <v>0</v>
      </c>
      <c r="AF204" s="382">
        <f t="shared" si="673"/>
        <v>0</v>
      </c>
      <c r="AG204" s="383">
        <f t="shared" si="673"/>
        <v>4000000000</v>
      </c>
      <c r="AH204" s="381">
        <f>+AH205+AH206</f>
        <v>400000000</v>
      </c>
      <c r="AI204" s="381">
        <f>+AI205+AI206</f>
        <v>3200000000</v>
      </c>
      <c r="AJ204" s="381">
        <f>+AJ205+AJ206</f>
        <v>3600000000</v>
      </c>
      <c r="AK204" s="381">
        <f t="shared" si="673"/>
        <v>2430000000</v>
      </c>
      <c r="AL204" s="381">
        <f t="shared" si="673"/>
        <v>0</v>
      </c>
      <c r="AM204" s="381">
        <f t="shared" si="673"/>
        <v>0</v>
      </c>
      <c r="AN204" s="381">
        <f t="shared" si="673"/>
        <v>370000000</v>
      </c>
      <c r="AO204" s="381">
        <f t="shared" si="673"/>
        <v>0</v>
      </c>
      <c r="AP204" s="381">
        <f t="shared" si="673"/>
        <v>0</v>
      </c>
      <c r="AQ204" s="381">
        <f t="shared" si="673"/>
        <v>0</v>
      </c>
      <c r="AR204" s="381">
        <f t="shared" si="673"/>
        <v>0</v>
      </c>
      <c r="AS204" s="381">
        <f t="shared" si="673"/>
        <v>0</v>
      </c>
      <c r="AT204" s="381">
        <f t="shared" si="673"/>
        <v>0</v>
      </c>
      <c r="AU204" s="381">
        <f t="shared" si="673"/>
        <v>0</v>
      </c>
      <c r="AV204" s="381">
        <f t="shared" si="673"/>
        <v>0</v>
      </c>
      <c r="AW204" s="381">
        <f t="shared" si="673"/>
        <v>2800000000</v>
      </c>
      <c r="AX204" s="381">
        <f t="shared" si="673"/>
        <v>0</v>
      </c>
      <c r="AY204" s="381">
        <f t="shared" si="673"/>
        <v>686950716</v>
      </c>
      <c r="AZ204" s="381">
        <f t="shared" si="673"/>
        <v>755187728</v>
      </c>
      <c r="BA204" s="381">
        <f t="shared" si="673"/>
        <v>128649955</v>
      </c>
      <c r="BB204" s="381">
        <f t="shared" si="673"/>
        <v>501826011</v>
      </c>
      <c r="BC204" s="381">
        <f t="shared" si="673"/>
        <v>218879406</v>
      </c>
      <c r="BD204" s="381">
        <f t="shared" si="673"/>
        <v>253139935</v>
      </c>
      <c r="BE204" s="381">
        <f t="shared" si="673"/>
        <v>0</v>
      </c>
      <c r="BF204" s="381">
        <f t="shared" si="673"/>
        <v>0</v>
      </c>
      <c r="BG204" s="381">
        <f t="shared" si="673"/>
        <v>0</v>
      </c>
      <c r="BH204" s="381">
        <f t="shared" si="673"/>
        <v>0</v>
      </c>
      <c r="BI204" s="381">
        <f t="shared" si="673"/>
        <v>0</v>
      </c>
      <c r="BJ204" s="381">
        <f t="shared" si="673"/>
        <v>2544633751</v>
      </c>
      <c r="BK204" s="381">
        <f t="shared" si="673"/>
        <v>0</v>
      </c>
      <c r="BL204" s="381">
        <f t="shared" si="673"/>
        <v>90639944</v>
      </c>
      <c r="BM204" s="381">
        <f t="shared" si="673"/>
        <v>252783586</v>
      </c>
      <c r="BN204" s="381">
        <f t="shared" si="673"/>
        <v>192568150</v>
      </c>
      <c r="BO204" s="381">
        <f t="shared" si="673"/>
        <v>195280157</v>
      </c>
      <c r="BP204" s="376">
        <f t="shared" si="673"/>
        <v>303616922</v>
      </c>
      <c r="BQ204" s="381">
        <f t="shared" si="673"/>
        <v>185975285</v>
      </c>
      <c r="BR204" s="381">
        <f t="shared" ref="BR204:CN204" si="674">+BR205+BR206</f>
        <v>0</v>
      </c>
      <c r="BS204" s="381">
        <f t="shared" si="674"/>
        <v>0</v>
      </c>
      <c r="BT204" s="381">
        <f t="shared" si="674"/>
        <v>0</v>
      </c>
      <c r="BU204" s="381">
        <f t="shared" si="674"/>
        <v>0</v>
      </c>
      <c r="BV204" s="381">
        <f t="shared" si="674"/>
        <v>0</v>
      </c>
      <c r="BW204" s="381">
        <f t="shared" si="674"/>
        <v>1220864044</v>
      </c>
      <c r="BX204" s="381">
        <f t="shared" si="674"/>
        <v>0</v>
      </c>
      <c r="BY204" s="381">
        <f t="shared" si="674"/>
        <v>61277281</v>
      </c>
      <c r="BZ204" s="381">
        <f t="shared" si="674"/>
        <v>238831375</v>
      </c>
      <c r="CA204" s="381">
        <f t="shared" si="674"/>
        <v>216691604</v>
      </c>
      <c r="CB204" s="381">
        <f t="shared" si="674"/>
        <v>199944108</v>
      </c>
      <c r="CC204" s="381">
        <f t="shared" si="674"/>
        <v>264885239</v>
      </c>
      <c r="CD204" s="381">
        <f t="shared" si="674"/>
        <v>202313576</v>
      </c>
      <c r="CE204" s="381">
        <f t="shared" si="674"/>
        <v>0</v>
      </c>
      <c r="CF204" s="381">
        <f t="shared" si="674"/>
        <v>0</v>
      </c>
      <c r="CG204" s="381">
        <f t="shared" si="674"/>
        <v>0</v>
      </c>
      <c r="CH204" s="381">
        <f t="shared" si="674"/>
        <v>0</v>
      </c>
      <c r="CI204" s="381">
        <f t="shared" si="674"/>
        <v>0</v>
      </c>
      <c r="CJ204" s="381">
        <f t="shared" si="674"/>
        <v>1183943183</v>
      </c>
      <c r="CK204" s="381">
        <f t="shared" si="674"/>
        <v>800000000</v>
      </c>
      <c r="CL204" s="381">
        <f t="shared" si="674"/>
        <v>255366249</v>
      </c>
      <c r="CM204" s="381">
        <f t="shared" si="674"/>
        <v>1323769707</v>
      </c>
      <c r="CN204" s="381">
        <f t="shared" si="674"/>
        <v>36920861</v>
      </c>
      <c r="CO204" s="391">
        <f t="shared" si="529"/>
        <v>0.77777777777777779</v>
      </c>
      <c r="CP204" s="391">
        <f>IFERROR(BJ204/AJ204,0)</f>
        <v>0.70684270861111109</v>
      </c>
    </row>
    <row r="205" spans="1:94" s="93" customFormat="1" ht="30" customHeight="1" outlineLevel="1">
      <c r="A205" s="385"/>
      <c r="B205" s="491" t="s">
        <v>424</v>
      </c>
      <c r="C205" s="549"/>
      <c r="D205" s="492" t="s">
        <v>441</v>
      </c>
      <c r="E205" s="190">
        <v>1100000000</v>
      </c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6"/>
      <c r="AD205" s="190"/>
      <c r="AE205" s="215"/>
      <c r="AF205" s="216"/>
      <c r="AG205" s="217">
        <f t="shared" ref="AG205" si="675">+E205-AD205+AE205+AF205</f>
        <v>1100000000</v>
      </c>
      <c r="AH205" s="217">
        <v>400000000</v>
      </c>
      <c r="AI205" s="217">
        <f t="shared" ref="AI205" si="676">+AH205+AW205</f>
        <v>400000000</v>
      </c>
      <c r="AJ205" s="256">
        <f>+AG205-AH205</f>
        <v>700000000</v>
      </c>
      <c r="AK205" s="190">
        <v>0</v>
      </c>
      <c r="AL205" s="220"/>
      <c r="AM205" s="221"/>
      <c r="AN205" s="221"/>
      <c r="AO205" s="221"/>
      <c r="AP205" s="221"/>
      <c r="AQ205" s="221"/>
      <c r="AR205" s="221"/>
      <c r="AS205" s="221">
        <v>0</v>
      </c>
      <c r="AT205" s="221">
        <v>0</v>
      </c>
      <c r="AU205" s="222">
        <v>0</v>
      </c>
      <c r="AV205" s="223">
        <v>0</v>
      </c>
      <c r="AW205" s="224">
        <f>+SUM(AK205:AV205)</f>
        <v>0</v>
      </c>
      <c r="AX205" s="190">
        <v>0</v>
      </c>
      <c r="AY205" s="218">
        <v>0</v>
      </c>
      <c r="AZ205" s="225">
        <v>0</v>
      </c>
      <c r="BA205" s="225">
        <v>0</v>
      </c>
      <c r="BB205" s="225">
        <v>0</v>
      </c>
      <c r="BC205" s="225">
        <v>0</v>
      </c>
      <c r="BD205" s="225">
        <v>0</v>
      </c>
      <c r="BE205" s="225">
        <v>0</v>
      </c>
      <c r="BF205" s="225">
        <v>0</v>
      </c>
      <c r="BG205" s="225">
        <v>0</v>
      </c>
      <c r="BH205" s="225">
        <v>0</v>
      </c>
      <c r="BI205" s="219">
        <v>0</v>
      </c>
      <c r="BJ205" s="190">
        <f>+SUM(AX205:BI205)</f>
        <v>0</v>
      </c>
      <c r="BK205" s="226">
        <v>0</v>
      </c>
      <c r="BL205" s="227">
        <v>0</v>
      </c>
      <c r="BM205" s="228">
        <v>0</v>
      </c>
      <c r="BN205" s="229">
        <v>0</v>
      </c>
      <c r="BO205" s="229">
        <v>0</v>
      </c>
      <c r="BP205" s="229">
        <v>0</v>
      </c>
      <c r="BQ205" s="229">
        <v>0</v>
      </c>
      <c r="BR205" s="218">
        <v>0</v>
      </c>
      <c r="BS205" s="225">
        <v>0</v>
      </c>
      <c r="BT205" s="225">
        <v>0</v>
      </c>
      <c r="BU205" s="225">
        <v>0</v>
      </c>
      <c r="BV205" s="219">
        <v>0</v>
      </c>
      <c r="BW205" s="217">
        <f t="shared" ref="BW205" si="677">+SUM(BK205:BV205)</f>
        <v>0</v>
      </c>
      <c r="BX205" s="230">
        <v>0</v>
      </c>
      <c r="BY205" s="218"/>
      <c r="BZ205" s="225"/>
      <c r="CA205" s="225"/>
      <c r="CB205" s="225"/>
      <c r="CC205" s="225"/>
      <c r="CD205" s="225"/>
      <c r="CE205" s="225"/>
      <c r="CF205" s="225"/>
      <c r="CG205" s="225"/>
      <c r="CH205" s="225"/>
      <c r="CI205" s="219"/>
      <c r="CJ205" s="217">
        <f t="shared" ref="CJ205" si="678">+SUM(BX205:CI205)</f>
        <v>0</v>
      </c>
      <c r="CK205" s="231">
        <f t="shared" ref="CK205" si="679">+AJ205-AW205</f>
        <v>700000000</v>
      </c>
      <c r="CL205" s="232">
        <f>+AW205-BJ205</f>
        <v>0</v>
      </c>
      <c r="CM205" s="232">
        <f t="shared" ref="CM205" si="680">+BJ205-BW205</f>
        <v>0</v>
      </c>
      <c r="CN205" s="232">
        <f>+BW205-CJ205</f>
        <v>0</v>
      </c>
      <c r="CO205" s="386">
        <f t="shared" si="529"/>
        <v>0</v>
      </c>
      <c r="CP205" s="387">
        <f>IFERROR(BJ205/AJ205,0)</f>
        <v>0</v>
      </c>
    </row>
    <row r="206" spans="1:94" s="251" customFormat="1" ht="29.25" customHeight="1" outlineLevel="1">
      <c r="A206" s="388"/>
      <c r="B206" s="480" t="s">
        <v>436</v>
      </c>
      <c r="C206" s="548">
        <v>10</v>
      </c>
      <c r="D206" s="481" t="s">
        <v>438</v>
      </c>
      <c r="E206" s="397">
        <f>+SUM(E207:E211)</f>
        <v>2900000000</v>
      </c>
      <c r="F206" s="397">
        <f t="shared" ref="F206:BQ206" si="681">+SUM(F207:F211)</f>
        <v>0</v>
      </c>
      <c r="G206" s="397">
        <f t="shared" si="681"/>
        <v>0</v>
      </c>
      <c r="H206" s="397">
        <f t="shared" si="681"/>
        <v>0</v>
      </c>
      <c r="I206" s="397">
        <f t="shared" si="681"/>
        <v>0</v>
      </c>
      <c r="J206" s="397">
        <f t="shared" si="681"/>
        <v>0</v>
      </c>
      <c r="K206" s="397">
        <f t="shared" si="681"/>
        <v>0</v>
      </c>
      <c r="L206" s="397">
        <f t="shared" si="681"/>
        <v>0</v>
      </c>
      <c r="M206" s="397">
        <f t="shared" si="681"/>
        <v>0</v>
      </c>
      <c r="N206" s="397">
        <f t="shared" si="681"/>
        <v>0</v>
      </c>
      <c r="O206" s="397">
        <f t="shared" si="681"/>
        <v>0</v>
      </c>
      <c r="P206" s="397">
        <f t="shared" si="681"/>
        <v>0</v>
      </c>
      <c r="Q206" s="397">
        <f t="shared" si="681"/>
        <v>0</v>
      </c>
      <c r="R206" s="397">
        <f t="shared" si="681"/>
        <v>0</v>
      </c>
      <c r="S206" s="397">
        <f t="shared" si="681"/>
        <v>0</v>
      </c>
      <c r="T206" s="397">
        <f t="shared" si="681"/>
        <v>0</v>
      </c>
      <c r="U206" s="397">
        <f t="shared" si="681"/>
        <v>0</v>
      </c>
      <c r="V206" s="397">
        <f t="shared" si="681"/>
        <v>0</v>
      </c>
      <c r="W206" s="397">
        <f t="shared" si="681"/>
        <v>0</v>
      </c>
      <c r="X206" s="397">
        <f t="shared" si="681"/>
        <v>0</v>
      </c>
      <c r="Y206" s="397">
        <f t="shared" si="681"/>
        <v>0</v>
      </c>
      <c r="Z206" s="397">
        <f t="shared" si="681"/>
        <v>0</v>
      </c>
      <c r="AA206" s="397">
        <f t="shared" si="681"/>
        <v>0</v>
      </c>
      <c r="AB206" s="397">
        <f t="shared" si="681"/>
        <v>0</v>
      </c>
      <c r="AC206" s="482">
        <f t="shared" si="681"/>
        <v>0</v>
      </c>
      <c r="AD206" s="582">
        <f t="shared" si="681"/>
        <v>0</v>
      </c>
      <c r="AE206" s="583">
        <f t="shared" si="681"/>
        <v>0</v>
      </c>
      <c r="AF206" s="199">
        <f t="shared" si="681"/>
        <v>0</v>
      </c>
      <c r="AG206" s="202">
        <f t="shared" si="681"/>
        <v>2900000000</v>
      </c>
      <c r="AH206" s="483">
        <f t="shared" si="681"/>
        <v>0</v>
      </c>
      <c r="AI206" s="397">
        <f t="shared" si="681"/>
        <v>2800000000</v>
      </c>
      <c r="AJ206" s="397">
        <f t="shared" si="681"/>
        <v>2900000000</v>
      </c>
      <c r="AK206" s="397">
        <f t="shared" si="681"/>
        <v>2430000000</v>
      </c>
      <c r="AL206" s="397">
        <f t="shared" si="681"/>
        <v>0</v>
      </c>
      <c r="AM206" s="397">
        <f t="shared" si="681"/>
        <v>0</v>
      </c>
      <c r="AN206" s="397">
        <f t="shared" si="681"/>
        <v>370000000</v>
      </c>
      <c r="AO206" s="397">
        <f t="shared" si="681"/>
        <v>0</v>
      </c>
      <c r="AP206" s="397">
        <f t="shared" si="681"/>
        <v>0</v>
      </c>
      <c r="AQ206" s="397">
        <f t="shared" si="681"/>
        <v>0</v>
      </c>
      <c r="AR206" s="397">
        <f t="shared" si="681"/>
        <v>0</v>
      </c>
      <c r="AS206" s="397">
        <f t="shared" si="681"/>
        <v>0</v>
      </c>
      <c r="AT206" s="397">
        <f t="shared" si="681"/>
        <v>0</v>
      </c>
      <c r="AU206" s="397">
        <f t="shared" si="681"/>
        <v>0</v>
      </c>
      <c r="AV206" s="397">
        <f t="shared" si="681"/>
        <v>0</v>
      </c>
      <c r="AW206" s="397">
        <f t="shared" si="681"/>
        <v>2800000000</v>
      </c>
      <c r="AX206" s="397">
        <f t="shared" si="681"/>
        <v>0</v>
      </c>
      <c r="AY206" s="397">
        <f t="shared" si="681"/>
        <v>686950716</v>
      </c>
      <c r="AZ206" s="397">
        <f t="shared" si="681"/>
        <v>755187728</v>
      </c>
      <c r="BA206" s="397">
        <f t="shared" si="681"/>
        <v>128649955</v>
      </c>
      <c r="BB206" s="397">
        <f t="shared" si="681"/>
        <v>501826011</v>
      </c>
      <c r="BC206" s="397">
        <f t="shared" si="681"/>
        <v>218879406</v>
      </c>
      <c r="BD206" s="397">
        <f t="shared" si="681"/>
        <v>253139935</v>
      </c>
      <c r="BE206" s="397">
        <f t="shared" si="681"/>
        <v>0</v>
      </c>
      <c r="BF206" s="397">
        <f t="shared" si="681"/>
        <v>0</v>
      </c>
      <c r="BG206" s="397">
        <f t="shared" si="681"/>
        <v>0</v>
      </c>
      <c r="BH206" s="397">
        <f t="shared" si="681"/>
        <v>0</v>
      </c>
      <c r="BI206" s="397">
        <f t="shared" si="681"/>
        <v>0</v>
      </c>
      <c r="BJ206" s="397">
        <f t="shared" si="681"/>
        <v>2544633751</v>
      </c>
      <c r="BK206" s="397">
        <f t="shared" si="681"/>
        <v>0</v>
      </c>
      <c r="BL206" s="397">
        <f t="shared" si="681"/>
        <v>90639944</v>
      </c>
      <c r="BM206" s="484">
        <f t="shared" si="681"/>
        <v>252783586</v>
      </c>
      <c r="BN206" s="484">
        <f t="shared" si="681"/>
        <v>192568150</v>
      </c>
      <c r="BO206" s="397">
        <f t="shared" si="681"/>
        <v>195280157</v>
      </c>
      <c r="BP206" s="397">
        <f t="shared" si="681"/>
        <v>303616922</v>
      </c>
      <c r="BQ206" s="484">
        <f t="shared" si="681"/>
        <v>185975285</v>
      </c>
      <c r="BR206" s="397">
        <f t="shared" ref="BR206:CN206" si="682">+SUM(BR207:BR211)</f>
        <v>0</v>
      </c>
      <c r="BS206" s="397">
        <f t="shared" si="682"/>
        <v>0</v>
      </c>
      <c r="BT206" s="397">
        <f t="shared" si="682"/>
        <v>0</v>
      </c>
      <c r="BU206" s="397">
        <f t="shared" si="682"/>
        <v>0</v>
      </c>
      <c r="BV206" s="397">
        <f t="shared" si="682"/>
        <v>0</v>
      </c>
      <c r="BW206" s="397">
        <f t="shared" si="682"/>
        <v>1220864044</v>
      </c>
      <c r="BX206" s="397">
        <f t="shared" si="682"/>
        <v>0</v>
      </c>
      <c r="BY206" s="397">
        <f t="shared" si="682"/>
        <v>61277281</v>
      </c>
      <c r="BZ206" s="397">
        <f t="shared" si="682"/>
        <v>238831375</v>
      </c>
      <c r="CA206" s="397">
        <f t="shared" si="682"/>
        <v>216691604</v>
      </c>
      <c r="CB206" s="397">
        <f t="shared" si="682"/>
        <v>199944108</v>
      </c>
      <c r="CC206" s="397">
        <f t="shared" si="682"/>
        <v>264885239</v>
      </c>
      <c r="CD206" s="397">
        <f t="shared" si="682"/>
        <v>202313576</v>
      </c>
      <c r="CE206" s="397">
        <f t="shared" si="682"/>
        <v>0</v>
      </c>
      <c r="CF206" s="397">
        <f t="shared" si="682"/>
        <v>0</v>
      </c>
      <c r="CG206" s="397">
        <f t="shared" si="682"/>
        <v>0</v>
      </c>
      <c r="CH206" s="397">
        <f t="shared" si="682"/>
        <v>0</v>
      </c>
      <c r="CI206" s="397">
        <f t="shared" si="682"/>
        <v>0</v>
      </c>
      <c r="CJ206" s="397">
        <f t="shared" si="682"/>
        <v>1183943183</v>
      </c>
      <c r="CK206" s="397">
        <f t="shared" si="682"/>
        <v>100000000</v>
      </c>
      <c r="CL206" s="397">
        <f t="shared" si="682"/>
        <v>255366249</v>
      </c>
      <c r="CM206" s="397">
        <f t="shared" si="682"/>
        <v>1323769707</v>
      </c>
      <c r="CN206" s="397">
        <f t="shared" si="682"/>
        <v>36920861</v>
      </c>
      <c r="CO206" s="485">
        <f t="shared" si="529"/>
        <v>0.96551724137931039</v>
      </c>
      <c r="CP206" s="485">
        <f>IFERROR(BJ206/AJ206,0)</f>
        <v>0.87745991413793101</v>
      </c>
    </row>
    <row r="207" spans="1:94" s="26" customFormat="1" ht="54" outlineLevel="2">
      <c r="A207" s="460" t="s">
        <v>835</v>
      </c>
      <c r="B207" s="498" t="s">
        <v>411</v>
      </c>
      <c r="C207" s="550">
        <v>10</v>
      </c>
      <c r="D207" s="499" t="s">
        <v>366</v>
      </c>
      <c r="E207" s="56">
        <v>868452358</v>
      </c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63"/>
      <c r="AD207" s="34">
        <f t="shared" ref="AD207:AE211" si="683">+F207+H207+J207+L207+N207+P207+R207+T207+V207+X207+Z207+AB207</f>
        <v>0</v>
      </c>
      <c r="AE207" s="36">
        <f t="shared" si="683"/>
        <v>0</v>
      </c>
      <c r="AF207" s="63"/>
      <c r="AG207" s="57">
        <f t="shared" ref="AG207:AG211" si="684">+E207-AD207+AE207+AF207</f>
        <v>868452358</v>
      </c>
      <c r="AH207" s="186"/>
      <c r="AI207" s="139">
        <f t="shared" ref="AI207:AI211" si="685">+AH207+AW207</f>
        <v>868452358</v>
      </c>
      <c r="AJ207" s="187">
        <f t="shared" ref="AJ207:AJ211" si="686">+AG207-AH207</f>
        <v>868452358</v>
      </c>
      <c r="AK207" s="30">
        <v>868452358</v>
      </c>
      <c r="AL207" s="332">
        <v>0</v>
      </c>
      <c r="AM207" s="332">
        <v>0</v>
      </c>
      <c r="AN207" s="332">
        <v>0</v>
      </c>
      <c r="AO207" s="333">
        <v>0</v>
      </c>
      <c r="AP207" s="59">
        <v>0</v>
      </c>
      <c r="AQ207" s="59"/>
      <c r="AR207" s="59"/>
      <c r="AS207" s="59"/>
      <c r="AT207" s="59"/>
      <c r="AU207" s="59"/>
      <c r="AV207" s="60"/>
      <c r="AW207" s="36">
        <f t="shared" ref="AW207:AW211" si="687">+SUM(AK207:AV207)</f>
        <v>868452358</v>
      </c>
      <c r="AX207" s="38"/>
      <c r="AY207" s="31">
        <v>493338633</v>
      </c>
      <c r="AZ207" s="38">
        <v>137526600</v>
      </c>
      <c r="BA207" s="38"/>
      <c r="BB207" s="58"/>
      <c r="BC207" s="59">
        <v>68032500</v>
      </c>
      <c r="BD207" s="142">
        <v>91963500</v>
      </c>
      <c r="BE207" s="59"/>
      <c r="BF207" s="59"/>
      <c r="BG207" s="59"/>
      <c r="BH207" s="59"/>
      <c r="BI207" s="60"/>
      <c r="BJ207" s="30">
        <f t="shared" ref="BJ207:BJ211" si="688">+SUM(AX207:BI207)</f>
        <v>790861233</v>
      </c>
      <c r="BK207" s="34"/>
      <c r="BL207" s="38"/>
      <c r="BM207" s="38">
        <v>14250200</v>
      </c>
      <c r="BN207" s="38">
        <v>53215833</v>
      </c>
      <c r="BO207" s="38">
        <v>66539200</v>
      </c>
      <c r="BP207" s="38">
        <v>64589000</v>
      </c>
      <c r="BQ207" s="38">
        <v>57328667</v>
      </c>
      <c r="BR207" s="186"/>
      <c r="BS207" s="142"/>
      <c r="BT207" s="59"/>
      <c r="BU207" s="59"/>
      <c r="BV207" s="60"/>
      <c r="BW207" s="30">
        <f t="shared" ref="BW207:BW211" si="689">+SUM(BK207:BV207)</f>
        <v>255922900</v>
      </c>
      <c r="BX207" s="38"/>
      <c r="BY207" s="38"/>
      <c r="BZ207" s="38">
        <v>14250200</v>
      </c>
      <c r="CA207" s="38">
        <v>53215833</v>
      </c>
      <c r="CB207" s="38">
        <v>66539200</v>
      </c>
      <c r="CC207" s="59">
        <v>64589000</v>
      </c>
      <c r="CD207" s="38">
        <v>57328667</v>
      </c>
      <c r="CE207" s="142"/>
      <c r="CF207" s="142"/>
      <c r="CG207" s="142"/>
      <c r="CH207" s="59"/>
      <c r="CI207" s="60"/>
      <c r="CJ207" s="30">
        <f t="shared" ref="CJ207:CJ211" si="690">+SUM(BX207:CI207)</f>
        <v>255922900</v>
      </c>
      <c r="CK207" s="42">
        <f t="shared" ref="CK207:CK211" si="691">+AJ207-AW207</f>
        <v>0</v>
      </c>
      <c r="CL207" s="38">
        <f t="shared" ref="CL207:CL211" si="692">+AW207-BJ207</f>
        <v>77591125</v>
      </c>
      <c r="CM207" s="38">
        <f t="shared" ref="CM207:CM211" si="693">+BJ207-BW207</f>
        <v>534938333</v>
      </c>
      <c r="CN207" s="38">
        <f t="shared" ref="CN207:CN211" si="694">+BW207-CJ207</f>
        <v>0</v>
      </c>
      <c r="CO207" s="372">
        <f t="shared" si="529"/>
        <v>1</v>
      </c>
      <c r="CP207" s="373">
        <f>IFERROR(BJ207/AJ207,0)</f>
        <v>0.91065586467093229</v>
      </c>
    </row>
    <row r="208" spans="1:94" s="26" customFormat="1" outlineLevel="2">
      <c r="A208" s="464" t="s">
        <v>836</v>
      </c>
      <c r="B208" s="501" t="s">
        <v>412</v>
      </c>
      <c r="C208" s="553">
        <v>10</v>
      </c>
      <c r="D208" s="496" t="s">
        <v>361</v>
      </c>
      <c r="E208" s="30">
        <v>370000000</v>
      </c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7"/>
      <c r="AD208" s="34">
        <f t="shared" si="683"/>
        <v>0</v>
      </c>
      <c r="AE208" s="36">
        <f t="shared" si="683"/>
        <v>0</v>
      </c>
      <c r="AF208" s="117"/>
      <c r="AG208" s="30">
        <f t="shared" si="684"/>
        <v>370000000</v>
      </c>
      <c r="AH208" s="115"/>
      <c r="AI208" s="139">
        <f t="shared" si="685"/>
        <v>370000000</v>
      </c>
      <c r="AJ208" s="187">
        <f t="shared" si="686"/>
        <v>370000000</v>
      </c>
      <c r="AK208" s="30">
        <v>0</v>
      </c>
      <c r="AL208" s="332">
        <v>0</v>
      </c>
      <c r="AM208" s="332">
        <v>0</v>
      </c>
      <c r="AN208" s="332">
        <v>370000000</v>
      </c>
      <c r="AO208" s="333">
        <v>0</v>
      </c>
      <c r="AP208" s="38">
        <v>0</v>
      </c>
      <c r="AQ208" s="38"/>
      <c r="AR208" s="38"/>
      <c r="AS208" s="38"/>
      <c r="AT208" s="38"/>
      <c r="AU208" s="38"/>
      <c r="AV208" s="35"/>
      <c r="AW208" s="36">
        <f t="shared" si="687"/>
        <v>370000000</v>
      </c>
      <c r="AX208" s="38">
        <v>0</v>
      </c>
      <c r="AY208" s="30">
        <v>0</v>
      </c>
      <c r="AZ208" s="38">
        <v>0</v>
      </c>
      <c r="BA208" s="38">
        <v>0</v>
      </c>
      <c r="BB208" s="38">
        <v>370000000</v>
      </c>
      <c r="BC208" s="38">
        <v>0</v>
      </c>
      <c r="BD208" s="118"/>
      <c r="BE208" s="38"/>
      <c r="BF208" s="38"/>
      <c r="BG208" s="38"/>
      <c r="BH208" s="38"/>
      <c r="BI208" s="35"/>
      <c r="BJ208" s="30">
        <f t="shared" si="688"/>
        <v>370000000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8">
        <v>74000000</v>
      </c>
      <c r="BQ208" s="179"/>
      <c r="BR208" s="115"/>
      <c r="BS208" s="118"/>
      <c r="BT208" s="38"/>
      <c r="BU208" s="38"/>
      <c r="BV208" s="35"/>
      <c r="BW208" s="30">
        <f t="shared" si="689"/>
        <v>74000000</v>
      </c>
      <c r="BX208" s="141">
        <v>0</v>
      </c>
      <c r="BY208" s="141">
        <v>0</v>
      </c>
      <c r="BZ208" s="141">
        <v>0</v>
      </c>
      <c r="CA208" s="141">
        <v>0</v>
      </c>
      <c r="CB208" s="141">
        <v>0</v>
      </c>
      <c r="CC208" s="38">
        <v>74000000</v>
      </c>
      <c r="CD208" s="118"/>
      <c r="CE208" s="118"/>
      <c r="CF208" s="118"/>
      <c r="CG208" s="118"/>
      <c r="CH208" s="38"/>
      <c r="CI208" s="35"/>
      <c r="CJ208" s="30">
        <f t="shared" si="690"/>
        <v>74000000</v>
      </c>
      <c r="CK208" s="42">
        <f t="shared" si="691"/>
        <v>0</v>
      </c>
      <c r="CL208" s="38">
        <f t="shared" si="692"/>
        <v>0</v>
      </c>
      <c r="CM208" s="38">
        <f t="shared" si="693"/>
        <v>296000000</v>
      </c>
      <c r="CN208" s="38">
        <f t="shared" si="694"/>
        <v>0</v>
      </c>
      <c r="CO208" s="372">
        <f t="shared" si="529"/>
        <v>1</v>
      </c>
      <c r="CP208" s="373">
        <f>IFERROR(BJ208/AJ208,0)</f>
        <v>1</v>
      </c>
    </row>
    <row r="209" spans="1:94" s="26" customFormat="1" outlineLevel="2">
      <c r="A209" s="464" t="s">
        <v>837</v>
      </c>
      <c r="B209" s="501" t="s">
        <v>413</v>
      </c>
      <c r="C209" s="553">
        <v>10</v>
      </c>
      <c r="D209" s="496" t="s">
        <v>362</v>
      </c>
      <c r="E209" s="30">
        <v>390000000</v>
      </c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7"/>
      <c r="AD209" s="34">
        <f t="shared" si="683"/>
        <v>0</v>
      </c>
      <c r="AE209" s="36">
        <f t="shared" si="683"/>
        <v>0</v>
      </c>
      <c r="AF209" s="117"/>
      <c r="AG209" s="30">
        <f t="shared" si="684"/>
        <v>390000000</v>
      </c>
      <c r="AH209" s="115"/>
      <c r="AI209" s="139">
        <f t="shared" si="685"/>
        <v>390000000</v>
      </c>
      <c r="AJ209" s="187">
        <f t="shared" si="686"/>
        <v>390000000</v>
      </c>
      <c r="AK209" s="30">
        <v>390000000</v>
      </c>
      <c r="AL209" s="332">
        <v>0</v>
      </c>
      <c r="AM209" s="332">
        <v>0</v>
      </c>
      <c r="AN209" s="332">
        <v>0</v>
      </c>
      <c r="AO209" s="333">
        <v>0</v>
      </c>
      <c r="AP209" s="38">
        <v>0</v>
      </c>
      <c r="AQ209" s="38"/>
      <c r="AR209" s="38"/>
      <c r="AS209" s="38"/>
      <c r="AT209" s="38"/>
      <c r="AU209" s="38"/>
      <c r="AV209" s="35"/>
      <c r="AW209" s="36">
        <f t="shared" si="687"/>
        <v>390000000</v>
      </c>
      <c r="AX209" s="38">
        <v>0</v>
      </c>
      <c r="AY209" s="30">
        <v>0</v>
      </c>
      <c r="AZ209" s="38">
        <v>390000000</v>
      </c>
      <c r="BA209" s="38">
        <v>0</v>
      </c>
      <c r="BB209" s="38">
        <v>0</v>
      </c>
      <c r="BC209" s="38">
        <v>0</v>
      </c>
      <c r="BD209" s="118"/>
      <c r="BE209" s="38"/>
      <c r="BF209" s="38"/>
      <c r="BG209" s="38"/>
      <c r="BH209" s="38"/>
      <c r="BI209" s="35"/>
      <c r="BJ209" s="30">
        <f t="shared" si="688"/>
        <v>390000000</v>
      </c>
      <c r="BK209" s="34"/>
      <c r="BL209" s="38"/>
      <c r="BM209" s="38"/>
      <c r="BN209" s="38">
        <v>14788629</v>
      </c>
      <c r="BO209" s="38">
        <v>20542402</v>
      </c>
      <c r="BP209" s="38"/>
      <c r="BQ209" s="38">
        <v>15909287</v>
      </c>
      <c r="BR209" s="115"/>
      <c r="BS209" s="118"/>
      <c r="BT209" s="38"/>
      <c r="BU209" s="38"/>
      <c r="BV209" s="35"/>
      <c r="BW209" s="30">
        <f t="shared" si="689"/>
        <v>51240318</v>
      </c>
      <c r="BX209" s="38"/>
      <c r="BY209" s="38"/>
      <c r="BZ209" s="38"/>
      <c r="CA209" s="38">
        <v>14788629</v>
      </c>
      <c r="CB209" s="38">
        <v>12329788</v>
      </c>
      <c r="CC209" s="38">
        <v>8212614</v>
      </c>
      <c r="CD209" s="118">
        <v>15909287</v>
      </c>
      <c r="CE209" s="118"/>
      <c r="CF209" s="118"/>
      <c r="CG209" s="118"/>
      <c r="CH209" s="38"/>
      <c r="CI209" s="35"/>
      <c r="CJ209" s="30">
        <f t="shared" si="690"/>
        <v>51240318</v>
      </c>
      <c r="CK209" s="42">
        <f t="shared" si="691"/>
        <v>0</v>
      </c>
      <c r="CL209" s="38">
        <f t="shared" si="692"/>
        <v>0</v>
      </c>
      <c r="CM209" s="38">
        <f t="shared" si="693"/>
        <v>338759682</v>
      </c>
      <c r="CN209" s="38">
        <f t="shared" si="694"/>
        <v>0</v>
      </c>
      <c r="CO209" s="372">
        <f t="shared" si="529"/>
        <v>1</v>
      </c>
      <c r="CP209" s="373">
        <f>IFERROR(BJ209/AJ209,0)</f>
        <v>1</v>
      </c>
    </row>
    <row r="210" spans="1:94" s="26" customFormat="1" ht="36" outlineLevel="2">
      <c r="A210" s="464" t="s">
        <v>838</v>
      </c>
      <c r="B210" s="498" t="s">
        <v>414</v>
      </c>
      <c r="C210" s="550">
        <v>10</v>
      </c>
      <c r="D210" s="499" t="s">
        <v>103</v>
      </c>
      <c r="E210" s="33">
        <v>1171547642</v>
      </c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7"/>
      <c r="AD210" s="34">
        <f t="shared" si="683"/>
        <v>0</v>
      </c>
      <c r="AE210" s="36">
        <f t="shared" si="683"/>
        <v>0</v>
      </c>
      <c r="AF210" s="117"/>
      <c r="AG210" s="114">
        <f t="shared" si="684"/>
        <v>1171547642</v>
      </c>
      <c r="AH210" s="115"/>
      <c r="AI210" s="139">
        <f t="shared" si="685"/>
        <v>1171547642</v>
      </c>
      <c r="AJ210" s="187">
        <f t="shared" si="686"/>
        <v>1171547642</v>
      </c>
      <c r="AK210" s="30">
        <v>1171547642</v>
      </c>
      <c r="AL210" s="332">
        <v>0</v>
      </c>
      <c r="AM210" s="332">
        <v>0</v>
      </c>
      <c r="AN210" s="332">
        <v>0</v>
      </c>
      <c r="AO210" s="333">
        <v>0</v>
      </c>
      <c r="AP210" s="118">
        <v>0</v>
      </c>
      <c r="AQ210" s="118"/>
      <c r="AR210" s="118"/>
      <c r="AS210" s="118"/>
      <c r="AT210" s="118"/>
      <c r="AU210" s="118"/>
      <c r="AV210" s="116"/>
      <c r="AW210" s="36">
        <f t="shared" si="687"/>
        <v>1171547642</v>
      </c>
      <c r="AX210" s="38"/>
      <c r="AY210" s="31">
        <v>193612083</v>
      </c>
      <c r="AZ210" s="38">
        <v>227661128</v>
      </c>
      <c r="BA210" s="38">
        <v>128649955</v>
      </c>
      <c r="BB210" s="115">
        <v>131826011</v>
      </c>
      <c r="BC210" s="118">
        <v>150846906</v>
      </c>
      <c r="BD210" s="118">
        <v>161176435</v>
      </c>
      <c r="BE210" s="118"/>
      <c r="BF210" s="118"/>
      <c r="BG210" s="118"/>
      <c r="BH210" s="118"/>
      <c r="BI210" s="116"/>
      <c r="BJ210" s="30">
        <f t="shared" si="688"/>
        <v>993772518</v>
      </c>
      <c r="BK210" s="34"/>
      <c r="BL210" s="38">
        <v>90639944</v>
      </c>
      <c r="BM210" s="38">
        <v>238533386</v>
      </c>
      <c r="BN210" s="38">
        <v>124563688</v>
      </c>
      <c r="BO210" s="38">
        <v>108198555</v>
      </c>
      <c r="BP210" s="38">
        <v>165027922</v>
      </c>
      <c r="BQ210" s="38">
        <v>112737331</v>
      </c>
      <c r="BR210" s="115"/>
      <c r="BS210" s="118"/>
      <c r="BT210" s="118"/>
      <c r="BU210" s="118"/>
      <c r="BV210" s="116"/>
      <c r="BW210" s="30">
        <f t="shared" si="689"/>
        <v>839700826</v>
      </c>
      <c r="BX210" s="38"/>
      <c r="BY210" s="38">
        <v>61277281</v>
      </c>
      <c r="BZ210" s="38">
        <v>224581175</v>
      </c>
      <c r="CA210" s="38">
        <v>148687142</v>
      </c>
      <c r="CB210" s="38">
        <v>121075120</v>
      </c>
      <c r="CC210" s="118">
        <v>118083625</v>
      </c>
      <c r="CD210" s="118">
        <v>129075622</v>
      </c>
      <c r="CE210" s="118"/>
      <c r="CF210" s="118"/>
      <c r="CG210" s="118"/>
      <c r="CH210" s="118"/>
      <c r="CI210" s="116"/>
      <c r="CJ210" s="30">
        <f t="shared" si="690"/>
        <v>802779965</v>
      </c>
      <c r="CK210" s="42">
        <f t="shared" si="691"/>
        <v>0</v>
      </c>
      <c r="CL210" s="38">
        <f t="shared" si="692"/>
        <v>177775124</v>
      </c>
      <c r="CM210" s="38">
        <f t="shared" si="693"/>
        <v>154071692</v>
      </c>
      <c r="CN210" s="38">
        <f t="shared" si="694"/>
        <v>36920861</v>
      </c>
      <c r="CO210" s="372">
        <f t="shared" si="529"/>
        <v>1</v>
      </c>
      <c r="CP210" s="373">
        <f>IFERROR(BJ210/AJ210,0)</f>
        <v>0.84825617189881208</v>
      </c>
    </row>
    <row r="211" spans="1:94" s="26" customFormat="1" ht="18.75" customHeight="1" outlineLevel="2">
      <c r="A211" s="464" t="s">
        <v>839</v>
      </c>
      <c r="B211" s="498" t="s">
        <v>415</v>
      </c>
      <c r="C211" s="550">
        <v>10</v>
      </c>
      <c r="D211" s="499" t="s">
        <v>369</v>
      </c>
      <c r="E211" s="30">
        <v>100000000</v>
      </c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5"/>
      <c r="AD211" s="34">
        <f t="shared" si="683"/>
        <v>0</v>
      </c>
      <c r="AE211" s="36">
        <f t="shared" si="683"/>
        <v>0</v>
      </c>
      <c r="AF211" s="32"/>
      <c r="AG211" s="30">
        <f t="shared" si="684"/>
        <v>100000000</v>
      </c>
      <c r="AH211" s="42"/>
      <c r="AI211" s="139">
        <f t="shared" si="685"/>
        <v>0</v>
      </c>
      <c r="AJ211" s="187">
        <f t="shared" si="686"/>
        <v>100000000</v>
      </c>
      <c r="AK211" s="30">
        <v>0</v>
      </c>
      <c r="AL211" s="332">
        <v>0</v>
      </c>
      <c r="AM211" s="332">
        <v>0</v>
      </c>
      <c r="AN211" s="332">
        <v>0</v>
      </c>
      <c r="AO211" s="332">
        <v>0</v>
      </c>
      <c r="AP211" s="38">
        <v>0</v>
      </c>
      <c r="AQ211" s="38"/>
      <c r="AR211" s="38"/>
      <c r="AS211" s="38"/>
      <c r="AT211" s="38"/>
      <c r="AU211" s="38"/>
      <c r="AV211" s="38"/>
      <c r="AW211" s="36">
        <f t="shared" si="687"/>
        <v>0</v>
      </c>
      <c r="AX211" s="38">
        <v>0</v>
      </c>
      <c r="AY211" s="38">
        <v>0</v>
      </c>
      <c r="AZ211" s="38">
        <v>0</v>
      </c>
      <c r="BA211" s="38">
        <v>0</v>
      </c>
      <c r="BB211" s="38">
        <v>0</v>
      </c>
      <c r="BC211" s="38">
        <v>0</v>
      </c>
      <c r="BD211" s="38"/>
      <c r="BE211" s="38"/>
      <c r="BF211" s="38"/>
      <c r="BG211" s="38"/>
      <c r="BH211" s="38"/>
      <c r="BI211" s="38"/>
      <c r="BJ211" s="30">
        <f t="shared" si="688"/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8">
        <v>0</v>
      </c>
      <c r="BQ211" s="59"/>
      <c r="BR211" s="38"/>
      <c r="BS211" s="38"/>
      <c r="BT211" s="38"/>
      <c r="BU211" s="38"/>
      <c r="BV211" s="38"/>
      <c r="BW211" s="30">
        <f t="shared" si="689"/>
        <v>0</v>
      </c>
      <c r="BX211" s="206">
        <v>0</v>
      </c>
      <c r="BY211" s="206">
        <v>0</v>
      </c>
      <c r="BZ211" s="206">
        <v>0</v>
      </c>
      <c r="CA211" s="206">
        <v>0</v>
      </c>
      <c r="CB211" s="206">
        <v>0</v>
      </c>
      <c r="CC211" s="38">
        <v>0</v>
      </c>
      <c r="CD211" s="38"/>
      <c r="CE211" s="38"/>
      <c r="CF211" s="38"/>
      <c r="CG211" s="38"/>
      <c r="CH211" s="38"/>
      <c r="CI211" s="38"/>
      <c r="CJ211" s="30">
        <f t="shared" si="690"/>
        <v>0</v>
      </c>
      <c r="CK211" s="42">
        <f t="shared" si="691"/>
        <v>100000000</v>
      </c>
      <c r="CL211" s="38">
        <f t="shared" si="692"/>
        <v>0</v>
      </c>
      <c r="CM211" s="38">
        <f t="shared" si="693"/>
        <v>0</v>
      </c>
      <c r="CN211" s="38">
        <f t="shared" si="694"/>
        <v>0</v>
      </c>
      <c r="CO211" s="372">
        <f t="shared" si="529"/>
        <v>0</v>
      </c>
      <c r="CP211" s="373">
        <f>IFERROR(BJ211/AJ211,0)</f>
        <v>0</v>
      </c>
    </row>
    <row r="212" spans="1:94" s="26" customFormat="1" ht="108" outlineLevel="1">
      <c r="A212" s="146"/>
      <c r="B212" s="380" t="s">
        <v>416</v>
      </c>
      <c r="C212" s="557" t="s">
        <v>84</v>
      </c>
      <c r="D212" s="252" t="s">
        <v>370</v>
      </c>
      <c r="E212" s="381">
        <f>+E213</f>
        <v>5000000000</v>
      </c>
      <c r="F212" s="381">
        <f t="shared" ref="F212:BQ212" si="695">+F213</f>
        <v>0</v>
      </c>
      <c r="G212" s="381">
        <f t="shared" si="695"/>
        <v>0</v>
      </c>
      <c r="H212" s="381">
        <f t="shared" si="695"/>
        <v>0</v>
      </c>
      <c r="I212" s="381">
        <f t="shared" si="695"/>
        <v>0</v>
      </c>
      <c r="J212" s="381">
        <f t="shared" si="695"/>
        <v>0</v>
      </c>
      <c r="K212" s="381">
        <f t="shared" si="695"/>
        <v>0</v>
      </c>
      <c r="L212" s="381">
        <f t="shared" si="695"/>
        <v>0</v>
      </c>
      <c r="M212" s="381">
        <f t="shared" si="695"/>
        <v>0</v>
      </c>
      <c r="N212" s="381">
        <f t="shared" si="695"/>
        <v>0</v>
      </c>
      <c r="O212" s="381">
        <f t="shared" si="695"/>
        <v>0</v>
      </c>
      <c r="P212" s="381">
        <f t="shared" si="695"/>
        <v>0</v>
      </c>
      <c r="Q212" s="381">
        <f t="shared" si="695"/>
        <v>0</v>
      </c>
      <c r="R212" s="381">
        <f t="shared" si="695"/>
        <v>300000000</v>
      </c>
      <c r="S212" s="381">
        <f t="shared" si="695"/>
        <v>0</v>
      </c>
      <c r="T212" s="381">
        <f t="shared" si="695"/>
        <v>0</v>
      </c>
      <c r="U212" s="381">
        <f t="shared" si="695"/>
        <v>0</v>
      </c>
      <c r="V212" s="381">
        <f t="shared" si="695"/>
        <v>0</v>
      </c>
      <c r="W212" s="381">
        <f t="shared" si="695"/>
        <v>0</v>
      </c>
      <c r="X212" s="381">
        <f t="shared" si="695"/>
        <v>0</v>
      </c>
      <c r="Y212" s="381">
        <f t="shared" si="695"/>
        <v>0</v>
      </c>
      <c r="Z212" s="381">
        <f t="shared" si="695"/>
        <v>0</v>
      </c>
      <c r="AA212" s="381">
        <f t="shared" si="695"/>
        <v>0</v>
      </c>
      <c r="AB212" s="381">
        <f t="shared" si="695"/>
        <v>0</v>
      </c>
      <c r="AC212" s="382">
        <f t="shared" si="695"/>
        <v>0</v>
      </c>
      <c r="AD212" s="383">
        <f t="shared" si="695"/>
        <v>300000000</v>
      </c>
      <c r="AE212" s="381">
        <f t="shared" si="695"/>
        <v>0</v>
      </c>
      <c r="AF212" s="382">
        <f t="shared" si="695"/>
        <v>0</v>
      </c>
      <c r="AG212" s="383">
        <f t="shared" si="695"/>
        <v>4700000000</v>
      </c>
      <c r="AH212" s="381">
        <f t="shared" si="695"/>
        <v>0</v>
      </c>
      <c r="AI212" s="381">
        <f t="shared" si="695"/>
        <v>3367220000</v>
      </c>
      <c r="AJ212" s="381">
        <f t="shared" si="695"/>
        <v>4700000000</v>
      </c>
      <c r="AK212" s="381">
        <f t="shared" si="695"/>
        <v>2907320000</v>
      </c>
      <c r="AL212" s="381">
        <f t="shared" si="695"/>
        <v>0</v>
      </c>
      <c r="AM212" s="381">
        <f t="shared" si="695"/>
        <v>445500000</v>
      </c>
      <c r="AN212" s="381">
        <f t="shared" si="695"/>
        <v>0</v>
      </c>
      <c r="AO212" s="381">
        <f t="shared" si="695"/>
        <v>14400000</v>
      </c>
      <c r="AP212" s="381">
        <f t="shared" si="695"/>
        <v>0</v>
      </c>
      <c r="AQ212" s="381">
        <f t="shared" si="695"/>
        <v>0</v>
      </c>
      <c r="AR212" s="381">
        <f t="shared" si="695"/>
        <v>0</v>
      </c>
      <c r="AS212" s="381">
        <f t="shared" si="695"/>
        <v>0</v>
      </c>
      <c r="AT212" s="381">
        <f t="shared" si="695"/>
        <v>0</v>
      </c>
      <c r="AU212" s="381">
        <f t="shared" si="695"/>
        <v>0</v>
      </c>
      <c r="AV212" s="381">
        <f t="shared" si="695"/>
        <v>0</v>
      </c>
      <c r="AW212" s="381">
        <f>+AW213</f>
        <v>3367220000</v>
      </c>
      <c r="AX212" s="381">
        <f t="shared" si="695"/>
        <v>0</v>
      </c>
      <c r="AY212" s="381">
        <f t="shared" si="695"/>
        <v>307099690</v>
      </c>
      <c r="AZ212" s="381">
        <f t="shared" si="695"/>
        <v>1098840842</v>
      </c>
      <c r="BA212" s="381">
        <f t="shared" si="695"/>
        <v>300454847</v>
      </c>
      <c r="BB212" s="381">
        <f t="shared" si="695"/>
        <v>638591622</v>
      </c>
      <c r="BC212" s="381">
        <f t="shared" si="695"/>
        <v>167488533</v>
      </c>
      <c r="BD212" s="381">
        <f t="shared" si="695"/>
        <v>205683059</v>
      </c>
      <c r="BE212" s="381">
        <f t="shared" si="695"/>
        <v>0</v>
      </c>
      <c r="BF212" s="381">
        <f t="shared" si="695"/>
        <v>0</v>
      </c>
      <c r="BG212" s="381">
        <f t="shared" si="695"/>
        <v>0</v>
      </c>
      <c r="BH212" s="381">
        <f t="shared" si="695"/>
        <v>0</v>
      </c>
      <c r="BI212" s="381">
        <f t="shared" si="695"/>
        <v>0</v>
      </c>
      <c r="BJ212" s="381">
        <f t="shared" si="695"/>
        <v>2718158593</v>
      </c>
      <c r="BK212" s="381">
        <f t="shared" si="695"/>
        <v>0</v>
      </c>
      <c r="BL212" s="381">
        <f t="shared" si="695"/>
        <v>4661874</v>
      </c>
      <c r="BM212" s="381">
        <f>+BM213</f>
        <v>27015719</v>
      </c>
      <c r="BN212" s="381">
        <f t="shared" si="695"/>
        <v>109496630</v>
      </c>
      <c r="BO212" s="381">
        <f t="shared" si="695"/>
        <v>178491118</v>
      </c>
      <c r="BP212" s="381">
        <f t="shared" si="695"/>
        <v>293418791</v>
      </c>
      <c r="BQ212" s="381">
        <f t="shared" si="695"/>
        <v>315217489</v>
      </c>
      <c r="BR212" s="381">
        <f t="shared" ref="BR212:CN212" si="696">+BR213</f>
        <v>0</v>
      </c>
      <c r="BS212" s="381">
        <f t="shared" si="696"/>
        <v>0</v>
      </c>
      <c r="BT212" s="381">
        <f t="shared" si="696"/>
        <v>0</v>
      </c>
      <c r="BU212" s="381">
        <f t="shared" si="696"/>
        <v>0</v>
      </c>
      <c r="BV212" s="381">
        <f t="shared" si="696"/>
        <v>0</v>
      </c>
      <c r="BW212" s="381">
        <f t="shared" si="696"/>
        <v>928301621</v>
      </c>
      <c r="BX212" s="381">
        <f t="shared" si="696"/>
        <v>0</v>
      </c>
      <c r="BY212" s="381">
        <f t="shared" si="696"/>
        <v>1384706</v>
      </c>
      <c r="BZ212" s="381">
        <f t="shared" si="696"/>
        <v>24737960</v>
      </c>
      <c r="CA212" s="381">
        <f t="shared" si="696"/>
        <v>110138744</v>
      </c>
      <c r="CB212" s="381">
        <f t="shared" si="696"/>
        <v>172401824</v>
      </c>
      <c r="CC212" s="381">
        <f t="shared" si="696"/>
        <v>288106434</v>
      </c>
      <c r="CD212" s="381">
        <f t="shared" si="696"/>
        <v>313427985</v>
      </c>
      <c r="CE212" s="381">
        <f t="shared" si="696"/>
        <v>0</v>
      </c>
      <c r="CF212" s="381">
        <f t="shared" si="696"/>
        <v>0</v>
      </c>
      <c r="CG212" s="381">
        <f t="shared" si="696"/>
        <v>0</v>
      </c>
      <c r="CH212" s="381">
        <f t="shared" si="696"/>
        <v>0</v>
      </c>
      <c r="CI212" s="381">
        <f t="shared" si="696"/>
        <v>0</v>
      </c>
      <c r="CJ212" s="381">
        <f t="shared" si="696"/>
        <v>910197653</v>
      </c>
      <c r="CK212" s="381">
        <f t="shared" si="696"/>
        <v>1332780000</v>
      </c>
      <c r="CL212" s="381">
        <f t="shared" si="696"/>
        <v>649061407</v>
      </c>
      <c r="CM212" s="381">
        <f t="shared" si="696"/>
        <v>1789856972</v>
      </c>
      <c r="CN212" s="381">
        <f t="shared" si="696"/>
        <v>18103968</v>
      </c>
      <c r="CO212" s="384">
        <f t="shared" si="529"/>
        <v>0.7164297872340426</v>
      </c>
      <c r="CP212" s="384">
        <f>IFERROR(BJ212/AJ212,0)</f>
        <v>0.57833161553191492</v>
      </c>
    </row>
    <row r="213" spans="1:94" s="251" customFormat="1" ht="29.25" customHeight="1" outlineLevel="1">
      <c r="A213" s="388"/>
      <c r="B213" s="480" t="s">
        <v>439</v>
      </c>
      <c r="C213" s="548">
        <v>10</v>
      </c>
      <c r="D213" s="481" t="s">
        <v>437</v>
      </c>
      <c r="E213" s="397">
        <f>+SUM(E214:E219)</f>
        <v>5000000000</v>
      </c>
      <c r="F213" s="397">
        <f t="shared" ref="F213:BQ213" si="697">+SUM(F214:F219)</f>
        <v>0</v>
      </c>
      <c r="G213" s="397">
        <f t="shared" si="697"/>
        <v>0</v>
      </c>
      <c r="H213" s="397">
        <f t="shared" si="697"/>
        <v>0</v>
      </c>
      <c r="I213" s="397">
        <f t="shared" si="697"/>
        <v>0</v>
      </c>
      <c r="J213" s="397">
        <f t="shared" si="697"/>
        <v>0</v>
      </c>
      <c r="K213" s="397">
        <f t="shared" si="697"/>
        <v>0</v>
      </c>
      <c r="L213" s="397">
        <f t="shared" si="697"/>
        <v>0</v>
      </c>
      <c r="M213" s="397">
        <f t="shared" si="697"/>
        <v>0</v>
      </c>
      <c r="N213" s="397">
        <f t="shared" si="697"/>
        <v>0</v>
      </c>
      <c r="O213" s="397">
        <f t="shared" si="697"/>
        <v>0</v>
      </c>
      <c r="P213" s="397">
        <f t="shared" si="697"/>
        <v>0</v>
      </c>
      <c r="Q213" s="397">
        <f t="shared" si="697"/>
        <v>0</v>
      </c>
      <c r="R213" s="397">
        <f t="shared" si="697"/>
        <v>300000000</v>
      </c>
      <c r="S213" s="397">
        <f t="shared" si="697"/>
        <v>0</v>
      </c>
      <c r="T213" s="397">
        <f t="shared" si="697"/>
        <v>0</v>
      </c>
      <c r="U213" s="397">
        <f t="shared" si="697"/>
        <v>0</v>
      </c>
      <c r="V213" s="397">
        <f t="shared" si="697"/>
        <v>0</v>
      </c>
      <c r="W213" s="397">
        <f t="shared" si="697"/>
        <v>0</v>
      </c>
      <c r="X213" s="397">
        <f t="shared" si="697"/>
        <v>0</v>
      </c>
      <c r="Y213" s="397">
        <f t="shared" si="697"/>
        <v>0</v>
      </c>
      <c r="Z213" s="397">
        <f t="shared" si="697"/>
        <v>0</v>
      </c>
      <c r="AA213" s="397">
        <f t="shared" si="697"/>
        <v>0</v>
      </c>
      <c r="AB213" s="397">
        <f t="shared" si="697"/>
        <v>0</v>
      </c>
      <c r="AC213" s="482">
        <f t="shared" si="697"/>
        <v>0</v>
      </c>
      <c r="AD213" s="582">
        <f t="shared" si="697"/>
        <v>300000000</v>
      </c>
      <c r="AE213" s="583">
        <f t="shared" si="697"/>
        <v>0</v>
      </c>
      <c r="AF213" s="199">
        <f t="shared" si="697"/>
        <v>0</v>
      </c>
      <c r="AG213" s="202">
        <f t="shared" si="697"/>
        <v>4700000000</v>
      </c>
      <c r="AH213" s="483">
        <f t="shared" si="697"/>
        <v>0</v>
      </c>
      <c r="AI213" s="397">
        <f t="shared" si="697"/>
        <v>3367220000</v>
      </c>
      <c r="AJ213" s="397">
        <f t="shared" si="697"/>
        <v>4700000000</v>
      </c>
      <c r="AK213" s="397">
        <f t="shared" si="697"/>
        <v>2907320000</v>
      </c>
      <c r="AL213" s="397">
        <f t="shared" si="697"/>
        <v>0</v>
      </c>
      <c r="AM213" s="397">
        <f t="shared" si="697"/>
        <v>445500000</v>
      </c>
      <c r="AN213" s="397">
        <f t="shared" si="697"/>
        <v>0</v>
      </c>
      <c r="AO213" s="397">
        <f t="shared" si="697"/>
        <v>14400000</v>
      </c>
      <c r="AP213" s="397">
        <f t="shared" si="697"/>
        <v>0</v>
      </c>
      <c r="AQ213" s="397">
        <f t="shared" si="697"/>
        <v>0</v>
      </c>
      <c r="AR213" s="397">
        <f t="shared" si="697"/>
        <v>0</v>
      </c>
      <c r="AS213" s="397">
        <f t="shared" si="697"/>
        <v>0</v>
      </c>
      <c r="AT213" s="397">
        <f t="shared" si="697"/>
        <v>0</v>
      </c>
      <c r="AU213" s="397">
        <f t="shared" si="697"/>
        <v>0</v>
      </c>
      <c r="AV213" s="397">
        <f t="shared" si="697"/>
        <v>0</v>
      </c>
      <c r="AW213" s="397">
        <f t="shared" si="697"/>
        <v>3367220000</v>
      </c>
      <c r="AX213" s="397">
        <f t="shared" si="697"/>
        <v>0</v>
      </c>
      <c r="AY213" s="397">
        <f t="shared" si="697"/>
        <v>307099690</v>
      </c>
      <c r="AZ213" s="397">
        <f t="shared" si="697"/>
        <v>1098840842</v>
      </c>
      <c r="BA213" s="397">
        <f t="shared" si="697"/>
        <v>300454847</v>
      </c>
      <c r="BB213" s="397">
        <f t="shared" si="697"/>
        <v>638591622</v>
      </c>
      <c r="BC213" s="397">
        <f t="shared" si="697"/>
        <v>167488533</v>
      </c>
      <c r="BD213" s="397">
        <f t="shared" si="697"/>
        <v>205683059</v>
      </c>
      <c r="BE213" s="397">
        <f t="shared" si="697"/>
        <v>0</v>
      </c>
      <c r="BF213" s="397">
        <f t="shared" si="697"/>
        <v>0</v>
      </c>
      <c r="BG213" s="397">
        <f t="shared" si="697"/>
        <v>0</v>
      </c>
      <c r="BH213" s="397">
        <f t="shared" si="697"/>
        <v>0</v>
      </c>
      <c r="BI213" s="397">
        <f t="shared" si="697"/>
        <v>0</v>
      </c>
      <c r="BJ213" s="397">
        <f t="shared" si="697"/>
        <v>2718158593</v>
      </c>
      <c r="BK213" s="397">
        <f t="shared" si="697"/>
        <v>0</v>
      </c>
      <c r="BL213" s="397">
        <f t="shared" si="697"/>
        <v>4661874</v>
      </c>
      <c r="BM213" s="484">
        <f t="shared" si="697"/>
        <v>27015719</v>
      </c>
      <c r="BN213" s="484">
        <f t="shared" si="697"/>
        <v>109496630</v>
      </c>
      <c r="BO213" s="397">
        <f t="shared" si="697"/>
        <v>178491118</v>
      </c>
      <c r="BP213" s="397">
        <f t="shared" si="697"/>
        <v>293418791</v>
      </c>
      <c r="BQ213" s="484">
        <f t="shared" si="697"/>
        <v>315217489</v>
      </c>
      <c r="BR213" s="397">
        <f t="shared" ref="BR213:CN213" si="698">+SUM(BR214:BR219)</f>
        <v>0</v>
      </c>
      <c r="BS213" s="397">
        <f t="shared" si="698"/>
        <v>0</v>
      </c>
      <c r="BT213" s="397">
        <f t="shared" si="698"/>
        <v>0</v>
      </c>
      <c r="BU213" s="397">
        <f t="shared" si="698"/>
        <v>0</v>
      </c>
      <c r="BV213" s="397">
        <f t="shared" si="698"/>
        <v>0</v>
      </c>
      <c r="BW213" s="397">
        <f t="shared" si="698"/>
        <v>928301621</v>
      </c>
      <c r="BX213" s="397">
        <f t="shared" si="698"/>
        <v>0</v>
      </c>
      <c r="BY213" s="397">
        <f t="shared" si="698"/>
        <v>1384706</v>
      </c>
      <c r="BZ213" s="397">
        <f t="shared" si="698"/>
        <v>24737960</v>
      </c>
      <c r="CA213" s="397">
        <f t="shared" si="698"/>
        <v>110138744</v>
      </c>
      <c r="CB213" s="397">
        <f t="shared" si="698"/>
        <v>172401824</v>
      </c>
      <c r="CC213" s="397">
        <f t="shared" si="698"/>
        <v>288106434</v>
      </c>
      <c r="CD213" s="397">
        <f t="shared" si="698"/>
        <v>313427985</v>
      </c>
      <c r="CE213" s="397">
        <f t="shared" si="698"/>
        <v>0</v>
      </c>
      <c r="CF213" s="397">
        <f t="shared" si="698"/>
        <v>0</v>
      </c>
      <c r="CG213" s="397">
        <f t="shared" si="698"/>
        <v>0</v>
      </c>
      <c r="CH213" s="397">
        <f t="shared" si="698"/>
        <v>0</v>
      </c>
      <c r="CI213" s="397">
        <f t="shared" si="698"/>
        <v>0</v>
      </c>
      <c r="CJ213" s="397">
        <f t="shared" si="698"/>
        <v>910197653</v>
      </c>
      <c r="CK213" s="397">
        <f t="shared" si="698"/>
        <v>1332780000</v>
      </c>
      <c r="CL213" s="397">
        <f t="shared" si="698"/>
        <v>649061407</v>
      </c>
      <c r="CM213" s="397">
        <f t="shared" si="698"/>
        <v>1789856972</v>
      </c>
      <c r="CN213" s="397">
        <f t="shared" si="698"/>
        <v>18103968</v>
      </c>
      <c r="CO213" s="485">
        <f t="shared" si="529"/>
        <v>0.7164297872340426</v>
      </c>
      <c r="CP213" s="485">
        <f>IFERROR(BJ213/AJ213,0)</f>
        <v>0.57833161553191492</v>
      </c>
    </row>
    <row r="214" spans="1:94" s="523" customFormat="1" ht="33.75" customHeight="1" outlineLevel="2">
      <c r="A214" s="502" t="s">
        <v>840</v>
      </c>
      <c r="B214" s="486" t="s">
        <v>417</v>
      </c>
      <c r="C214" s="550">
        <v>10</v>
      </c>
      <c r="D214" s="487" t="s">
        <v>366</v>
      </c>
      <c r="E214" s="503">
        <v>2400000000</v>
      </c>
      <c r="F214" s="504"/>
      <c r="G214" s="504"/>
      <c r="H214" s="504"/>
      <c r="I214" s="504"/>
      <c r="J214" s="504"/>
      <c r="K214" s="504"/>
      <c r="L214" s="504"/>
      <c r="M214" s="504"/>
      <c r="N214" s="504"/>
      <c r="O214" s="504"/>
      <c r="P214" s="504"/>
      <c r="Q214" s="504"/>
      <c r="R214" s="504"/>
      <c r="S214" s="504"/>
      <c r="T214" s="504"/>
      <c r="U214" s="504"/>
      <c r="V214" s="504"/>
      <c r="W214" s="504"/>
      <c r="X214" s="504"/>
      <c r="Y214" s="504"/>
      <c r="Z214" s="504"/>
      <c r="AA214" s="504"/>
      <c r="AB214" s="504"/>
      <c r="AC214" s="579"/>
      <c r="AD214" s="516">
        <f t="shared" ref="AD214:AE219" si="699">+F214+H214+J214+L214+N214+P214+R214+T214+V214+X214+Z214+AB214</f>
        <v>0</v>
      </c>
      <c r="AE214" s="513">
        <f t="shared" si="699"/>
        <v>0</v>
      </c>
      <c r="AF214" s="506"/>
      <c r="AG214" s="503">
        <f t="shared" ref="AG214:AG219" si="700">+E214-AD214+AE214+AF214</f>
        <v>2400000000</v>
      </c>
      <c r="AH214" s="507"/>
      <c r="AI214" s="508">
        <f t="shared" ref="AI214:AI219" si="701">+AH214+AW214</f>
        <v>2342220000</v>
      </c>
      <c r="AJ214" s="509">
        <f t="shared" ref="AJ214:AJ219" si="702">+AG214-AH214</f>
        <v>2400000000</v>
      </c>
      <c r="AK214" s="503">
        <v>2257320000</v>
      </c>
      <c r="AL214" s="510">
        <v>0</v>
      </c>
      <c r="AM214" s="510">
        <v>70500000</v>
      </c>
      <c r="AN214" s="510">
        <v>0</v>
      </c>
      <c r="AO214" s="511">
        <v>14400000</v>
      </c>
      <c r="AP214" s="512">
        <v>0</v>
      </c>
      <c r="AQ214" s="505"/>
      <c r="AR214" s="505"/>
      <c r="AS214" s="505"/>
      <c r="AT214" s="505"/>
      <c r="AU214" s="505"/>
      <c r="AV214" s="505"/>
      <c r="AW214" s="513">
        <f t="shared" ref="AW214:AW219" si="703">+SUM(AK214:AV214)</f>
        <v>2342220000</v>
      </c>
      <c r="AX214" s="505"/>
      <c r="AY214" s="514">
        <v>291736667</v>
      </c>
      <c r="AZ214" s="505">
        <v>923613665</v>
      </c>
      <c r="BA214" s="505">
        <v>257627667</v>
      </c>
      <c r="BB214" s="506">
        <v>214320000</v>
      </c>
      <c r="BC214" s="506">
        <v>97100000</v>
      </c>
      <c r="BD214" s="506">
        <v>129820000</v>
      </c>
      <c r="BE214" s="506"/>
      <c r="BF214" s="506"/>
      <c r="BG214" s="506"/>
      <c r="BH214" s="506"/>
      <c r="BI214" s="515"/>
      <c r="BJ214" s="503">
        <f t="shared" ref="BJ214:BJ219" si="704">+SUM(AX214:BI214)</f>
        <v>1914217999</v>
      </c>
      <c r="BK214" s="516"/>
      <c r="BL214" s="505"/>
      <c r="BM214" s="505">
        <v>1649997</v>
      </c>
      <c r="BN214" s="505">
        <v>89293666</v>
      </c>
      <c r="BO214" s="505">
        <v>127381328</v>
      </c>
      <c r="BP214" s="505">
        <v>163616662</v>
      </c>
      <c r="BQ214" s="505">
        <v>179315666</v>
      </c>
      <c r="BR214" s="518"/>
      <c r="BS214" s="519"/>
      <c r="BT214" s="520"/>
      <c r="BU214" s="505"/>
      <c r="BV214" s="515"/>
      <c r="BW214" s="503">
        <f t="shared" ref="BW214:BW219" si="705">+SUM(BK214:BV214)</f>
        <v>561257319</v>
      </c>
      <c r="BX214" s="505"/>
      <c r="BY214" s="505"/>
      <c r="BZ214" s="505">
        <v>1649997</v>
      </c>
      <c r="CA214" s="505">
        <v>89293666</v>
      </c>
      <c r="CB214" s="505">
        <v>125652328</v>
      </c>
      <c r="CC214" s="505">
        <v>165345662</v>
      </c>
      <c r="CD214" s="505">
        <v>179315666</v>
      </c>
      <c r="CE214" s="520"/>
      <c r="CF214" s="520"/>
      <c r="CG214" s="520"/>
      <c r="CH214" s="505"/>
      <c r="CI214" s="515"/>
      <c r="CJ214" s="503">
        <f t="shared" ref="CJ214:CJ220" si="706">+SUM(BX214:CI214)</f>
        <v>561257319</v>
      </c>
      <c r="CK214" s="518">
        <f t="shared" ref="CK214:CK219" si="707">+AJ214-AW214</f>
        <v>57780000</v>
      </c>
      <c r="CL214" s="505">
        <f t="shared" ref="CL214:CL219" si="708">+AW214-BJ214</f>
        <v>428002001</v>
      </c>
      <c r="CM214" s="505">
        <f t="shared" ref="CM214:CM219" si="709">+BJ214-BW214</f>
        <v>1352960680</v>
      </c>
      <c r="CN214" s="505">
        <f t="shared" ref="CN214:CN219" si="710">+BW214-CJ214</f>
        <v>0</v>
      </c>
      <c r="CO214" s="521">
        <f t="shared" si="529"/>
        <v>0.97592500000000004</v>
      </c>
      <c r="CP214" s="522">
        <f>IFERROR(BJ214/AJ214,0)</f>
        <v>0.79759083291666666</v>
      </c>
    </row>
    <row r="215" spans="1:94" s="523" customFormat="1" ht="22.5" customHeight="1" outlineLevel="2">
      <c r="A215" s="502" t="s">
        <v>841</v>
      </c>
      <c r="B215" s="486" t="s">
        <v>418</v>
      </c>
      <c r="C215" s="550">
        <v>10</v>
      </c>
      <c r="D215" s="487" t="s">
        <v>361</v>
      </c>
      <c r="E215" s="503">
        <v>375000000</v>
      </c>
      <c r="F215" s="504"/>
      <c r="G215" s="504"/>
      <c r="H215" s="504"/>
      <c r="I215" s="504"/>
      <c r="J215" s="504"/>
      <c r="K215" s="504"/>
      <c r="L215" s="504"/>
      <c r="M215" s="504"/>
      <c r="N215" s="504"/>
      <c r="O215" s="504"/>
      <c r="P215" s="504"/>
      <c r="Q215" s="504"/>
      <c r="R215" s="504"/>
      <c r="S215" s="504"/>
      <c r="T215" s="504"/>
      <c r="U215" s="504"/>
      <c r="V215" s="504"/>
      <c r="W215" s="504"/>
      <c r="X215" s="504"/>
      <c r="Y215" s="504"/>
      <c r="Z215" s="504"/>
      <c r="AA215" s="504"/>
      <c r="AB215" s="504"/>
      <c r="AC215" s="579"/>
      <c r="AD215" s="516">
        <f t="shared" si="699"/>
        <v>0</v>
      </c>
      <c r="AE215" s="513">
        <f t="shared" si="699"/>
        <v>0</v>
      </c>
      <c r="AF215" s="506"/>
      <c r="AG215" s="503">
        <f t="shared" si="700"/>
        <v>375000000</v>
      </c>
      <c r="AH215" s="507"/>
      <c r="AI215" s="508">
        <f t="shared" si="701"/>
        <v>375000000</v>
      </c>
      <c r="AJ215" s="509">
        <f t="shared" si="702"/>
        <v>375000000</v>
      </c>
      <c r="AK215" s="503">
        <v>0</v>
      </c>
      <c r="AL215" s="510">
        <v>0</v>
      </c>
      <c r="AM215" s="510">
        <v>375000000</v>
      </c>
      <c r="AN215" s="510">
        <v>0</v>
      </c>
      <c r="AO215" s="511">
        <v>0</v>
      </c>
      <c r="AP215" s="512">
        <v>0</v>
      </c>
      <c r="AQ215" s="505"/>
      <c r="AR215" s="505"/>
      <c r="AS215" s="505"/>
      <c r="AT215" s="505"/>
      <c r="AU215" s="505"/>
      <c r="AV215" s="505"/>
      <c r="AW215" s="513">
        <f t="shared" si="703"/>
        <v>375000000</v>
      </c>
      <c r="AX215" s="505">
        <v>0</v>
      </c>
      <c r="AY215" s="503">
        <v>0</v>
      </c>
      <c r="AZ215" s="506">
        <v>0</v>
      </c>
      <c r="BA215" s="506">
        <v>0</v>
      </c>
      <c r="BB215" s="506">
        <v>375000000</v>
      </c>
      <c r="BC215" s="506">
        <v>0</v>
      </c>
      <c r="BD215" s="506"/>
      <c r="BE215" s="506"/>
      <c r="BF215" s="506"/>
      <c r="BG215" s="506"/>
      <c r="BH215" s="506"/>
      <c r="BI215" s="515"/>
      <c r="BJ215" s="503">
        <f t="shared" si="704"/>
        <v>375000000</v>
      </c>
      <c r="BK215" s="516">
        <v>0</v>
      </c>
      <c r="BL215" s="516">
        <v>0</v>
      </c>
      <c r="BM215" s="516">
        <v>0</v>
      </c>
      <c r="BN215" s="516">
        <v>0</v>
      </c>
      <c r="BO215" s="516">
        <v>0</v>
      </c>
      <c r="BP215" s="505">
        <v>75000000</v>
      </c>
      <c r="BQ215" s="517"/>
      <c r="BR215" s="518"/>
      <c r="BS215" s="519"/>
      <c r="BT215" s="520"/>
      <c r="BU215" s="505"/>
      <c r="BV215" s="515"/>
      <c r="BW215" s="503">
        <f t="shared" si="705"/>
        <v>75000000</v>
      </c>
      <c r="BX215" s="524">
        <v>0</v>
      </c>
      <c r="BY215" s="524">
        <v>0</v>
      </c>
      <c r="BZ215" s="524">
        <v>0</v>
      </c>
      <c r="CA215" s="524">
        <v>0</v>
      </c>
      <c r="CB215" s="524">
        <v>0</v>
      </c>
      <c r="CC215" s="505">
        <v>75000000</v>
      </c>
      <c r="CD215" s="505"/>
      <c r="CE215" s="520"/>
      <c r="CF215" s="520"/>
      <c r="CG215" s="520"/>
      <c r="CH215" s="505"/>
      <c r="CI215" s="515"/>
      <c r="CJ215" s="503">
        <f t="shared" si="706"/>
        <v>75000000</v>
      </c>
      <c r="CK215" s="518">
        <f t="shared" si="707"/>
        <v>0</v>
      </c>
      <c r="CL215" s="505">
        <f t="shared" si="708"/>
        <v>0</v>
      </c>
      <c r="CM215" s="505">
        <f t="shared" si="709"/>
        <v>300000000</v>
      </c>
      <c r="CN215" s="505">
        <f t="shared" si="710"/>
        <v>0</v>
      </c>
      <c r="CO215" s="521">
        <f t="shared" si="529"/>
        <v>1</v>
      </c>
      <c r="CP215" s="522">
        <f>IFERROR(BJ215/AJ215,0)</f>
        <v>1</v>
      </c>
    </row>
    <row r="216" spans="1:94" s="523" customFormat="1" ht="22.5" customHeight="1" outlineLevel="2">
      <c r="A216" s="502" t="s">
        <v>842</v>
      </c>
      <c r="B216" s="486" t="s">
        <v>419</v>
      </c>
      <c r="C216" s="550">
        <v>10</v>
      </c>
      <c r="D216" s="487" t="s">
        <v>362</v>
      </c>
      <c r="E216" s="503">
        <v>150000000</v>
      </c>
      <c r="F216" s="504"/>
      <c r="G216" s="504"/>
      <c r="H216" s="504"/>
      <c r="I216" s="504"/>
      <c r="J216" s="504"/>
      <c r="K216" s="504"/>
      <c r="L216" s="504"/>
      <c r="M216" s="504"/>
      <c r="N216" s="504"/>
      <c r="O216" s="504"/>
      <c r="P216" s="504"/>
      <c r="Q216" s="504"/>
      <c r="R216" s="504"/>
      <c r="S216" s="504"/>
      <c r="T216" s="504"/>
      <c r="U216" s="504"/>
      <c r="V216" s="504"/>
      <c r="W216" s="504"/>
      <c r="X216" s="504"/>
      <c r="Y216" s="504"/>
      <c r="Z216" s="504"/>
      <c r="AA216" s="504"/>
      <c r="AB216" s="504"/>
      <c r="AC216" s="579"/>
      <c r="AD216" s="516">
        <f t="shared" si="699"/>
        <v>0</v>
      </c>
      <c r="AE216" s="513">
        <f t="shared" si="699"/>
        <v>0</v>
      </c>
      <c r="AF216" s="506"/>
      <c r="AG216" s="503">
        <f t="shared" si="700"/>
        <v>150000000</v>
      </c>
      <c r="AH216" s="507"/>
      <c r="AI216" s="508">
        <f t="shared" si="701"/>
        <v>150000000</v>
      </c>
      <c r="AJ216" s="509">
        <f t="shared" si="702"/>
        <v>150000000</v>
      </c>
      <c r="AK216" s="503">
        <v>150000000</v>
      </c>
      <c r="AL216" s="510">
        <v>0</v>
      </c>
      <c r="AM216" s="510">
        <v>0</v>
      </c>
      <c r="AN216" s="510">
        <v>0</v>
      </c>
      <c r="AO216" s="511">
        <v>0</v>
      </c>
      <c r="AP216" s="512">
        <v>0</v>
      </c>
      <c r="AQ216" s="505"/>
      <c r="AR216" s="505"/>
      <c r="AS216" s="505"/>
      <c r="AT216" s="505"/>
      <c r="AU216" s="505"/>
      <c r="AV216" s="505"/>
      <c r="AW216" s="513">
        <f t="shared" si="703"/>
        <v>150000000</v>
      </c>
      <c r="AX216" s="505">
        <v>0</v>
      </c>
      <c r="AY216" s="503">
        <v>0</v>
      </c>
      <c r="AZ216" s="506">
        <v>150000000</v>
      </c>
      <c r="BA216" s="506">
        <v>0</v>
      </c>
      <c r="BB216" s="506">
        <v>0</v>
      </c>
      <c r="BC216" s="506">
        <v>0</v>
      </c>
      <c r="BD216" s="506"/>
      <c r="BE216" s="506"/>
      <c r="BF216" s="506"/>
      <c r="BG216" s="506"/>
      <c r="BH216" s="506"/>
      <c r="BI216" s="515"/>
      <c r="BJ216" s="503">
        <f t="shared" si="704"/>
        <v>150000000</v>
      </c>
      <c r="BK216" s="516"/>
      <c r="BL216" s="505"/>
      <c r="BM216" s="505"/>
      <c r="BN216" s="505">
        <v>3716959</v>
      </c>
      <c r="BO216" s="505">
        <v>10293354</v>
      </c>
      <c r="BP216" s="505"/>
      <c r="BQ216" s="517">
        <v>62770917</v>
      </c>
      <c r="BR216" s="518"/>
      <c r="BS216" s="519"/>
      <c r="BT216" s="520"/>
      <c r="BU216" s="505"/>
      <c r="BV216" s="515"/>
      <c r="BW216" s="503">
        <f t="shared" si="705"/>
        <v>76781230</v>
      </c>
      <c r="BX216" s="505"/>
      <c r="BY216" s="505"/>
      <c r="BZ216" s="505"/>
      <c r="CA216" s="505">
        <v>3716959</v>
      </c>
      <c r="CB216" s="505">
        <v>5311608</v>
      </c>
      <c r="CC216" s="505">
        <v>4981746</v>
      </c>
      <c r="CD216" s="505">
        <v>62770917</v>
      </c>
      <c r="CE216" s="520"/>
      <c r="CF216" s="520"/>
      <c r="CG216" s="520"/>
      <c r="CH216" s="505"/>
      <c r="CI216" s="515"/>
      <c r="CJ216" s="503">
        <f t="shared" si="706"/>
        <v>76781230</v>
      </c>
      <c r="CK216" s="518">
        <f t="shared" si="707"/>
        <v>0</v>
      </c>
      <c r="CL216" s="505">
        <f t="shared" si="708"/>
        <v>0</v>
      </c>
      <c r="CM216" s="505">
        <f t="shared" si="709"/>
        <v>73218770</v>
      </c>
      <c r="CN216" s="505">
        <f t="shared" si="710"/>
        <v>0</v>
      </c>
      <c r="CO216" s="521">
        <f t="shared" si="529"/>
        <v>1</v>
      </c>
      <c r="CP216" s="522">
        <f>IFERROR(BJ216/AJ216,0)</f>
        <v>1</v>
      </c>
    </row>
    <row r="217" spans="1:94" s="523" customFormat="1" ht="22.5" customHeight="1" outlineLevel="2">
      <c r="A217" s="502" t="s">
        <v>843</v>
      </c>
      <c r="B217" s="486" t="s">
        <v>420</v>
      </c>
      <c r="C217" s="550">
        <v>10</v>
      </c>
      <c r="D217" s="487" t="s">
        <v>103</v>
      </c>
      <c r="E217" s="503">
        <v>500000000</v>
      </c>
      <c r="F217" s="504"/>
      <c r="G217" s="504"/>
      <c r="H217" s="504"/>
      <c r="I217" s="504"/>
      <c r="J217" s="504"/>
      <c r="K217" s="504"/>
      <c r="L217" s="504"/>
      <c r="M217" s="504"/>
      <c r="N217" s="504"/>
      <c r="O217" s="504"/>
      <c r="P217" s="504"/>
      <c r="Q217" s="504"/>
      <c r="R217" s="504"/>
      <c r="S217" s="504"/>
      <c r="T217" s="504"/>
      <c r="U217" s="504"/>
      <c r="V217" s="504"/>
      <c r="W217" s="504"/>
      <c r="X217" s="504"/>
      <c r="Y217" s="504"/>
      <c r="Z217" s="504"/>
      <c r="AA217" s="504"/>
      <c r="AB217" s="504"/>
      <c r="AC217" s="579"/>
      <c r="AD217" s="516">
        <f t="shared" si="699"/>
        <v>0</v>
      </c>
      <c r="AE217" s="513">
        <f t="shared" si="699"/>
        <v>0</v>
      </c>
      <c r="AF217" s="506"/>
      <c r="AG217" s="503">
        <f t="shared" si="700"/>
        <v>500000000</v>
      </c>
      <c r="AH217" s="507"/>
      <c r="AI217" s="508">
        <f t="shared" si="701"/>
        <v>500000000</v>
      </c>
      <c r="AJ217" s="509">
        <f t="shared" si="702"/>
        <v>500000000</v>
      </c>
      <c r="AK217" s="503">
        <v>500000000</v>
      </c>
      <c r="AL217" s="510">
        <v>0</v>
      </c>
      <c r="AM217" s="510">
        <v>0</v>
      </c>
      <c r="AN217" s="510">
        <v>0</v>
      </c>
      <c r="AO217" s="511">
        <v>0</v>
      </c>
      <c r="AP217" s="512">
        <v>0</v>
      </c>
      <c r="AQ217" s="505"/>
      <c r="AR217" s="505"/>
      <c r="AS217" s="505"/>
      <c r="AT217" s="505"/>
      <c r="AU217" s="505"/>
      <c r="AV217" s="505"/>
      <c r="AW217" s="513">
        <f t="shared" si="703"/>
        <v>500000000</v>
      </c>
      <c r="AX217" s="505"/>
      <c r="AY217" s="514">
        <v>15363023</v>
      </c>
      <c r="AZ217" s="505">
        <v>25227177</v>
      </c>
      <c r="BA217" s="505">
        <v>42827180</v>
      </c>
      <c r="BB217" s="506">
        <v>49271622</v>
      </c>
      <c r="BC217" s="506">
        <v>70388533</v>
      </c>
      <c r="BD217" s="506">
        <v>75863059</v>
      </c>
      <c r="BE217" s="506"/>
      <c r="BF217" s="506"/>
      <c r="BG217" s="506"/>
      <c r="BH217" s="506"/>
      <c r="BI217" s="515"/>
      <c r="BJ217" s="503">
        <f t="shared" si="704"/>
        <v>278940594</v>
      </c>
      <c r="BK217" s="516"/>
      <c r="BL217" s="505">
        <v>4661874</v>
      </c>
      <c r="BM217" s="505">
        <v>25365722</v>
      </c>
      <c r="BN217" s="505">
        <v>16486005</v>
      </c>
      <c r="BO217" s="505">
        <v>40816436</v>
      </c>
      <c r="BP217" s="505">
        <v>54802129</v>
      </c>
      <c r="BQ217" s="517">
        <v>73130906</v>
      </c>
      <c r="BR217" s="518"/>
      <c r="BS217" s="519"/>
      <c r="BT217" s="520"/>
      <c r="BU217" s="505"/>
      <c r="BV217" s="515"/>
      <c r="BW217" s="503">
        <f t="shared" si="705"/>
        <v>215263072</v>
      </c>
      <c r="BX217" s="505"/>
      <c r="BY217" s="505">
        <v>1384706</v>
      </c>
      <c r="BZ217" s="505">
        <v>23087963</v>
      </c>
      <c r="CA217" s="505">
        <v>17128119</v>
      </c>
      <c r="CB217" s="505">
        <v>41437888</v>
      </c>
      <c r="CC217" s="505">
        <v>42779026</v>
      </c>
      <c r="CD217" s="505">
        <v>71341402</v>
      </c>
      <c r="CE217" s="520"/>
      <c r="CF217" s="520"/>
      <c r="CG217" s="520"/>
      <c r="CH217" s="505"/>
      <c r="CI217" s="515"/>
      <c r="CJ217" s="503">
        <f t="shared" si="706"/>
        <v>197159104</v>
      </c>
      <c r="CK217" s="518">
        <f t="shared" si="707"/>
        <v>0</v>
      </c>
      <c r="CL217" s="505">
        <f t="shared" si="708"/>
        <v>221059406</v>
      </c>
      <c r="CM217" s="505">
        <f t="shared" si="709"/>
        <v>63677522</v>
      </c>
      <c r="CN217" s="505">
        <f t="shared" si="710"/>
        <v>18103968</v>
      </c>
      <c r="CO217" s="521">
        <f t="shared" si="529"/>
        <v>1</v>
      </c>
      <c r="CP217" s="522">
        <f>IFERROR(BJ217/AJ217,0)</f>
        <v>0.55788118799999997</v>
      </c>
    </row>
    <row r="218" spans="1:94" s="523" customFormat="1" ht="22.5" customHeight="1" outlineLevel="2">
      <c r="A218" s="502" t="s">
        <v>844</v>
      </c>
      <c r="B218" s="486" t="s">
        <v>421</v>
      </c>
      <c r="C218" s="550">
        <v>10</v>
      </c>
      <c r="D218" s="487" t="s">
        <v>363</v>
      </c>
      <c r="E218" s="503">
        <v>75000000</v>
      </c>
      <c r="F218" s="504"/>
      <c r="G218" s="504"/>
      <c r="H218" s="504"/>
      <c r="I218" s="504"/>
      <c r="J218" s="504"/>
      <c r="K218" s="504"/>
      <c r="L218" s="504"/>
      <c r="M218" s="504"/>
      <c r="N218" s="504"/>
      <c r="O218" s="504"/>
      <c r="P218" s="504"/>
      <c r="Q218" s="504"/>
      <c r="R218" s="504"/>
      <c r="S218" s="504"/>
      <c r="T218" s="504"/>
      <c r="U218" s="504"/>
      <c r="V218" s="504"/>
      <c r="W218" s="504"/>
      <c r="X218" s="504"/>
      <c r="Y218" s="504"/>
      <c r="Z218" s="504"/>
      <c r="AA218" s="504"/>
      <c r="AB218" s="504"/>
      <c r="AC218" s="579"/>
      <c r="AD218" s="516">
        <f t="shared" si="699"/>
        <v>0</v>
      </c>
      <c r="AE218" s="513">
        <f t="shared" si="699"/>
        <v>0</v>
      </c>
      <c r="AF218" s="506"/>
      <c r="AG218" s="503">
        <f t="shared" si="700"/>
        <v>75000000</v>
      </c>
      <c r="AH218" s="507"/>
      <c r="AI218" s="508">
        <f t="shared" si="701"/>
        <v>0</v>
      </c>
      <c r="AJ218" s="509">
        <f t="shared" si="702"/>
        <v>75000000</v>
      </c>
      <c r="AK218" s="503">
        <v>0</v>
      </c>
      <c r="AL218" s="503">
        <v>0</v>
      </c>
      <c r="AM218" s="503">
        <v>0</v>
      </c>
      <c r="AN218" s="503">
        <v>0</v>
      </c>
      <c r="AO218" s="503">
        <v>0</v>
      </c>
      <c r="AP218" s="512">
        <v>0</v>
      </c>
      <c r="AQ218" s="505"/>
      <c r="AR218" s="505"/>
      <c r="AS218" s="505"/>
      <c r="AT218" s="505"/>
      <c r="AU218" s="505"/>
      <c r="AV218" s="505"/>
      <c r="AW218" s="513">
        <f t="shared" si="703"/>
        <v>0</v>
      </c>
      <c r="AX218" s="505">
        <v>0</v>
      </c>
      <c r="AY218" s="505">
        <v>0</v>
      </c>
      <c r="AZ218" s="505">
        <v>0</v>
      </c>
      <c r="BA218" s="505">
        <v>0</v>
      </c>
      <c r="BB218" s="505">
        <v>0</v>
      </c>
      <c r="BC218" s="506">
        <v>0</v>
      </c>
      <c r="BD218" s="506"/>
      <c r="BE218" s="506"/>
      <c r="BF218" s="506"/>
      <c r="BG218" s="506"/>
      <c r="BH218" s="506"/>
      <c r="BI218" s="515"/>
      <c r="BJ218" s="503">
        <f t="shared" si="704"/>
        <v>0</v>
      </c>
      <c r="BK218" s="516">
        <v>0</v>
      </c>
      <c r="BL218" s="516">
        <v>0</v>
      </c>
      <c r="BM218" s="516">
        <v>0</v>
      </c>
      <c r="BN218" s="516">
        <v>0</v>
      </c>
      <c r="BO218" s="516">
        <v>0</v>
      </c>
      <c r="BP218" s="505">
        <v>0</v>
      </c>
      <c r="BQ218" s="517"/>
      <c r="BR218" s="518"/>
      <c r="BS218" s="519"/>
      <c r="BT218" s="520"/>
      <c r="BU218" s="505"/>
      <c r="BV218" s="515"/>
      <c r="BW218" s="503">
        <f t="shared" si="705"/>
        <v>0</v>
      </c>
      <c r="BX218" s="525"/>
      <c r="BY218" s="525"/>
      <c r="BZ218" s="525"/>
      <c r="CA218" s="525"/>
      <c r="CB218" s="525"/>
      <c r="CC218" s="505"/>
      <c r="CD218" s="505"/>
      <c r="CE218" s="520"/>
      <c r="CF218" s="520"/>
      <c r="CG218" s="520"/>
      <c r="CH218" s="505"/>
      <c r="CI218" s="515"/>
      <c r="CJ218" s="503">
        <f t="shared" si="706"/>
        <v>0</v>
      </c>
      <c r="CK218" s="518">
        <f t="shared" si="707"/>
        <v>75000000</v>
      </c>
      <c r="CL218" s="505">
        <f t="shared" si="708"/>
        <v>0</v>
      </c>
      <c r="CM218" s="505">
        <f t="shared" si="709"/>
        <v>0</v>
      </c>
      <c r="CN218" s="505">
        <f t="shared" si="710"/>
        <v>0</v>
      </c>
      <c r="CO218" s="521">
        <f t="shared" si="529"/>
        <v>0</v>
      </c>
      <c r="CP218" s="522">
        <f>IFERROR(BJ218/AJ218,0)</f>
        <v>0</v>
      </c>
    </row>
    <row r="219" spans="1:94" s="523" customFormat="1" ht="22.5" customHeight="1" outlineLevel="2">
      <c r="A219" s="526" t="s">
        <v>845</v>
      </c>
      <c r="B219" s="486" t="s">
        <v>422</v>
      </c>
      <c r="C219" s="550">
        <v>10</v>
      </c>
      <c r="D219" s="487" t="s">
        <v>364</v>
      </c>
      <c r="E219" s="503">
        <v>1500000000</v>
      </c>
      <c r="F219" s="504"/>
      <c r="G219" s="504"/>
      <c r="H219" s="504"/>
      <c r="I219" s="504"/>
      <c r="J219" s="504"/>
      <c r="K219" s="504"/>
      <c r="L219" s="504"/>
      <c r="M219" s="504"/>
      <c r="N219" s="504"/>
      <c r="O219" s="504"/>
      <c r="P219" s="504"/>
      <c r="Q219" s="504"/>
      <c r="R219" s="527">
        <v>300000000</v>
      </c>
      <c r="S219" s="504"/>
      <c r="T219" s="504"/>
      <c r="U219" s="504"/>
      <c r="V219" s="504"/>
      <c r="W219" s="504"/>
      <c r="X219" s="504"/>
      <c r="Y219" s="504"/>
      <c r="Z219" s="504"/>
      <c r="AA219" s="504"/>
      <c r="AB219" s="504"/>
      <c r="AC219" s="579"/>
      <c r="AD219" s="516">
        <f t="shared" si="699"/>
        <v>300000000</v>
      </c>
      <c r="AE219" s="513">
        <f t="shared" si="699"/>
        <v>0</v>
      </c>
      <c r="AF219" s="506"/>
      <c r="AG219" s="503">
        <f t="shared" si="700"/>
        <v>1200000000</v>
      </c>
      <c r="AH219" s="518"/>
      <c r="AI219" s="508">
        <f t="shared" si="701"/>
        <v>0</v>
      </c>
      <c r="AJ219" s="509">
        <f t="shared" si="702"/>
        <v>1200000000</v>
      </c>
      <c r="AK219" s="503">
        <v>0</v>
      </c>
      <c r="AL219" s="503">
        <v>0</v>
      </c>
      <c r="AM219" s="503">
        <v>0</v>
      </c>
      <c r="AN219" s="503">
        <v>0</v>
      </c>
      <c r="AO219" s="503">
        <v>0</v>
      </c>
      <c r="AP219" s="512">
        <v>0</v>
      </c>
      <c r="AQ219" s="505"/>
      <c r="AR219" s="505"/>
      <c r="AS219" s="505"/>
      <c r="AT219" s="505"/>
      <c r="AU219" s="505"/>
      <c r="AV219" s="505"/>
      <c r="AW219" s="513">
        <f t="shared" si="703"/>
        <v>0</v>
      </c>
      <c r="AX219" s="505">
        <v>0</v>
      </c>
      <c r="AY219" s="505">
        <v>0</v>
      </c>
      <c r="AZ219" s="505">
        <v>0</v>
      </c>
      <c r="BA219" s="505">
        <v>0</v>
      </c>
      <c r="BB219" s="505">
        <v>0</v>
      </c>
      <c r="BC219" s="506">
        <v>0</v>
      </c>
      <c r="BD219" s="506"/>
      <c r="BE219" s="506"/>
      <c r="BF219" s="506"/>
      <c r="BG219" s="506"/>
      <c r="BH219" s="506"/>
      <c r="BI219" s="515"/>
      <c r="BJ219" s="503">
        <f t="shared" si="704"/>
        <v>0</v>
      </c>
      <c r="BK219" s="516">
        <v>0</v>
      </c>
      <c r="BL219" s="516">
        <v>0</v>
      </c>
      <c r="BM219" s="516">
        <v>0</v>
      </c>
      <c r="BN219" s="516">
        <v>0</v>
      </c>
      <c r="BO219" s="516">
        <v>0</v>
      </c>
      <c r="BP219" s="505">
        <v>0</v>
      </c>
      <c r="BQ219" s="517"/>
      <c r="BR219" s="518"/>
      <c r="BS219" s="519"/>
      <c r="BT219" s="520"/>
      <c r="BU219" s="505"/>
      <c r="BV219" s="515"/>
      <c r="BW219" s="503">
        <f t="shared" si="705"/>
        <v>0</v>
      </c>
      <c r="BX219" s="525">
        <v>0</v>
      </c>
      <c r="BY219" s="525">
        <v>0</v>
      </c>
      <c r="BZ219" s="525">
        <v>0</v>
      </c>
      <c r="CA219" s="525">
        <v>0</v>
      </c>
      <c r="CB219" s="525">
        <v>0</v>
      </c>
      <c r="CC219" s="505">
        <v>0</v>
      </c>
      <c r="CD219" s="505"/>
      <c r="CE219" s="520"/>
      <c r="CF219" s="520"/>
      <c r="CG219" s="520"/>
      <c r="CH219" s="505"/>
      <c r="CI219" s="515"/>
      <c r="CJ219" s="503">
        <f t="shared" si="706"/>
        <v>0</v>
      </c>
      <c r="CK219" s="518">
        <f t="shared" si="707"/>
        <v>1200000000</v>
      </c>
      <c r="CL219" s="505">
        <f t="shared" si="708"/>
        <v>0</v>
      </c>
      <c r="CM219" s="505">
        <f t="shared" si="709"/>
        <v>0</v>
      </c>
      <c r="CN219" s="505">
        <f t="shared" si="710"/>
        <v>0</v>
      </c>
      <c r="CO219" s="521">
        <f t="shared" si="529"/>
        <v>0</v>
      </c>
      <c r="CP219" s="522">
        <f>IFERROR(BJ219/AJ219,0)</f>
        <v>0</v>
      </c>
    </row>
    <row r="220" spans="1:94" s="29" customFormat="1" ht="94.5" customHeight="1" outlineLevel="1">
      <c r="A220" s="146"/>
      <c r="B220" s="380" t="s">
        <v>423</v>
      </c>
      <c r="C220" s="557"/>
      <c r="D220" s="252" t="s">
        <v>208</v>
      </c>
      <c r="E220" s="381">
        <f>+SUM(E221:E222)</f>
        <v>19896500000</v>
      </c>
      <c r="F220" s="381">
        <f t="shared" ref="F220:BQ220" si="711">+SUM(F221:F222)</f>
        <v>0</v>
      </c>
      <c r="G220" s="381">
        <f t="shared" si="711"/>
        <v>0</v>
      </c>
      <c r="H220" s="381">
        <f t="shared" si="711"/>
        <v>0</v>
      </c>
      <c r="I220" s="381">
        <f t="shared" si="711"/>
        <v>0</v>
      </c>
      <c r="J220" s="381">
        <f t="shared" si="711"/>
        <v>0</v>
      </c>
      <c r="K220" s="381">
        <f t="shared" si="711"/>
        <v>0</v>
      </c>
      <c r="L220" s="381">
        <f t="shared" si="711"/>
        <v>0</v>
      </c>
      <c r="M220" s="381">
        <f t="shared" si="711"/>
        <v>0</v>
      </c>
      <c r="N220" s="381">
        <f t="shared" si="711"/>
        <v>0</v>
      </c>
      <c r="O220" s="381">
        <f t="shared" si="711"/>
        <v>0</v>
      </c>
      <c r="P220" s="381">
        <f t="shared" si="711"/>
        <v>0</v>
      </c>
      <c r="Q220" s="381">
        <f t="shared" si="711"/>
        <v>0</v>
      </c>
      <c r="R220" s="381">
        <f t="shared" si="711"/>
        <v>6500000000</v>
      </c>
      <c r="S220" s="381">
        <f t="shared" si="711"/>
        <v>0</v>
      </c>
      <c r="T220" s="381">
        <f t="shared" si="711"/>
        <v>0</v>
      </c>
      <c r="U220" s="381">
        <f t="shared" si="711"/>
        <v>0</v>
      </c>
      <c r="V220" s="381">
        <f t="shared" si="711"/>
        <v>0</v>
      </c>
      <c r="W220" s="381">
        <f t="shared" si="711"/>
        <v>0</v>
      </c>
      <c r="X220" s="381">
        <f t="shared" si="711"/>
        <v>0</v>
      </c>
      <c r="Y220" s="381">
        <f t="shared" si="711"/>
        <v>0</v>
      </c>
      <c r="Z220" s="381">
        <f t="shared" si="711"/>
        <v>0</v>
      </c>
      <c r="AA220" s="381">
        <f t="shared" si="711"/>
        <v>0</v>
      </c>
      <c r="AB220" s="381">
        <f t="shared" si="711"/>
        <v>0</v>
      </c>
      <c r="AC220" s="382">
        <f t="shared" si="711"/>
        <v>0</v>
      </c>
      <c r="AD220" s="383">
        <f t="shared" si="711"/>
        <v>6500000000</v>
      </c>
      <c r="AE220" s="381">
        <f t="shared" si="711"/>
        <v>0</v>
      </c>
      <c r="AF220" s="382">
        <f t="shared" si="711"/>
        <v>0</v>
      </c>
      <c r="AG220" s="383">
        <f t="shared" si="711"/>
        <v>13396500000</v>
      </c>
      <c r="AH220" s="381">
        <f t="shared" si="711"/>
        <v>0</v>
      </c>
      <c r="AI220" s="381">
        <f t="shared" si="711"/>
        <v>5000000000</v>
      </c>
      <c r="AJ220" s="381">
        <f t="shared" si="711"/>
        <v>13396500000</v>
      </c>
      <c r="AK220" s="381">
        <f t="shared" si="711"/>
        <v>5000000000</v>
      </c>
      <c r="AL220" s="381">
        <f t="shared" si="711"/>
        <v>0</v>
      </c>
      <c r="AM220" s="381">
        <f t="shared" si="711"/>
        <v>0</v>
      </c>
      <c r="AN220" s="381">
        <f t="shared" si="711"/>
        <v>0</v>
      </c>
      <c r="AO220" s="381">
        <f t="shared" si="711"/>
        <v>0</v>
      </c>
      <c r="AP220" s="381">
        <f t="shared" si="711"/>
        <v>0</v>
      </c>
      <c r="AQ220" s="381">
        <f t="shared" si="711"/>
        <v>0</v>
      </c>
      <c r="AR220" s="381">
        <f t="shared" si="711"/>
        <v>0</v>
      </c>
      <c r="AS220" s="381">
        <f t="shared" si="711"/>
        <v>0</v>
      </c>
      <c r="AT220" s="381">
        <f t="shared" si="711"/>
        <v>0</v>
      </c>
      <c r="AU220" s="381">
        <f t="shared" si="711"/>
        <v>0</v>
      </c>
      <c r="AV220" s="381">
        <f t="shared" si="711"/>
        <v>0</v>
      </c>
      <c r="AW220" s="381">
        <f t="shared" si="711"/>
        <v>5000000000</v>
      </c>
      <c r="AX220" s="381">
        <f t="shared" si="711"/>
        <v>5000000000</v>
      </c>
      <c r="AY220" s="381">
        <f t="shared" si="711"/>
        <v>0</v>
      </c>
      <c r="AZ220" s="381">
        <f t="shared" si="711"/>
        <v>0</v>
      </c>
      <c r="BA220" s="381">
        <f t="shared" si="711"/>
        <v>0</v>
      </c>
      <c r="BB220" s="381">
        <f t="shared" si="711"/>
        <v>0</v>
      </c>
      <c r="BC220" s="381">
        <f t="shared" si="711"/>
        <v>0</v>
      </c>
      <c r="BD220" s="381">
        <f t="shared" si="711"/>
        <v>0</v>
      </c>
      <c r="BE220" s="381">
        <f t="shared" si="711"/>
        <v>0</v>
      </c>
      <c r="BF220" s="381">
        <f t="shared" si="711"/>
        <v>0</v>
      </c>
      <c r="BG220" s="381">
        <f t="shared" si="711"/>
        <v>0</v>
      </c>
      <c r="BH220" s="381">
        <f t="shared" si="711"/>
        <v>0</v>
      </c>
      <c r="BI220" s="381">
        <f t="shared" si="711"/>
        <v>0</v>
      </c>
      <c r="BJ220" s="381">
        <f t="shared" si="711"/>
        <v>5000000000</v>
      </c>
      <c r="BK220" s="381">
        <f t="shared" si="711"/>
        <v>0</v>
      </c>
      <c r="BL220" s="381">
        <f t="shared" si="711"/>
        <v>0</v>
      </c>
      <c r="BM220" s="381">
        <f t="shared" si="711"/>
        <v>0</v>
      </c>
      <c r="BN220" s="381">
        <f t="shared" si="711"/>
        <v>0</v>
      </c>
      <c r="BO220" s="381">
        <f t="shared" si="711"/>
        <v>0</v>
      </c>
      <c r="BP220" s="381">
        <f t="shared" si="711"/>
        <v>0</v>
      </c>
      <c r="BQ220" s="381">
        <f t="shared" si="711"/>
        <v>25907273.640000001</v>
      </c>
      <c r="BR220" s="381">
        <f t="shared" ref="BR220:CN220" si="712">+SUM(BR221:BR222)</f>
        <v>0</v>
      </c>
      <c r="BS220" s="381">
        <f t="shared" si="712"/>
        <v>0</v>
      </c>
      <c r="BT220" s="381">
        <f t="shared" si="712"/>
        <v>0</v>
      </c>
      <c r="BU220" s="381">
        <f t="shared" si="712"/>
        <v>0</v>
      </c>
      <c r="BV220" s="381">
        <f t="shared" si="712"/>
        <v>0</v>
      </c>
      <c r="BW220" s="381">
        <f t="shared" si="712"/>
        <v>25907273.640000001</v>
      </c>
      <c r="BX220" s="381">
        <f t="shared" si="712"/>
        <v>0</v>
      </c>
      <c r="BY220" s="381">
        <f t="shared" si="712"/>
        <v>0</v>
      </c>
      <c r="BZ220" s="381">
        <f t="shared" si="712"/>
        <v>0</v>
      </c>
      <c r="CA220" s="381">
        <f t="shared" si="712"/>
        <v>0</v>
      </c>
      <c r="CB220" s="381">
        <f t="shared" si="712"/>
        <v>0</v>
      </c>
      <c r="CC220" s="381">
        <f t="shared" si="712"/>
        <v>0</v>
      </c>
      <c r="CD220" s="381">
        <f>+CD221+CD222</f>
        <v>25907273.640000001</v>
      </c>
      <c r="CE220" s="381">
        <f t="shared" si="712"/>
        <v>0</v>
      </c>
      <c r="CF220" s="381">
        <f t="shared" si="712"/>
        <v>0</v>
      </c>
      <c r="CG220" s="381">
        <f t="shared" si="712"/>
        <v>0</v>
      </c>
      <c r="CH220" s="381">
        <f t="shared" si="712"/>
        <v>0</v>
      </c>
      <c r="CI220" s="381">
        <f t="shared" si="712"/>
        <v>0</v>
      </c>
      <c r="CJ220" s="617">
        <f t="shared" si="706"/>
        <v>25907273.640000001</v>
      </c>
      <c r="CK220" s="381">
        <f t="shared" si="712"/>
        <v>8396500000</v>
      </c>
      <c r="CL220" s="381">
        <f t="shared" si="712"/>
        <v>0</v>
      </c>
      <c r="CM220" s="381">
        <f t="shared" si="712"/>
        <v>4974092726.3599997</v>
      </c>
      <c r="CN220" s="381">
        <f t="shared" si="712"/>
        <v>0</v>
      </c>
      <c r="CO220" s="391">
        <f>IFERROR(AW220/AJ220,0)</f>
        <v>0.37323181427984919</v>
      </c>
      <c r="CP220" s="391">
        <f>IFERROR(BJ220/AJ220,0)</f>
        <v>0.37323181427984919</v>
      </c>
    </row>
    <row r="221" spans="1:94" s="26" customFormat="1" ht="38.25" customHeight="1" outlineLevel="2">
      <c r="A221" s="464" t="s">
        <v>846</v>
      </c>
      <c r="B221" s="498" t="s">
        <v>423</v>
      </c>
      <c r="C221" s="550">
        <v>10</v>
      </c>
      <c r="D221" s="499" t="s">
        <v>208</v>
      </c>
      <c r="E221" s="30">
        <v>10875414179</v>
      </c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>
        <v>2478914179</v>
      </c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5"/>
      <c r="AD221" s="34">
        <f t="shared" ref="AD221:AE222" si="713">+F221+H221+J221+L221+N221+P221+R221+T221+V221+X221+Z221+AB221</f>
        <v>2478914179</v>
      </c>
      <c r="AE221" s="36">
        <f t="shared" si="713"/>
        <v>0</v>
      </c>
      <c r="AF221" s="32"/>
      <c r="AG221" s="30">
        <f t="shared" ref="AG221:AG224" si="714">+E221-AD221+AE221+AF221</f>
        <v>8396500000</v>
      </c>
      <c r="AH221" s="42"/>
      <c r="AI221" s="139">
        <f t="shared" ref="AI221:AI224" si="715">+AH221+AW221</f>
        <v>0</v>
      </c>
      <c r="AJ221" s="187">
        <f t="shared" ref="AJ221:AJ224" si="716">+AG221-AH221</f>
        <v>8396500000</v>
      </c>
      <c r="AK221" s="30"/>
      <c r="AL221" s="332">
        <v>0</v>
      </c>
      <c r="AM221" s="332">
        <v>0</v>
      </c>
      <c r="AN221" s="332">
        <v>0</v>
      </c>
      <c r="AO221" s="333">
        <v>0</v>
      </c>
      <c r="AP221" s="38">
        <v>0</v>
      </c>
      <c r="AQ221" s="38"/>
      <c r="AR221" s="38"/>
      <c r="AS221" s="38"/>
      <c r="AT221" s="38"/>
      <c r="AU221" s="38"/>
      <c r="AV221" s="38"/>
      <c r="AW221" s="36">
        <f t="shared" ref="AW221:AW224" si="717">+SUM(AK221:AV221)</f>
        <v>0</v>
      </c>
      <c r="AX221" s="38">
        <v>0</v>
      </c>
      <c r="AY221" s="30">
        <v>0</v>
      </c>
      <c r="AZ221" s="38">
        <v>0</v>
      </c>
      <c r="BA221" s="38">
        <v>0</v>
      </c>
      <c r="BB221" s="38">
        <v>0</v>
      </c>
      <c r="BC221" s="38">
        <v>0</v>
      </c>
      <c r="BD221" s="38"/>
      <c r="BE221" s="38"/>
      <c r="BF221" s="38"/>
      <c r="BG221" s="38"/>
      <c r="BH221" s="38"/>
      <c r="BI221" s="38"/>
      <c r="BJ221" s="30">
        <f t="shared" ref="BJ221:BJ222" si="718">+SUM(AX221:BI221)</f>
        <v>0</v>
      </c>
      <c r="BK221" s="34">
        <v>0</v>
      </c>
      <c r="BL221" s="34">
        <v>0</v>
      </c>
      <c r="BM221" s="34">
        <v>0</v>
      </c>
      <c r="BN221" s="34">
        <v>0</v>
      </c>
      <c r="BO221" s="34">
        <v>0</v>
      </c>
      <c r="BP221" s="38">
        <v>0</v>
      </c>
      <c r="BQ221" s="38"/>
      <c r="BR221" s="38"/>
      <c r="BS221" s="38"/>
      <c r="BT221" s="38"/>
      <c r="BU221" s="38"/>
      <c r="BV221" s="38"/>
      <c r="BW221" s="30">
        <f t="shared" ref="BW221:BW222" si="719">+SUM(BK221:BV221)</f>
        <v>0</v>
      </c>
      <c r="BX221" s="206">
        <v>0</v>
      </c>
      <c r="BY221" s="206">
        <v>0</v>
      </c>
      <c r="BZ221" s="206">
        <v>0</v>
      </c>
      <c r="CA221" s="206">
        <v>0</v>
      </c>
      <c r="CB221" s="206">
        <v>0</v>
      </c>
      <c r="CC221" s="38">
        <v>0</v>
      </c>
      <c r="CD221" s="38"/>
      <c r="CE221" s="38"/>
      <c r="CF221" s="38"/>
      <c r="CG221" s="38"/>
      <c r="CH221" s="38"/>
      <c r="CI221" s="38"/>
      <c r="CJ221" s="30">
        <f t="shared" ref="CJ221:CJ222" si="720">+SUM(BX221:CI221)</f>
        <v>0</v>
      </c>
      <c r="CK221" s="42">
        <f t="shared" ref="CK221:CK225" si="721">+AJ221-AW221</f>
        <v>8396500000</v>
      </c>
      <c r="CL221" s="38">
        <f t="shared" ref="CL221:CL222" si="722">+AW221-BJ221</f>
        <v>0</v>
      </c>
      <c r="CM221" s="38">
        <f t="shared" ref="CM221:CM222" si="723">+BJ221-BW221</f>
        <v>0</v>
      </c>
      <c r="CN221" s="38">
        <f t="shared" ref="CN221:CN222" si="724">+BW221-CJ221</f>
        <v>0</v>
      </c>
      <c r="CO221" s="372">
        <f t="shared" si="529"/>
        <v>0</v>
      </c>
      <c r="CP221" s="373">
        <f>IFERROR(BJ221/AJ221,0)</f>
        <v>0</v>
      </c>
    </row>
    <row r="222" spans="1:94" s="26" customFormat="1" ht="38.25" customHeight="1" outlineLevel="2" thickBot="1">
      <c r="A222" s="464" t="s">
        <v>847</v>
      </c>
      <c r="B222" s="498" t="s">
        <v>423</v>
      </c>
      <c r="C222" s="550">
        <v>13</v>
      </c>
      <c r="D222" s="499" t="s">
        <v>208</v>
      </c>
      <c r="E222" s="30">
        <v>9021085821</v>
      </c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>
        <v>4021085821</v>
      </c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5"/>
      <c r="AD222" s="34">
        <f t="shared" si="713"/>
        <v>4021085821</v>
      </c>
      <c r="AE222" s="36">
        <f t="shared" si="713"/>
        <v>0</v>
      </c>
      <c r="AF222" s="32"/>
      <c r="AG222" s="54">
        <f t="shared" si="714"/>
        <v>5000000000</v>
      </c>
      <c r="AH222" s="42"/>
      <c r="AI222" s="139">
        <f t="shared" si="715"/>
        <v>5000000000</v>
      </c>
      <c r="AJ222" s="187">
        <f t="shared" si="716"/>
        <v>5000000000</v>
      </c>
      <c r="AK222" s="30">
        <v>5000000000</v>
      </c>
      <c r="AL222" s="332">
        <v>0</v>
      </c>
      <c r="AM222" s="332">
        <v>0</v>
      </c>
      <c r="AN222" s="332">
        <v>0</v>
      </c>
      <c r="AO222" s="333">
        <v>0</v>
      </c>
      <c r="AP222" s="38">
        <v>0</v>
      </c>
      <c r="AQ222" s="38"/>
      <c r="AR222" s="38"/>
      <c r="AS222" s="38"/>
      <c r="AT222" s="38"/>
      <c r="AU222" s="38"/>
      <c r="AV222" s="38"/>
      <c r="AW222" s="36">
        <f t="shared" si="717"/>
        <v>5000000000</v>
      </c>
      <c r="AX222" s="38">
        <v>5000000000</v>
      </c>
      <c r="AY222" s="30">
        <v>0</v>
      </c>
      <c r="AZ222" s="38">
        <v>0</v>
      </c>
      <c r="BA222" s="38">
        <v>0</v>
      </c>
      <c r="BB222" s="38">
        <v>0</v>
      </c>
      <c r="BC222" s="38">
        <v>0</v>
      </c>
      <c r="BD222" s="38"/>
      <c r="BE222" s="38"/>
      <c r="BF222" s="38"/>
      <c r="BG222" s="38"/>
      <c r="BH222" s="38"/>
      <c r="BI222" s="38"/>
      <c r="BJ222" s="30">
        <f t="shared" si="718"/>
        <v>5000000000</v>
      </c>
      <c r="BK222" s="34">
        <v>0</v>
      </c>
      <c r="BL222" s="34">
        <v>0</v>
      </c>
      <c r="BM222" s="34">
        <v>0</v>
      </c>
      <c r="BN222" s="34">
        <v>0</v>
      </c>
      <c r="BO222" s="34">
        <v>0</v>
      </c>
      <c r="BP222" s="38">
        <v>0</v>
      </c>
      <c r="BQ222" s="38">
        <v>25907273.640000001</v>
      </c>
      <c r="BR222" s="38"/>
      <c r="BS222" s="38"/>
      <c r="BT222" s="38"/>
      <c r="BU222" s="38"/>
      <c r="BV222" s="38"/>
      <c r="BW222" s="30">
        <f t="shared" si="719"/>
        <v>25907273.640000001</v>
      </c>
      <c r="BX222" s="206">
        <v>0</v>
      </c>
      <c r="BY222" s="206">
        <v>0</v>
      </c>
      <c r="BZ222" s="206">
        <v>0</v>
      </c>
      <c r="CA222" s="206">
        <v>0</v>
      </c>
      <c r="CB222" s="206">
        <v>0</v>
      </c>
      <c r="CC222" s="38">
        <v>0</v>
      </c>
      <c r="CD222" s="38">
        <v>25907273.640000001</v>
      </c>
      <c r="CE222" s="38"/>
      <c r="CF222" s="38"/>
      <c r="CG222" s="38"/>
      <c r="CH222" s="38"/>
      <c r="CI222" s="38"/>
      <c r="CJ222" s="30">
        <f t="shared" si="720"/>
        <v>25907273.640000001</v>
      </c>
      <c r="CK222" s="42">
        <f t="shared" si="721"/>
        <v>0</v>
      </c>
      <c r="CL222" s="38">
        <f t="shared" si="722"/>
        <v>0</v>
      </c>
      <c r="CM222" s="38">
        <f t="shared" si="723"/>
        <v>4974092726.3599997</v>
      </c>
      <c r="CN222" s="38">
        <f t="shared" si="724"/>
        <v>0</v>
      </c>
      <c r="CO222" s="372">
        <f t="shared" si="529"/>
        <v>1</v>
      </c>
      <c r="CP222" s="373">
        <f>IFERROR(BJ222/AJ222,0)</f>
        <v>1</v>
      </c>
    </row>
    <row r="223" spans="1:94" s="26" customFormat="1" ht="90.75" customHeight="1" outlineLevel="1">
      <c r="A223" s="146"/>
      <c r="B223" s="380" t="s">
        <v>704</v>
      </c>
      <c r="C223" s="557" t="s">
        <v>84</v>
      </c>
      <c r="D223" s="252" t="s">
        <v>684</v>
      </c>
      <c r="E223" s="381">
        <v>0</v>
      </c>
      <c r="F223" s="381" t="e">
        <f>+#REF!</f>
        <v>#REF!</v>
      </c>
      <c r="G223" s="381" t="e">
        <f>+#REF!</f>
        <v>#REF!</v>
      </c>
      <c r="H223" s="381" t="e">
        <f>+#REF!</f>
        <v>#REF!</v>
      </c>
      <c r="I223" s="381" t="e">
        <f>+#REF!</f>
        <v>#REF!</v>
      </c>
      <c r="J223" s="381" t="e">
        <f>+#REF!</f>
        <v>#REF!</v>
      </c>
      <c r="K223" s="381" t="e">
        <f>+#REF!</f>
        <v>#REF!</v>
      </c>
      <c r="L223" s="381" t="e">
        <f>+#REF!</f>
        <v>#REF!</v>
      </c>
      <c r="M223" s="381" t="e">
        <f>+#REF!</f>
        <v>#REF!</v>
      </c>
      <c r="N223" s="381" t="e">
        <f>+#REF!</f>
        <v>#REF!</v>
      </c>
      <c r="O223" s="381" t="e">
        <f>+#REF!</f>
        <v>#REF!</v>
      </c>
      <c r="P223" s="381" t="e">
        <f>+#REF!</f>
        <v>#REF!</v>
      </c>
      <c r="Q223" s="381" t="e">
        <f>+#REF!</f>
        <v>#REF!</v>
      </c>
      <c r="R223" s="381">
        <v>0</v>
      </c>
      <c r="S223" s="381">
        <v>323920000</v>
      </c>
      <c r="T223" s="381">
        <v>0</v>
      </c>
      <c r="U223" s="381">
        <v>0</v>
      </c>
      <c r="V223" s="381">
        <v>0</v>
      </c>
      <c r="W223" s="381">
        <v>0</v>
      </c>
      <c r="X223" s="381">
        <v>0</v>
      </c>
      <c r="Y223" s="381">
        <v>0</v>
      </c>
      <c r="Z223" s="381">
        <v>0</v>
      </c>
      <c r="AA223" s="381">
        <v>0</v>
      </c>
      <c r="AB223" s="381">
        <v>0</v>
      </c>
      <c r="AC223" s="382">
        <v>0</v>
      </c>
      <c r="AD223" s="383">
        <v>0</v>
      </c>
      <c r="AE223" s="381">
        <v>0</v>
      </c>
      <c r="AF223" s="381">
        <v>0</v>
      </c>
      <c r="AG223" s="381">
        <v>0</v>
      </c>
      <c r="AH223" s="381">
        <v>0</v>
      </c>
      <c r="AI223" s="381">
        <v>0</v>
      </c>
      <c r="AJ223" s="381">
        <f t="shared" ref="AJ223" si="725">+SUM(AJ224:AJ225)</f>
        <v>323920000</v>
      </c>
      <c r="AK223" s="381">
        <v>0</v>
      </c>
      <c r="AL223" s="381">
        <v>0</v>
      </c>
      <c r="AM223" s="381">
        <v>0</v>
      </c>
      <c r="AN223" s="381">
        <v>0</v>
      </c>
      <c r="AO223" s="381">
        <v>0</v>
      </c>
      <c r="AP223" s="381">
        <v>0</v>
      </c>
      <c r="AQ223" s="381">
        <v>0</v>
      </c>
      <c r="AR223" s="381">
        <v>0</v>
      </c>
      <c r="AS223" s="381">
        <v>0</v>
      </c>
      <c r="AT223" s="381">
        <v>0</v>
      </c>
      <c r="AU223" s="381">
        <v>0</v>
      </c>
      <c r="AV223" s="381">
        <v>0</v>
      </c>
      <c r="AW223" s="381">
        <v>0</v>
      </c>
      <c r="AX223" s="381">
        <v>0</v>
      </c>
      <c r="AY223" s="381">
        <v>0</v>
      </c>
      <c r="AZ223" s="381">
        <v>0</v>
      </c>
      <c r="BA223" s="381">
        <v>0</v>
      </c>
      <c r="BB223" s="381">
        <v>0</v>
      </c>
      <c r="BC223" s="381">
        <v>0</v>
      </c>
      <c r="BD223" s="381">
        <v>0</v>
      </c>
      <c r="BE223" s="381">
        <v>0</v>
      </c>
      <c r="BF223" s="381">
        <v>0</v>
      </c>
      <c r="BG223" s="381">
        <v>0</v>
      </c>
      <c r="BH223" s="381">
        <v>0</v>
      </c>
      <c r="BI223" s="381">
        <v>0</v>
      </c>
      <c r="BJ223" s="381">
        <v>0</v>
      </c>
      <c r="BK223" s="381">
        <v>0</v>
      </c>
      <c r="BL223" s="381">
        <v>0</v>
      </c>
      <c r="BM223" s="381">
        <v>0</v>
      </c>
      <c r="BN223" s="381">
        <v>0</v>
      </c>
      <c r="BO223" s="381">
        <v>0</v>
      </c>
      <c r="BP223" s="381">
        <v>0</v>
      </c>
      <c r="BQ223" s="381">
        <v>0</v>
      </c>
      <c r="BR223" s="381">
        <v>0</v>
      </c>
      <c r="BS223" s="381">
        <v>0</v>
      </c>
      <c r="BT223" s="381">
        <v>0</v>
      </c>
      <c r="BU223" s="381">
        <v>0</v>
      </c>
      <c r="BV223" s="381">
        <v>0</v>
      </c>
      <c r="BW223" s="381">
        <v>0</v>
      </c>
      <c r="BX223" s="381">
        <v>0</v>
      </c>
      <c r="BY223" s="381">
        <v>0</v>
      </c>
      <c r="BZ223" s="381">
        <v>0</v>
      </c>
      <c r="CA223" s="381">
        <v>0</v>
      </c>
      <c r="CB223" s="381">
        <v>0</v>
      </c>
      <c r="CC223" s="381">
        <v>0</v>
      </c>
      <c r="CD223" s="381">
        <v>0</v>
      </c>
      <c r="CE223" s="381">
        <v>0</v>
      </c>
      <c r="CF223" s="381">
        <v>0</v>
      </c>
      <c r="CG223" s="381">
        <v>0</v>
      </c>
      <c r="CH223" s="381">
        <v>0</v>
      </c>
      <c r="CI223" s="381">
        <v>0</v>
      </c>
      <c r="CJ223" s="381" t="e">
        <f>+#REF!</f>
        <v>#REF!</v>
      </c>
      <c r="CK223" s="381">
        <f t="shared" ref="CK223:CN223" si="726">+SUM(CK224:CK225)</f>
        <v>323920000</v>
      </c>
      <c r="CL223" s="381">
        <f t="shared" si="726"/>
        <v>0</v>
      </c>
      <c r="CM223" s="381">
        <f t="shared" si="726"/>
        <v>0</v>
      </c>
      <c r="CN223" s="381">
        <f t="shared" si="726"/>
        <v>0</v>
      </c>
      <c r="CO223" s="384">
        <f t="shared" ref="CO223" si="727">IFERROR(AW223/AJ223,0)</f>
        <v>0</v>
      </c>
      <c r="CP223" s="384">
        <f>IFERROR(BJ223/AJ223,0)</f>
        <v>0</v>
      </c>
    </row>
    <row r="224" spans="1:94" s="649" customFormat="1" ht="36" customHeight="1" outlineLevel="1" thickBot="1">
      <c r="A224" s="87"/>
      <c r="B224" s="718"/>
      <c r="C224" s="719"/>
      <c r="D224" s="72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573"/>
      <c r="AD224" s="572"/>
      <c r="AE224" s="27">
        <v>323920000</v>
      </c>
      <c r="AF224" s="573"/>
      <c r="AG224" s="54">
        <f t="shared" si="714"/>
        <v>323920000</v>
      </c>
      <c r="AH224" s="27"/>
      <c r="AI224" s="139">
        <f t="shared" si="715"/>
        <v>0</v>
      </c>
      <c r="AJ224" s="187">
        <f t="shared" si="716"/>
        <v>323920000</v>
      </c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36">
        <f t="shared" si="717"/>
        <v>0</v>
      </c>
      <c r="AX224" s="36">
        <f t="shared" ref="AX224" si="728">+SUM(AL224:AW224)</f>
        <v>0</v>
      </c>
      <c r="AY224" s="36">
        <f t="shared" ref="AY224" si="729">+SUM(AM224:AX224)</f>
        <v>0</v>
      </c>
      <c r="AZ224" s="36">
        <f t="shared" ref="AZ224" si="730">+SUM(AN224:AY224)</f>
        <v>0</v>
      </c>
      <c r="BA224" s="36">
        <f t="shared" ref="BA224" si="731">+SUM(AO224:AZ224)</f>
        <v>0</v>
      </c>
      <c r="BB224" s="36">
        <f t="shared" ref="BB224" si="732">+SUM(AP224:BA224)</f>
        <v>0</v>
      </c>
      <c r="BC224" s="36">
        <f t="shared" ref="BC224" si="733">+SUM(AQ224:BB224)</f>
        <v>0</v>
      </c>
      <c r="BD224" s="36">
        <f t="shared" ref="BD224" si="734">+SUM(AR224:BC224)</f>
        <v>0</v>
      </c>
      <c r="BE224" s="36">
        <f t="shared" ref="BE224" si="735">+SUM(AS224:BD224)</f>
        <v>0</v>
      </c>
      <c r="BF224" s="36">
        <f t="shared" ref="BF224" si="736">+SUM(AT224:BE224)</f>
        <v>0</v>
      </c>
      <c r="BG224" s="36">
        <f t="shared" ref="BG224" si="737">+SUM(AU224:BF224)</f>
        <v>0</v>
      </c>
      <c r="BH224" s="36">
        <f t="shared" ref="BH224" si="738">+SUM(AV224:BG224)</f>
        <v>0</v>
      </c>
      <c r="BI224" s="36">
        <f t="shared" ref="BI224" si="739">+SUM(AW224:BH224)</f>
        <v>0</v>
      </c>
      <c r="BJ224" s="36">
        <f t="shared" ref="BJ224" si="740">+SUM(AX224:BI224)</f>
        <v>0</v>
      </c>
      <c r="BK224" s="36">
        <f t="shared" ref="BK224" si="741">+SUM(AY224:BJ224)</f>
        <v>0</v>
      </c>
      <c r="BL224" s="36">
        <f t="shared" ref="BL224" si="742">+SUM(AZ224:BK224)</f>
        <v>0</v>
      </c>
      <c r="BM224" s="36">
        <f t="shared" ref="BM224" si="743">+SUM(BA224:BL224)</f>
        <v>0</v>
      </c>
      <c r="BN224" s="36">
        <f t="shared" ref="BN224" si="744">+SUM(BB224:BM224)</f>
        <v>0</v>
      </c>
      <c r="BO224" s="36">
        <f t="shared" ref="BO224" si="745">+SUM(BC224:BN224)</f>
        <v>0</v>
      </c>
      <c r="BP224" s="36">
        <f t="shared" ref="BP224" si="746">+SUM(BD224:BO224)</f>
        <v>0</v>
      </c>
      <c r="BQ224" s="36">
        <f t="shared" ref="BQ224" si="747">+SUM(BE224:BP224)</f>
        <v>0</v>
      </c>
      <c r="BR224" s="36">
        <f t="shared" ref="BR224" si="748">+SUM(BF224:BQ224)</f>
        <v>0</v>
      </c>
      <c r="BS224" s="36">
        <f t="shared" ref="BS224" si="749">+SUM(BG224:BR224)</f>
        <v>0</v>
      </c>
      <c r="BT224" s="36">
        <f t="shared" ref="BT224" si="750">+SUM(BH224:BS224)</f>
        <v>0</v>
      </c>
      <c r="BU224" s="36">
        <f t="shared" ref="BU224" si="751">+SUM(BI224:BT224)</f>
        <v>0</v>
      </c>
      <c r="BV224" s="36">
        <f t="shared" ref="BV224" si="752">+SUM(BJ224:BU224)</f>
        <v>0</v>
      </c>
      <c r="BW224" s="36">
        <f t="shared" ref="BW224" si="753">+SUM(BK224:BV224)</f>
        <v>0</v>
      </c>
      <c r="BX224" s="36">
        <f t="shared" ref="BX224" si="754">+SUM(BL224:BW224)</f>
        <v>0</v>
      </c>
      <c r="BY224" s="36">
        <f t="shared" ref="BY224" si="755">+SUM(BM224:BX224)</f>
        <v>0</v>
      </c>
      <c r="BZ224" s="36">
        <f t="shared" ref="BZ224" si="756">+SUM(BN224:BY224)</f>
        <v>0</v>
      </c>
      <c r="CA224" s="36">
        <f t="shared" ref="CA224" si="757">+SUM(BO224:BZ224)</f>
        <v>0</v>
      </c>
      <c r="CB224" s="36">
        <f t="shared" ref="CB224" si="758">+SUM(BP224:CA224)</f>
        <v>0</v>
      </c>
      <c r="CC224" s="36">
        <f t="shared" ref="CC224" si="759">+SUM(BQ224:CB224)</f>
        <v>0</v>
      </c>
      <c r="CD224" s="36">
        <f t="shared" ref="CD224" si="760">+SUM(BR224:CC224)</f>
        <v>0</v>
      </c>
      <c r="CE224" s="36">
        <f t="shared" ref="CE224" si="761">+SUM(BS224:CD224)</f>
        <v>0</v>
      </c>
      <c r="CF224" s="36">
        <f t="shared" ref="CF224" si="762">+SUM(BT224:CE224)</f>
        <v>0</v>
      </c>
      <c r="CG224" s="36">
        <f t="shared" ref="CG224" si="763">+SUM(BU224:CF224)</f>
        <v>0</v>
      </c>
      <c r="CH224" s="36">
        <f t="shared" ref="CH224" si="764">+SUM(BV224:CG224)</f>
        <v>0</v>
      </c>
      <c r="CI224" s="36">
        <f t="shared" ref="CI224" si="765">+SUM(BW224:CH224)</f>
        <v>0</v>
      </c>
      <c r="CJ224" s="36">
        <f t="shared" ref="CJ224" si="766">+SUM(BX224:CI224)</f>
        <v>0</v>
      </c>
      <c r="CK224" s="42">
        <f t="shared" si="721"/>
        <v>323920000</v>
      </c>
      <c r="CL224" s="36">
        <v>0</v>
      </c>
      <c r="CM224" s="36">
        <v>0</v>
      </c>
      <c r="CN224" s="36">
        <v>0</v>
      </c>
      <c r="CO224" s="372">
        <f t="shared" si="529"/>
        <v>0</v>
      </c>
      <c r="CP224" s="373">
        <f>IFERROR(BJ224/AJ224,0)</f>
        <v>0</v>
      </c>
    </row>
    <row r="225" spans="1:94" s="26" customFormat="1" outlineLevel="1">
      <c r="A225" s="146"/>
      <c r="B225" s="380" t="s">
        <v>396</v>
      </c>
      <c r="C225" s="557" t="s">
        <v>84</v>
      </c>
      <c r="D225" s="252"/>
      <c r="E225" s="381">
        <f>+E226</f>
        <v>0</v>
      </c>
      <c r="F225" s="381">
        <f t="shared" ref="F225:BQ225" si="767">+F226</f>
        <v>0</v>
      </c>
      <c r="G225" s="381">
        <f t="shared" si="767"/>
        <v>0</v>
      </c>
      <c r="H225" s="381">
        <f t="shared" si="767"/>
        <v>0</v>
      </c>
      <c r="I225" s="381">
        <f t="shared" si="767"/>
        <v>0</v>
      </c>
      <c r="J225" s="381">
        <f t="shared" si="767"/>
        <v>0</v>
      </c>
      <c r="K225" s="381">
        <f t="shared" si="767"/>
        <v>0</v>
      </c>
      <c r="L225" s="381">
        <f t="shared" si="767"/>
        <v>0</v>
      </c>
      <c r="M225" s="381">
        <f t="shared" si="767"/>
        <v>0</v>
      </c>
      <c r="N225" s="381">
        <f t="shared" si="767"/>
        <v>0</v>
      </c>
      <c r="O225" s="381">
        <f t="shared" si="767"/>
        <v>0</v>
      </c>
      <c r="P225" s="381">
        <f t="shared" si="767"/>
        <v>0</v>
      </c>
      <c r="Q225" s="381">
        <f t="shared" si="767"/>
        <v>0</v>
      </c>
      <c r="R225" s="381">
        <f t="shared" si="767"/>
        <v>0</v>
      </c>
      <c r="S225" s="381">
        <f t="shared" si="767"/>
        <v>0</v>
      </c>
      <c r="T225" s="381">
        <f t="shared" si="767"/>
        <v>0</v>
      </c>
      <c r="U225" s="381">
        <f t="shared" si="767"/>
        <v>0</v>
      </c>
      <c r="V225" s="381">
        <f t="shared" si="767"/>
        <v>0</v>
      </c>
      <c r="W225" s="381">
        <f t="shared" si="767"/>
        <v>0</v>
      </c>
      <c r="X225" s="381">
        <f t="shared" si="767"/>
        <v>0</v>
      </c>
      <c r="Y225" s="381">
        <f t="shared" si="767"/>
        <v>0</v>
      </c>
      <c r="Z225" s="381">
        <f t="shared" si="767"/>
        <v>0</v>
      </c>
      <c r="AA225" s="381">
        <f t="shared" si="767"/>
        <v>0</v>
      </c>
      <c r="AB225" s="381">
        <f t="shared" si="767"/>
        <v>0</v>
      </c>
      <c r="AC225" s="382">
        <f t="shared" si="767"/>
        <v>0</v>
      </c>
      <c r="AD225" s="383">
        <f t="shared" si="767"/>
        <v>0</v>
      </c>
      <c r="AE225" s="381">
        <f t="shared" si="767"/>
        <v>0</v>
      </c>
      <c r="AF225" s="382">
        <f t="shared" si="767"/>
        <v>0</v>
      </c>
      <c r="AG225" s="383">
        <f t="shared" si="767"/>
        <v>0</v>
      </c>
      <c r="AH225" s="381">
        <f t="shared" si="767"/>
        <v>0</v>
      </c>
      <c r="AI225" s="381">
        <f t="shared" si="767"/>
        <v>0</v>
      </c>
      <c r="AJ225" s="381">
        <f t="shared" si="767"/>
        <v>0</v>
      </c>
      <c r="AK225" s="381">
        <f t="shared" si="767"/>
        <v>0</v>
      </c>
      <c r="AL225" s="381">
        <f t="shared" si="767"/>
        <v>0</v>
      </c>
      <c r="AM225" s="381">
        <f t="shared" si="767"/>
        <v>0</v>
      </c>
      <c r="AN225" s="381">
        <f t="shared" si="767"/>
        <v>0</v>
      </c>
      <c r="AO225" s="381">
        <f t="shared" si="767"/>
        <v>0</v>
      </c>
      <c r="AP225" s="381">
        <f t="shared" si="767"/>
        <v>0</v>
      </c>
      <c r="AQ225" s="381">
        <f t="shared" si="767"/>
        <v>0</v>
      </c>
      <c r="AR225" s="381">
        <f t="shared" si="767"/>
        <v>0</v>
      </c>
      <c r="AS225" s="381">
        <f t="shared" si="767"/>
        <v>0</v>
      </c>
      <c r="AT225" s="381">
        <f t="shared" si="767"/>
        <v>0</v>
      </c>
      <c r="AU225" s="381">
        <f t="shared" si="767"/>
        <v>0</v>
      </c>
      <c r="AV225" s="381">
        <f t="shared" si="767"/>
        <v>0</v>
      </c>
      <c r="AW225" s="381">
        <f>+AW226</f>
        <v>0</v>
      </c>
      <c r="AX225" s="381">
        <f t="shared" si="767"/>
        <v>0</v>
      </c>
      <c r="AY225" s="381">
        <f t="shared" si="767"/>
        <v>0</v>
      </c>
      <c r="AZ225" s="381">
        <f t="shared" si="767"/>
        <v>0</v>
      </c>
      <c r="BA225" s="381">
        <f t="shared" si="767"/>
        <v>0</v>
      </c>
      <c r="BB225" s="381">
        <f t="shared" si="767"/>
        <v>0</v>
      </c>
      <c r="BC225" s="381">
        <f t="shared" si="767"/>
        <v>0</v>
      </c>
      <c r="BD225" s="381">
        <f t="shared" si="767"/>
        <v>0</v>
      </c>
      <c r="BE225" s="381">
        <f t="shared" si="767"/>
        <v>0</v>
      </c>
      <c r="BF225" s="381">
        <f t="shared" si="767"/>
        <v>0</v>
      </c>
      <c r="BG225" s="381">
        <f t="shared" si="767"/>
        <v>0</v>
      </c>
      <c r="BH225" s="381">
        <f t="shared" si="767"/>
        <v>0</v>
      </c>
      <c r="BI225" s="381">
        <f t="shared" si="767"/>
        <v>0</v>
      </c>
      <c r="BJ225" s="381">
        <f t="shared" si="767"/>
        <v>0</v>
      </c>
      <c r="BK225" s="381">
        <f t="shared" si="767"/>
        <v>0</v>
      </c>
      <c r="BL225" s="381">
        <f t="shared" si="767"/>
        <v>0</v>
      </c>
      <c r="BM225" s="381">
        <f>+BM226</f>
        <v>0</v>
      </c>
      <c r="BN225" s="381">
        <f t="shared" si="767"/>
        <v>0</v>
      </c>
      <c r="BO225" s="381">
        <f t="shared" si="767"/>
        <v>0</v>
      </c>
      <c r="BP225" s="381">
        <f t="shared" si="767"/>
        <v>0</v>
      </c>
      <c r="BQ225" s="381">
        <f t="shared" si="767"/>
        <v>0</v>
      </c>
      <c r="BR225" s="381">
        <f t="shared" ref="BR225:CJ225" si="768">+BR226</f>
        <v>0</v>
      </c>
      <c r="BS225" s="381">
        <f t="shared" si="768"/>
        <v>0</v>
      </c>
      <c r="BT225" s="381">
        <f t="shared" si="768"/>
        <v>0</v>
      </c>
      <c r="BU225" s="381">
        <f t="shared" si="768"/>
        <v>0</v>
      </c>
      <c r="BV225" s="381">
        <f t="shared" si="768"/>
        <v>0</v>
      </c>
      <c r="BW225" s="381">
        <f t="shared" si="768"/>
        <v>0</v>
      </c>
      <c r="BX225" s="381">
        <f t="shared" si="768"/>
        <v>0</v>
      </c>
      <c r="BY225" s="381">
        <f t="shared" si="768"/>
        <v>0</v>
      </c>
      <c r="BZ225" s="381">
        <f t="shared" si="768"/>
        <v>0</v>
      </c>
      <c r="CA225" s="381">
        <f t="shared" si="768"/>
        <v>0</v>
      </c>
      <c r="CB225" s="381">
        <f t="shared" si="768"/>
        <v>0</v>
      </c>
      <c r="CC225" s="381">
        <f t="shared" si="768"/>
        <v>0</v>
      </c>
      <c r="CD225" s="381">
        <f t="shared" si="768"/>
        <v>0</v>
      </c>
      <c r="CE225" s="381">
        <f t="shared" si="768"/>
        <v>0</v>
      </c>
      <c r="CF225" s="381">
        <f t="shared" si="768"/>
        <v>0</v>
      </c>
      <c r="CG225" s="381">
        <f t="shared" si="768"/>
        <v>0</v>
      </c>
      <c r="CH225" s="381">
        <f t="shared" si="768"/>
        <v>0</v>
      </c>
      <c r="CI225" s="381">
        <f t="shared" si="768"/>
        <v>0</v>
      </c>
      <c r="CJ225" s="381">
        <f t="shared" si="768"/>
        <v>0</v>
      </c>
      <c r="CK225" s="42">
        <f t="shared" si="721"/>
        <v>0</v>
      </c>
      <c r="CL225" s="42">
        <f t="shared" ref="CL225" si="769">+AK225-AX225</f>
        <v>0</v>
      </c>
      <c r="CM225" s="42">
        <f t="shared" ref="CM225" si="770">+AL225-AY225</f>
        <v>0</v>
      </c>
      <c r="CN225" s="42">
        <f t="shared" ref="CN225" si="771">+AM225-AZ225</f>
        <v>0</v>
      </c>
      <c r="CO225" s="384">
        <f t="shared" ref="CO225:CO226" si="772">IFERROR(AW225/AJ225,0)</f>
        <v>0</v>
      </c>
      <c r="CP225" s="384">
        <f>IFERROR(BJ225/AJ225,0)</f>
        <v>0</v>
      </c>
    </row>
    <row r="226" spans="1:94" s="251" customFormat="1" ht="29.25" customHeight="1" outlineLevel="1">
      <c r="A226" s="388"/>
      <c r="B226" s="480"/>
      <c r="C226" s="548"/>
      <c r="D226" s="481"/>
      <c r="E226" s="397">
        <f>+SUM(E227:E232)</f>
        <v>0</v>
      </c>
      <c r="F226" s="397">
        <f t="shared" ref="F226:BQ226" si="773">+SUM(F227:F232)</f>
        <v>0</v>
      </c>
      <c r="G226" s="397">
        <f t="shared" si="773"/>
        <v>0</v>
      </c>
      <c r="H226" s="397">
        <f t="shared" si="773"/>
        <v>0</v>
      </c>
      <c r="I226" s="397">
        <f t="shared" si="773"/>
        <v>0</v>
      </c>
      <c r="J226" s="397">
        <f t="shared" si="773"/>
        <v>0</v>
      </c>
      <c r="K226" s="397">
        <f t="shared" si="773"/>
        <v>0</v>
      </c>
      <c r="L226" s="397">
        <f t="shared" si="773"/>
        <v>0</v>
      </c>
      <c r="M226" s="397">
        <f t="shared" si="773"/>
        <v>0</v>
      </c>
      <c r="N226" s="397">
        <f t="shared" si="773"/>
        <v>0</v>
      </c>
      <c r="O226" s="397">
        <f t="shared" si="773"/>
        <v>0</v>
      </c>
      <c r="P226" s="397">
        <f t="shared" si="773"/>
        <v>0</v>
      </c>
      <c r="Q226" s="397">
        <f t="shared" si="773"/>
        <v>0</v>
      </c>
      <c r="R226" s="397">
        <f t="shared" si="773"/>
        <v>0</v>
      </c>
      <c r="S226" s="397">
        <f t="shared" si="773"/>
        <v>0</v>
      </c>
      <c r="T226" s="397">
        <f t="shared" si="773"/>
        <v>0</v>
      </c>
      <c r="U226" s="397">
        <f t="shared" si="773"/>
        <v>0</v>
      </c>
      <c r="V226" s="397">
        <f t="shared" si="773"/>
        <v>0</v>
      </c>
      <c r="W226" s="397">
        <f t="shared" si="773"/>
        <v>0</v>
      </c>
      <c r="X226" s="397">
        <f t="shared" si="773"/>
        <v>0</v>
      </c>
      <c r="Y226" s="397">
        <f t="shared" si="773"/>
        <v>0</v>
      </c>
      <c r="Z226" s="397">
        <f t="shared" si="773"/>
        <v>0</v>
      </c>
      <c r="AA226" s="397">
        <f t="shared" si="773"/>
        <v>0</v>
      </c>
      <c r="AB226" s="397">
        <f t="shared" si="773"/>
        <v>0</v>
      </c>
      <c r="AC226" s="482">
        <f t="shared" si="773"/>
        <v>0</v>
      </c>
      <c r="AD226" s="582">
        <f t="shared" si="773"/>
        <v>0</v>
      </c>
      <c r="AE226" s="583">
        <f t="shared" si="773"/>
        <v>0</v>
      </c>
      <c r="AF226" s="199">
        <f t="shared" si="773"/>
        <v>0</v>
      </c>
      <c r="AG226" s="202">
        <f t="shared" si="773"/>
        <v>0</v>
      </c>
      <c r="AH226" s="483">
        <f t="shared" si="773"/>
        <v>0</v>
      </c>
      <c r="AI226" s="397">
        <f t="shared" si="773"/>
        <v>0</v>
      </c>
      <c r="AJ226" s="397">
        <f t="shared" si="773"/>
        <v>0</v>
      </c>
      <c r="AK226" s="397">
        <f t="shared" si="773"/>
        <v>0</v>
      </c>
      <c r="AL226" s="397">
        <f t="shared" si="773"/>
        <v>0</v>
      </c>
      <c r="AM226" s="397">
        <f t="shared" si="773"/>
        <v>0</v>
      </c>
      <c r="AN226" s="397">
        <f t="shared" si="773"/>
        <v>0</v>
      </c>
      <c r="AO226" s="397">
        <f t="shared" si="773"/>
        <v>0</v>
      </c>
      <c r="AP226" s="397">
        <f t="shared" si="773"/>
        <v>0</v>
      </c>
      <c r="AQ226" s="397">
        <f t="shared" si="773"/>
        <v>0</v>
      </c>
      <c r="AR226" s="397">
        <f t="shared" si="773"/>
        <v>0</v>
      </c>
      <c r="AS226" s="397">
        <f t="shared" si="773"/>
        <v>0</v>
      </c>
      <c r="AT226" s="397">
        <f t="shared" si="773"/>
        <v>0</v>
      </c>
      <c r="AU226" s="397">
        <f t="shared" si="773"/>
        <v>0</v>
      </c>
      <c r="AV226" s="397">
        <f t="shared" si="773"/>
        <v>0</v>
      </c>
      <c r="AW226" s="397">
        <f t="shared" si="773"/>
        <v>0</v>
      </c>
      <c r="AX226" s="397">
        <f t="shared" si="773"/>
        <v>0</v>
      </c>
      <c r="AY226" s="397">
        <f t="shared" si="773"/>
        <v>0</v>
      </c>
      <c r="AZ226" s="397">
        <f t="shared" si="773"/>
        <v>0</v>
      </c>
      <c r="BA226" s="397">
        <f t="shared" si="773"/>
        <v>0</v>
      </c>
      <c r="BB226" s="397">
        <f t="shared" si="773"/>
        <v>0</v>
      </c>
      <c r="BC226" s="397">
        <f t="shared" si="773"/>
        <v>0</v>
      </c>
      <c r="BD226" s="397">
        <f t="shared" si="773"/>
        <v>0</v>
      </c>
      <c r="BE226" s="397">
        <f t="shared" si="773"/>
        <v>0</v>
      </c>
      <c r="BF226" s="397">
        <f t="shared" si="773"/>
        <v>0</v>
      </c>
      <c r="BG226" s="397">
        <f t="shared" si="773"/>
        <v>0</v>
      </c>
      <c r="BH226" s="397">
        <f t="shared" si="773"/>
        <v>0</v>
      </c>
      <c r="BI226" s="397">
        <f t="shared" si="773"/>
        <v>0</v>
      </c>
      <c r="BJ226" s="397">
        <f t="shared" si="773"/>
        <v>0</v>
      </c>
      <c r="BK226" s="397">
        <f t="shared" si="773"/>
        <v>0</v>
      </c>
      <c r="BL226" s="397">
        <f t="shared" si="773"/>
        <v>0</v>
      </c>
      <c r="BM226" s="484">
        <f t="shared" si="773"/>
        <v>0</v>
      </c>
      <c r="BN226" s="484">
        <f t="shared" si="773"/>
        <v>0</v>
      </c>
      <c r="BO226" s="397">
        <f t="shared" si="773"/>
        <v>0</v>
      </c>
      <c r="BP226" s="397">
        <f t="shared" si="773"/>
        <v>0</v>
      </c>
      <c r="BQ226" s="397">
        <f t="shared" si="773"/>
        <v>0</v>
      </c>
      <c r="BR226" s="397">
        <f t="shared" ref="BR226:CN226" si="774">+SUM(BR227:BR232)</f>
        <v>0</v>
      </c>
      <c r="BS226" s="397">
        <f t="shared" si="774"/>
        <v>0</v>
      </c>
      <c r="BT226" s="397">
        <f t="shared" si="774"/>
        <v>0</v>
      </c>
      <c r="BU226" s="397">
        <f t="shared" si="774"/>
        <v>0</v>
      </c>
      <c r="BV226" s="397">
        <f t="shared" si="774"/>
        <v>0</v>
      </c>
      <c r="BW226" s="397">
        <f t="shared" si="774"/>
        <v>0</v>
      </c>
      <c r="BX226" s="397">
        <f t="shared" si="774"/>
        <v>0</v>
      </c>
      <c r="BY226" s="397">
        <f t="shared" si="774"/>
        <v>0</v>
      </c>
      <c r="BZ226" s="397">
        <f t="shared" si="774"/>
        <v>0</v>
      </c>
      <c r="CA226" s="397">
        <f t="shared" si="774"/>
        <v>0</v>
      </c>
      <c r="CB226" s="397">
        <f t="shared" si="774"/>
        <v>0</v>
      </c>
      <c r="CC226" s="397">
        <f t="shared" si="774"/>
        <v>0</v>
      </c>
      <c r="CD226" s="397">
        <f t="shared" si="774"/>
        <v>0</v>
      </c>
      <c r="CE226" s="397">
        <f t="shared" si="774"/>
        <v>0</v>
      </c>
      <c r="CF226" s="397">
        <f t="shared" si="774"/>
        <v>0</v>
      </c>
      <c r="CG226" s="397">
        <f t="shared" si="774"/>
        <v>0</v>
      </c>
      <c r="CH226" s="397">
        <f t="shared" si="774"/>
        <v>0</v>
      </c>
      <c r="CI226" s="397">
        <f t="shared" si="774"/>
        <v>0</v>
      </c>
      <c r="CJ226" s="397">
        <f t="shared" si="774"/>
        <v>0</v>
      </c>
      <c r="CK226" s="397">
        <f t="shared" si="774"/>
        <v>0</v>
      </c>
      <c r="CL226" s="397">
        <f t="shared" si="774"/>
        <v>0</v>
      </c>
      <c r="CM226" s="397">
        <f t="shared" si="774"/>
        <v>0</v>
      </c>
      <c r="CN226" s="397">
        <f t="shared" si="774"/>
        <v>0</v>
      </c>
      <c r="CO226" s="485">
        <f t="shared" si="772"/>
        <v>0</v>
      </c>
      <c r="CP226" s="485">
        <f>IFERROR(BJ226/AJ226,0)</f>
        <v>0</v>
      </c>
    </row>
    <row r="227" spans="1:94" s="29" customFormat="1" outlineLevel="2">
      <c r="A227" s="464"/>
      <c r="B227" s="486"/>
      <c r="C227" s="550"/>
      <c r="D227" s="487"/>
      <c r="E227" s="30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573"/>
      <c r="AD227" s="34"/>
      <c r="AE227" s="36"/>
      <c r="AF227" s="32"/>
      <c r="AG227" s="30"/>
      <c r="AH227" s="44"/>
      <c r="AI227" s="139"/>
      <c r="AJ227" s="187"/>
      <c r="AK227" s="30"/>
      <c r="AL227" s="332"/>
      <c r="AM227" s="332"/>
      <c r="AN227" s="332"/>
      <c r="AO227" s="333"/>
      <c r="AP227" s="399"/>
      <c r="AQ227" s="38"/>
      <c r="AR227" s="38"/>
      <c r="AS227" s="38"/>
      <c r="AT227" s="38"/>
      <c r="AU227" s="38"/>
      <c r="AV227" s="38"/>
      <c r="AW227" s="36"/>
      <c r="AX227" s="38"/>
      <c r="AY227" s="31"/>
      <c r="AZ227" s="38"/>
      <c r="BA227" s="38"/>
      <c r="BB227" s="32"/>
      <c r="BC227" s="32"/>
      <c r="BD227" s="32"/>
      <c r="BE227" s="32"/>
      <c r="BF227" s="32"/>
      <c r="BG227" s="32"/>
      <c r="BH227" s="32"/>
      <c r="BI227" s="35"/>
      <c r="BJ227" s="30"/>
      <c r="BK227" s="34"/>
      <c r="BL227" s="38"/>
      <c r="BM227" s="38"/>
      <c r="BN227" s="38"/>
      <c r="BO227" s="38"/>
      <c r="BP227" s="38"/>
      <c r="BQ227" s="56"/>
      <c r="BR227" s="42"/>
      <c r="BS227" s="488"/>
      <c r="BT227" s="39"/>
      <c r="BU227" s="38"/>
      <c r="BV227" s="35"/>
      <c r="BW227" s="30"/>
      <c r="BX227" s="38"/>
      <c r="BY227" s="38"/>
      <c r="BZ227" s="38"/>
      <c r="CA227" s="38"/>
      <c r="CB227" s="38"/>
      <c r="CC227" s="38"/>
      <c r="CD227" s="38"/>
      <c r="CE227" s="39"/>
      <c r="CF227" s="39"/>
      <c r="CG227" s="39"/>
      <c r="CH227" s="38"/>
      <c r="CI227" s="35"/>
      <c r="CJ227" s="30"/>
      <c r="CK227" s="42"/>
      <c r="CL227" s="38"/>
      <c r="CM227" s="38"/>
      <c r="CN227" s="38"/>
      <c r="CO227" s="372"/>
      <c r="CP227" s="373"/>
    </row>
    <row r="228" spans="1:94" s="29" customFormat="1" outlineLevel="2">
      <c r="A228" s="464"/>
      <c r="B228" s="486"/>
      <c r="C228" s="550"/>
      <c r="D228" s="487"/>
      <c r="E228" s="30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573"/>
      <c r="AD228" s="34"/>
      <c r="AE228" s="36"/>
      <c r="AF228" s="32"/>
      <c r="AG228" s="30"/>
      <c r="AH228" s="44"/>
      <c r="AI228" s="139"/>
      <c r="AJ228" s="187"/>
      <c r="AK228" s="30"/>
      <c r="AL228" s="332"/>
      <c r="AM228" s="332"/>
      <c r="AN228" s="332"/>
      <c r="AO228" s="333"/>
      <c r="AP228" s="399"/>
      <c r="AQ228" s="38"/>
      <c r="AR228" s="38"/>
      <c r="AS228" s="38"/>
      <c r="AT228" s="38"/>
      <c r="AU228" s="38"/>
      <c r="AV228" s="38"/>
      <c r="AW228" s="36"/>
      <c r="AX228" s="38"/>
      <c r="AY228" s="30"/>
      <c r="AZ228" s="32"/>
      <c r="BA228" s="32"/>
      <c r="BB228" s="32"/>
      <c r="BC228" s="32"/>
      <c r="BD228" s="32"/>
      <c r="BE228" s="32"/>
      <c r="BF228" s="32"/>
      <c r="BG228" s="32"/>
      <c r="BH228" s="32"/>
      <c r="BI228" s="35"/>
      <c r="BJ228" s="30"/>
      <c r="BK228" s="34"/>
      <c r="BL228" s="34"/>
      <c r="BM228" s="34"/>
      <c r="BN228" s="34"/>
      <c r="BO228" s="34"/>
      <c r="BP228" s="38"/>
      <c r="BQ228" s="56"/>
      <c r="BR228" s="42"/>
      <c r="BS228" s="488"/>
      <c r="BT228" s="39"/>
      <c r="BU228" s="38"/>
      <c r="BV228" s="35"/>
      <c r="BW228" s="30"/>
      <c r="BX228" s="141"/>
      <c r="BY228" s="141"/>
      <c r="BZ228" s="141"/>
      <c r="CA228" s="141"/>
      <c r="CB228" s="141"/>
      <c r="CC228" s="38"/>
      <c r="CD228" s="38"/>
      <c r="CE228" s="39"/>
      <c r="CF228" s="39"/>
      <c r="CG228" s="39"/>
      <c r="CH228" s="38"/>
      <c r="CI228" s="35"/>
      <c r="CJ228" s="30"/>
      <c r="CK228" s="42"/>
      <c r="CL228" s="38"/>
      <c r="CM228" s="38"/>
      <c r="CN228" s="38"/>
      <c r="CO228" s="372"/>
      <c r="CP228" s="373"/>
    </row>
    <row r="229" spans="1:94" s="29" customFormat="1" ht="26.25" customHeight="1" outlineLevel="2">
      <c r="A229" s="464"/>
      <c r="B229" s="486"/>
      <c r="C229" s="550"/>
      <c r="D229" s="487"/>
      <c r="E229" s="30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573"/>
      <c r="AD229" s="34"/>
      <c r="AE229" s="36"/>
      <c r="AF229" s="32"/>
      <c r="AG229" s="30"/>
      <c r="AH229" s="44"/>
      <c r="AI229" s="139"/>
      <c r="AJ229" s="187"/>
      <c r="AK229" s="30"/>
      <c r="AL229" s="332"/>
      <c r="AM229" s="332"/>
      <c r="AN229" s="332"/>
      <c r="AO229" s="333"/>
      <c r="AP229" s="399"/>
      <c r="AQ229" s="38"/>
      <c r="AR229" s="38"/>
      <c r="AS229" s="38"/>
      <c r="AT229" s="38"/>
      <c r="AU229" s="38"/>
      <c r="AV229" s="38"/>
      <c r="AW229" s="36"/>
      <c r="AX229" s="38"/>
      <c r="AY229" s="30"/>
      <c r="AZ229" s="32"/>
      <c r="BA229" s="32"/>
      <c r="BB229" s="32"/>
      <c r="BC229" s="32"/>
      <c r="BD229" s="32"/>
      <c r="BE229" s="32"/>
      <c r="BF229" s="32"/>
      <c r="BG229" s="32"/>
      <c r="BH229" s="32"/>
      <c r="BI229" s="35"/>
      <c r="BJ229" s="30"/>
      <c r="BK229" s="34"/>
      <c r="BL229" s="38"/>
      <c r="BM229" s="38"/>
      <c r="BN229" s="38"/>
      <c r="BO229" s="38"/>
      <c r="BP229" s="38"/>
      <c r="BQ229" s="56"/>
      <c r="BR229" s="42"/>
      <c r="BS229" s="488"/>
      <c r="BT229" s="39"/>
      <c r="BU229" s="38"/>
      <c r="BV229" s="35"/>
      <c r="BW229" s="30"/>
      <c r="BX229" s="38"/>
      <c r="BY229" s="38"/>
      <c r="BZ229" s="38"/>
      <c r="CA229" s="38"/>
      <c r="CB229" s="38"/>
      <c r="CC229" s="38"/>
      <c r="CD229" s="38"/>
      <c r="CE229" s="39"/>
      <c r="CF229" s="39"/>
      <c r="CG229" s="39"/>
      <c r="CH229" s="38"/>
      <c r="CI229" s="35"/>
      <c r="CJ229" s="30"/>
      <c r="CK229" s="42"/>
      <c r="CL229" s="38"/>
      <c r="CM229" s="38"/>
      <c r="CN229" s="38"/>
      <c r="CO229" s="372"/>
      <c r="CP229" s="373"/>
    </row>
    <row r="230" spans="1:94" s="29" customFormat="1" ht="27" customHeight="1" outlineLevel="2">
      <c r="A230" s="464"/>
      <c r="B230" s="486"/>
      <c r="C230" s="550"/>
      <c r="D230" s="487"/>
      <c r="E230" s="30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573"/>
      <c r="AD230" s="34"/>
      <c r="AE230" s="36"/>
      <c r="AF230" s="32"/>
      <c r="AG230" s="30"/>
      <c r="AH230" s="44"/>
      <c r="AI230" s="139"/>
      <c r="AJ230" s="187"/>
      <c r="AK230" s="30"/>
      <c r="AL230" s="332"/>
      <c r="AM230" s="332"/>
      <c r="AN230" s="332"/>
      <c r="AO230" s="333"/>
      <c r="AP230" s="399"/>
      <c r="AQ230" s="38"/>
      <c r="AR230" s="38"/>
      <c r="AS230" s="38"/>
      <c r="AT230" s="38"/>
      <c r="AU230" s="38"/>
      <c r="AV230" s="38"/>
      <c r="AW230" s="36"/>
      <c r="AX230" s="38"/>
      <c r="AY230" s="31"/>
      <c r="AZ230" s="38"/>
      <c r="BA230" s="38"/>
      <c r="BB230" s="32"/>
      <c r="BC230" s="32"/>
      <c r="BD230" s="32"/>
      <c r="BE230" s="32"/>
      <c r="BF230" s="32"/>
      <c r="BG230" s="32"/>
      <c r="BH230" s="32"/>
      <c r="BI230" s="35"/>
      <c r="BJ230" s="30"/>
      <c r="BK230" s="34"/>
      <c r="BL230" s="38"/>
      <c r="BM230" s="38"/>
      <c r="BN230" s="38"/>
      <c r="BO230" s="38"/>
      <c r="BP230" s="38"/>
      <c r="BQ230" s="56"/>
      <c r="BR230" s="42"/>
      <c r="BS230" s="488"/>
      <c r="BT230" s="39"/>
      <c r="BU230" s="38"/>
      <c r="BV230" s="35"/>
      <c r="BW230" s="30"/>
      <c r="BX230" s="38"/>
      <c r="BY230" s="38"/>
      <c r="BZ230" s="38"/>
      <c r="CA230" s="38"/>
      <c r="CB230" s="38"/>
      <c r="CC230" s="38"/>
      <c r="CD230" s="38"/>
      <c r="CE230" s="39"/>
      <c r="CF230" s="39"/>
      <c r="CG230" s="39"/>
      <c r="CH230" s="38"/>
      <c r="CI230" s="35"/>
      <c r="CJ230" s="30"/>
      <c r="CK230" s="42"/>
      <c r="CL230" s="38"/>
      <c r="CM230" s="38"/>
      <c r="CN230" s="38"/>
      <c r="CO230" s="372"/>
      <c r="CP230" s="373"/>
    </row>
    <row r="231" spans="1:94" s="29" customFormat="1" outlineLevel="2">
      <c r="A231" s="464"/>
      <c r="B231" s="486"/>
      <c r="C231" s="550"/>
      <c r="D231" s="487"/>
      <c r="E231" s="30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573"/>
      <c r="AD231" s="34"/>
      <c r="AE231" s="36"/>
      <c r="AF231" s="32"/>
      <c r="AG231" s="30"/>
      <c r="AH231" s="44"/>
      <c r="AI231" s="139"/>
      <c r="AJ231" s="187"/>
      <c r="AK231" s="30"/>
      <c r="AL231" s="30"/>
      <c r="AM231" s="30"/>
      <c r="AN231" s="30"/>
      <c r="AO231" s="30"/>
      <c r="AP231" s="399"/>
      <c r="AQ231" s="38"/>
      <c r="AR231" s="38"/>
      <c r="AS231" s="38"/>
      <c r="AT231" s="38"/>
      <c r="AU231" s="38"/>
      <c r="AV231" s="38"/>
      <c r="AW231" s="36"/>
      <c r="AX231" s="38"/>
      <c r="AY231" s="38"/>
      <c r="AZ231" s="38"/>
      <c r="BA231" s="38"/>
      <c r="BB231" s="38"/>
      <c r="BC231" s="32"/>
      <c r="BD231" s="32"/>
      <c r="BE231" s="32"/>
      <c r="BF231" s="32"/>
      <c r="BG231" s="32"/>
      <c r="BH231" s="32"/>
      <c r="BI231" s="35"/>
      <c r="BJ231" s="30"/>
      <c r="BK231" s="34"/>
      <c r="BL231" s="34"/>
      <c r="BM231" s="34"/>
      <c r="BN231" s="34"/>
      <c r="BO231" s="34"/>
      <c r="BP231" s="38"/>
      <c r="BQ231" s="56"/>
      <c r="BR231" s="42"/>
      <c r="BS231" s="488"/>
      <c r="BT231" s="39"/>
      <c r="BU231" s="38"/>
      <c r="BV231" s="35"/>
      <c r="BW231" s="30"/>
      <c r="BX231" s="206"/>
      <c r="BY231" s="206"/>
      <c r="BZ231" s="206"/>
      <c r="CA231" s="206"/>
      <c r="CB231" s="206"/>
      <c r="CC231" s="38"/>
      <c r="CD231" s="38"/>
      <c r="CE231" s="39"/>
      <c r="CF231" s="39"/>
      <c r="CG231" s="39"/>
      <c r="CH231" s="38"/>
      <c r="CI231" s="35"/>
      <c r="CJ231" s="30"/>
      <c r="CK231" s="42"/>
      <c r="CL231" s="38"/>
      <c r="CM231" s="38"/>
      <c r="CN231" s="38"/>
      <c r="CO231" s="372"/>
      <c r="CP231" s="373"/>
    </row>
    <row r="232" spans="1:94" s="29" customFormat="1" ht="28.5" customHeight="1" outlineLevel="2">
      <c r="A232" s="465"/>
      <c r="B232" s="486"/>
      <c r="C232" s="550"/>
      <c r="D232" s="487"/>
      <c r="E232" s="30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573"/>
      <c r="AD232" s="34"/>
      <c r="AE232" s="36"/>
      <c r="AF232" s="32"/>
      <c r="AG232" s="30"/>
      <c r="AH232" s="44"/>
      <c r="AI232" s="139"/>
      <c r="AJ232" s="187"/>
      <c r="AK232" s="30"/>
      <c r="AL232" s="30"/>
      <c r="AM232" s="30"/>
      <c r="AN232" s="30"/>
      <c r="AO232" s="30"/>
      <c r="AP232" s="399"/>
      <c r="AQ232" s="38"/>
      <c r="AR232" s="38"/>
      <c r="AS232" s="38"/>
      <c r="AT232" s="38"/>
      <c r="AU232" s="38"/>
      <c r="AV232" s="38"/>
      <c r="AW232" s="36"/>
      <c r="AX232" s="38"/>
      <c r="AY232" s="38"/>
      <c r="AZ232" s="38"/>
      <c r="BA232" s="38"/>
      <c r="BB232" s="38"/>
      <c r="BC232" s="32"/>
      <c r="BD232" s="32"/>
      <c r="BE232" s="32"/>
      <c r="BF232" s="32"/>
      <c r="BG232" s="32"/>
      <c r="BH232" s="32"/>
      <c r="BI232" s="35"/>
      <c r="BJ232" s="30"/>
      <c r="BK232" s="34"/>
      <c r="BL232" s="34"/>
      <c r="BM232" s="34"/>
      <c r="BN232" s="34"/>
      <c r="BO232" s="34"/>
      <c r="BP232" s="38"/>
      <c r="BQ232" s="56"/>
      <c r="BR232" s="42"/>
      <c r="BS232" s="488"/>
      <c r="BT232" s="39"/>
      <c r="BU232" s="38"/>
      <c r="BV232" s="35"/>
      <c r="BW232" s="30"/>
      <c r="BX232" s="206"/>
      <c r="BY232" s="206"/>
      <c r="BZ232" s="206"/>
      <c r="CA232" s="206"/>
      <c r="CB232" s="206"/>
      <c r="CC232" s="38"/>
      <c r="CD232" s="38"/>
      <c r="CE232" s="39"/>
      <c r="CF232" s="39"/>
      <c r="CG232" s="39"/>
      <c r="CH232" s="38"/>
      <c r="CI232" s="35"/>
      <c r="CJ232" s="30"/>
      <c r="CK232" s="42"/>
      <c r="CL232" s="38"/>
      <c r="CM232" s="38"/>
      <c r="CN232" s="38"/>
      <c r="CO232" s="372"/>
      <c r="CP232" s="373"/>
    </row>
    <row r="233" spans="1:94" s="26" customFormat="1" ht="90" outlineLevel="1">
      <c r="A233" s="146"/>
      <c r="B233" s="380" t="s">
        <v>705</v>
      </c>
      <c r="C233" s="557" t="s">
        <v>84</v>
      </c>
      <c r="D233" s="252" t="s">
        <v>685</v>
      </c>
      <c r="E233" s="381">
        <v>0</v>
      </c>
      <c r="F233" s="381"/>
      <c r="G233" s="381"/>
      <c r="H233" s="381"/>
      <c r="I233" s="381"/>
      <c r="J233" s="381"/>
      <c r="K233" s="381"/>
      <c r="L233" s="381">
        <f t="shared" ref="L233:BQ233" si="775">+L234</f>
        <v>0</v>
      </c>
      <c r="M233" s="381">
        <f t="shared" si="775"/>
        <v>0</v>
      </c>
      <c r="N233" s="381">
        <f t="shared" si="775"/>
        <v>0</v>
      </c>
      <c r="O233" s="381">
        <f t="shared" si="775"/>
        <v>0</v>
      </c>
      <c r="P233" s="381">
        <f t="shared" si="775"/>
        <v>0</v>
      </c>
      <c r="Q233" s="381">
        <f t="shared" si="775"/>
        <v>0</v>
      </c>
      <c r="R233" s="381">
        <f t="shared" si="775"/>
        <v>0</v>
      </c>
      <c r="S233" s="381">
        <f t="shared" si="775"/>
        <v>350000000</v>
      </c>
      <c r="T233" s="381">
        <f t="shared" si="775"/>
        <v>0</v>
      </c>
      <c r="U233" s="381">
        <f t="shared" si="775"/>
        <v>0</v>
      </c>
      <c r="V233" s="381">
        <f t="shared" si="775"/>
        <v>0</v>
      </c>
      <c r="W233" s="381">
        <f t="shared" si="775"/>
        <v>0</v>
      </c>
      <c r="X233" s="381">
        <f t="shared" si="775"/>
        <v>0</v>
      </c>
      <c r="Y233" s="381">
        <f t="shared" si="775"/>
        <v>0</v>
      </c>
      <c r="Z233" s="381">
        <f t="shared" si="775"/>
        <v>0</v>
      </c>
      <c r="AA233" s="381">
        <f t="shared" si="775"/>
        <v>0</v>
      </c>
      <c r="AB233" s="381">
        <f t="shared" si="775"/>
        <v>0</v>
      </c>
      <c r="AC233" s="382">
        <f t="shared" si="775"/>
        <v>0</v>
      </c>
      <c r="AD233" s="383">
        <f t="shared" si="775"/>
        <v>0</v>
      </c>
      <c r="AE233" s="381">
        <f t="shared" si="775"/>
        <v>350000000</v>
      </c>
      <c r="AF233" s="382">
        <f t="shared" si="775"/>
        <v>0</v>
      </c>
      <c r="AG233" s="383">
        <f t="shared" si="775"/>
        <v>350000000</v>
      </c>
      <c r="AH233" s="381">
        <f t="shared" si="775"/>
        <v>0</v>
      </c>
      <c r="AI233" s="381">
        <f t="shared" si="775"/>
        <v>0</v>
      </c>
      <c r="AJ233" s="381">
        <f t="shared" si="775"/>
        <v>350000000</v>
      </c>
      <c r="AK233" s="381">
        <f t="shared" si="775"/>
        <v>0</v>
      </c>
      <c r="AL233" s="381">
        <f t="shared" si="775"/>
        <v>0</v>
      </c>
      <c r="AM233" s="381">
        <f t="shared" si="775"/>
        <v>0</v>
      </c>
      <c r="AN233" s="381">
        <f t="shared" si="775"/>
        <v>0</v>
      </c>
      <c r="AO233" s="381">
        <f t="shared" si="775"/>
        <v>0</v>
      </c>
      <c r="AP233" s="381">
        <f t="shared" si="775"/>
        <v>0</v>
      </c>
      <c r="AQ233" s="381">
        <f t="shared" si="775"/>
        <v>0</v>
      </c>
      <c r="AR233" s="381">
        <f t="shared" si="775"/>
        <v>0</v>
      </c>
      <c r="AS233" s="381">
        <f t="shared" si="775"/>
        <v>0</v>
      </c>
      <c r="AT233" s="381">
        <f t="shared" si="775"/>
        <v>0</v>
      </c>
      <c r="AU233" s="381">
        <f t="shared" si="775"/>
        <v>0</v>
      </c>
      <c r="AV233" s="381">
        <f t="shared" si="775"/>
        <v>0</v>
      </c>
      <c r="AW233" s="381">
        <f>+AW234</f>
        <v>0</v>
      </c>
      <c r="AX233" s="381">
        <f t="shared" si="775"/>
        <v>0</v>
      </c>
      <c r="AY233" s="381">
        <f t="shared" si="775"/>
        <v>0</v>
      </c>
      <c r="AZ233" s="381">
        <f t="shared" si="775"/>
        <v>0</v>
      </c>
      <c r="BA233" s="381">
        <f t="shared" si="775"/>
        <v>0</v>
      </c>
      <c r="BB233" s="381">
        <f t="shared" si="775"/>
        <v>0</v>
      </c>
      <c r="BC233" s="381">
        <f t="shared" si="775"/>
        <v>0</v>
      </c>
      <c r="BD233" s="381">
        <f t="shared" si="775"/>
        <v>0</v>
      </c>
      <c r="BE233" s="381">
        <f t="shared" si="775"/>
        <v>0</v>
      </c>
      <c r="BF233" s="381">
        <f t="shared" si="775"/>
        <v>0</v>
      </c>
      <c r="BG233" s="381">
        <f t="shared" si="775"/>
        <v>0</v>
      </c>
      <c r="BH233" s="381">
        <f t="shared" si="775"/>
        <v>0</v>
      </c>
      <c r="BI233" s="381">
        <f t="shared" si="775"/>
        <v>0</v>
      </c>
      <c r="BJ233" s="381">
        <f t="shared" si="775"/>
        <v>0</v>
      </c>
      <c r="BK233" s="381">
        <f t="shared" si="775"/>
        <v>0</v>
      </c>
      <c r="BL233" s="381">
        <f t="shared" si="775"/>
        <v>0</v>
      </c>
      <c r="BM233" s="381">
        <f>+BM234</f>
        <v>0</v>
      </c>
      <c r="BN233" s="381">
        <f t="shared" si="775"/>
        <v>0</v>
      </c>
      <c r="BO233" s="381">
        <f t="shared" si="775"/>
        <v>0</v>
      </c>
      <c r="BP233" s="381">
        <f t="shared" si="775"/>
        <v>0</v>
      </c>
      <c r="BQ233" s="381">
        <f t="shared" si="775"/>
        <v>0</v>
      </c>
      <c r="BR233" s="381">
        <f t="shared" ref="BR233:CN233" si="776">+BR234</f>
        <v>0</v>
      </c>
      <c r="BS233" s="381">
        <f t="shared" si="776"/>
        <v>0</v>
      </c>
      <c r="BT233" s="381">
        <f t="shared" si="776"/>
        <v>0</v>
      </c>
      <c r="BU233" s="381">
        <f t="shared" si="776"/>
        <v>0</v>
      </c>
      <c r="BV233" s="381">
        <f t="shared" si="776"/>
        <v>0</v>
      </c>
      <c r="BW233" s="381">
        <f t="shared" si="776"/>
        <v>0</v>
      </c>
      <c r="BX233" s="381">
        <f t="shared" si="776"/>
        <v>0</v>
      </c>
      <c r="BY233" s="381">
        <f t="shared" si="776"/>
        <v>0</v>
      </c>
      <c r="BZ233" s="381">
        <f t="shared" si="776"/>
        <v>0</v>
      </c>
      <c r="CA233" s="381">
        <f t="shared" si="776"/>
        <v>0</v>
      </c>
      <c r="CB233" s="381">
        <f t="shared" si="776"/>
        <v>0</v>
      </c>
      <c r="CC233" s="381">
        <f t="shared" si="776"/>
        <v>0</v>
      </c>
      <c r="CD233" s="381">
        <f t="shared" si="776"/>
        <v>0</v>
      </c>
      <c r="CE233" s="381">
        <f t="shared" si="776"/>
        <v>0</v>
      </c>
      <c r="CF233" s="381">
        <f t="shared" si="776"/>
        <v>0</v>
      </c>
      <c r="CG233" s="381">
        <f t="shared" si="776"/>
        <v>0</v>
      </c>
      <c r="CH233" s="381">
        <f t="shared" si="776"/>
        <v>0</v>
      </c>
      <c r="CI233" s="381">
        <f t="shared" si="776"/>
        <v>0</v>
      </c>
      <c r="CJ233" s="381">
        <f t="shared" si="776"/>
        <v>0</v>
      </c>
      <c r="CK233" s="381">
        <f t="shared" si="776"/>
        <v>350000000</v>
      </c>
      <c r="CL233" s="381">
        <f t="shared" si="776"/>
        <v>0</v>
      </c>
      <c r="CM233" s="381">
        <f t="shared" si="776"/>
        <v>0</v>
      </c>
      <c r="CN233" s="381">
        <f t="shared" si="776"/>
        <v>0</v>
      </c>
      <c r="CO233" s="384">
        <f t="shared" ref="CO233:CO237" si="777">IFERROR(AW233/AJ233,0)</f>
        <v>0</v>
      </c>
      <c r="CP233" s="384">
        <f>IFERROR(BJ233/AJ233,0)</f>
        <v>0</v>
      </c>
    </row>
    <row r="234" spans="1:94" s="251" customFormat="1" ht="39" customHeight="1" outlineLevel="1">
      <c r="A234" s="388"/>
      <c r="B234" s="480" t="s">
        <v>706</v>
      </c>
      <c r="C234" s="548">
        <v>10</v>
      </c>
      <c r="D234" s="481" t="s">
        <v>437</v>
      </c>
      <c r="E234" s="397">
        <f t="shared" ref="E234:AJ234" si="778">+SUM(E235:E237)</f>
        <v>0</v>
      </c>
      <c r="F234" s="397">
        <f t="shared" si="778"/>
        <v>0</v>
      </c>
      <c r="G234" s="397">
        <f t="shared" si="778"/>
        <v>0</v>
      </c>
      <c r="H234" s="397">
        <f t="shared" si="778"/>
        <v>0</v>
      </c>
      <c r="I234" s="397">
        <f t="shared" si="778"/>
        <v>0</v>
      </c>
      <c r="J234" s="397">
        <f t="shared" si="778"/>
        <v>0</v>
      </c>
      <c r="K234" s="397">
        <f t="shared" si="778"/>
        <v>0</v>
      </c>
      <c r="L234" s="397">
        <f t="shared" si="778"/>
        <v>0</v>
      </c>
      <c r="M234" s="397">
        <f t="shared" si="778"/>
        <v>0</v>
      </c>
      <c r="N234" s="397">
        <f t="shared" si="778"/>
        <v>0</v>
      </c>
      <c r="O234" s="397">
        <f t="shared" si="778"/>
        <v>0</v>
      </c>
      <c r="P234" s="397">
        <f t="shared" si="778"/>
        <v>0</v>
      </c>
      <c r="Q234" s="397">
        <f t="shared" si="778"/>
        <v>0</v>
      </c>
      <c r="R234" s="397">
        <f t="shared" si="778"/>
        <v>0</v>
      </c>
      <c r="S234" s="397">
        <f t="shared" si="778"/>
        <v>350000000</v>
      </c>
      <c r="T234" s="397">
        <f t="shared" si="778"/>
        <v>0</v>
      </c>
      <c r="U234" s="397">
        <f t="shared" si="778"/>
        <v>0</v>
      </c>
      <c r="V234" s="397">
        <f t="shared" si="778"/>
        <v>0</v>
      </c>
      <c r="W234" s="397">
        <f t="shared" si="778"/>
        <v>0</v>
      </c>
      <c r="X234" s="397">
        <f t="shared" si="778"/>
        <v>0</v>
      </c>
      <c r="Y234" s="397">
        <f t="shared" si="778"/>
        <v>0</v>
      </c>
      <c r="Z234" s="397">
        <f t="shared" si="778"/>
        <v>0</v>
      </c>
      <c r="AA234" s="397">
        <f t="shared" si="778"/>
        <v>0</v>
      </c>
      <c r="AB234" s="397">
        <f t="shared" si="778"/>
        <v>0</v>
      </c>
      <c r="AC234" s="482">
        <f t="shared" si="778"/>
        <v>0</v>
      </c>
      <c r="AD234" s="582">
        <f t="shared" si="778"/>
        <v>0</v>
      </c>
      <c r="AE234" s="583">
        <f t="shared" si="778"/>
        <v>350000000</v>
      </c>
      <c r="AF234" s="199">
        <f t="shared" si="778"/>
        <v>0</v>
      </c>
      <c r="AG234" s="202">
        <f t="shared" si="778"/>
        <v>350000000</v>
      </c>
      <c r="AH234" s="483">
        <f t="shared" si="778"/>
        <v>0</v>
      </c>
      <c r="AI234" s="397">
        <f t="shared" si="778"/>
        <v>0</v>
      </c>
      <c r="AJ234" s="397">
        <f t="shared" si="778"/>
        <v>350000000</v>
      </c>
      <c r="AK234" s="397">
        <f t="shared" ref="AK234:BP234" si="779">+SUM(AK235:AK237)</f>
        <v>0</v>
      </c>
      <c r="AL234" s="397">
        <f t="shared" si="779"/>
        <v>0</v>
      </c>
      <c r="AM234" s="397">
        <f t="shared" si="779"/>
        <v>0</v>
      </c>
      <c r="AN234" s="397">
        <f t="shared" si="779"/>
        <v>0</v>
      </c>
      <c r="AO234" s="397">
        <f t="shared" si="779"/>
        <v>0</v>
      </c>
      <c r="AP234" s="397">
        <f t="shared" si="779"/>
        <v>0</v>
      </c>
      <c r="AQ234" s="397">
        <f t="shared" si="779"/>
        <v>0</v>
      </c>
      <c r="AR234" s="397">
        <f t="shared" si="779"/>
        <v>0</v>
      </c>
      <c r="AS234" s="397">
        <f t="shared" si="779"/>
        <v>0</v>
      </c>
      <c r="AT234" s="397">
        <f t="shared" si="779"/>
        <v>0</v>
      </c>
      <c r="AU234" s="397">
        <f t="shared" si="779"/>
        <v>0</v>
      </c>
      <c r="AV234" s="397">
        <f t="shared" si="779"/>
        <v>0</v>
      </c>
      <c r="AW234" s="397">
        <f t="shared" si="779"/>
        <v>0</v>
      </c>
      <c r="AX234" s="397">
        <f t="shared" si="779"/>
        <v>0</v>
      </c>
      <c r="AY234" s="397">
        <f t="shared" si="779"/>
        <v>0</v>
      </c>
      <c r="AZ234" s="397">
        <f t="shared" si="779"/>
        <v>0</v>
      </c>
      <c r="BA234" s="397">
        <f t="shared" si="779"/>
        <v>0</v>
      </c>
      <c r="BB234" s="397">
        <f t="shared" si="779"/>
        <v>0</v>
      </c>
      <c r="BC234" s="397">
        <f t="shared" si="779"/>
        <v>0</v>
      </c>
      <c r="BD234" s="397">
        <f t="shared" si="779"/>
        <v>0</v>
      </c>
      <c r="BE234" s="397">
        <f t="shared" si="779"/>
        <v>0</v>
      </c>
      <c r="BF234" s="397">
        <f t="shared" si="779"/>
        <v>0</v>
      </c>
      <c r="BG234" s="397">
        <f t="shared" si="779"/>
        <v>0</v>
      </c>
      <c r="BH234" s="397">
        <f t="shared" si="779"/>
        <v>0</v>
      </c>
      <c r="BI234" s="397">
        <f t="shared" si="779"/>
        <v>0</v>
      </c>
      <c r="BJ234" s="397">
        <f t="shared" si="779"/>
        <v>0</v>
      </c>
      <c r="BK234" s="397">
        <f t="shared" si="779"/>
        <v>0</v>
      </c>
      <c r="BL234" s="397">
        <f t="shared" si="779"/>
        <v>0</v>
      </c>
      <c r="BM234" s="484">
        <f t="shared" si="779"/>
        <v>0</v>
      </c>
      <c r="BN234" s="484">
        <f t="shared" si="779"/>
        <v>0</v>
      </c>
      <c r="BO234" s="397">
        <f t="shared" si="779"/>
        <v>0</v>
      </c>
      <c r="BP234" s="397">
        <f t="shared" si="779"/>
        <v>0</v>
      </c>
      <c r="BQ234" s="397">
        <f t="shared" ref="BQ234:CN234" si="780">+SUM(BQ235:BQ237)</f>
        <v>0</v>
      </c>
      <c r="BR234" s="397">
        <f t="shared" si="780"/>
        <v>0</v>
      </c>
      <c r="BS234" s="397">
        <f t="shared" si="780"/>
        <v>0</v>
      </c>
      <c r="BT234" s="397">
        <f t="shared" si="780"/>
        <v>0</v>
      </c>
      <c r="BU234" s="397">
        <f t="shared" si="780"/>
        <v>0</v>
      </c>
      <c r="BV234" s="397">
        <f t="shared" si="780"/>
        <v>0</v>
      </c>
      <c r="BW234" s="397">
        <f t="shared" si="780"/>
        <v>0</v>
      </c>
      <c r="BX234" s="397">
        <f t="shared" si="780"/>
        <v>0</v>
      </c>
      <c r="BY234" s="397">
        <f t="shared" si="780"/>
        <v>0</v>
      </c>
      <c r="BZ234" s="397">
        <f t="shared" si="780"/>
        <v>0</v>
      </c>
      <c r="CA234" s="397">
        <f t="shared" si="780"/>
        <v>0</v>
      </c>
      <c r="CB234" s="397">
        <f t="shared" si="780"/>
        <v>0</v>
      </c>
      <c r="CC234" s="397">
        <f t="shared" si="780"/>
        <v>0</v>
      </c>
      <c r="CD234" s="397">
        <f t="shared" si="780"/>
        <v>0</v>
      </c>
      <c r="CE234" s="397">
        <f t="shared" si="780"/>
        <v>0</v>
      </c>
      <c r="CF234" s="397">
        <f t="shared" si="780"/>
        <v>0</v>
      </c>
      <c r="CG234" s="397">
        <f t="shared" si="780"/>
        <v>0</v>
      </c>
      <c r="CH234" s="397">
        <f t="shared" si="780"/>
        <v>0</v>
      </c>
      <c r="CI234" s="397">
        <f t="shared" si="780"/>
        <v>0</v>
      </c>
      <c r="CJ234" s="397">
        <f t="shared" si="780"/>
        <v>0</v>
      </c>
      <c r="CK234" s="397">
        <f t="shared" si="780"/>
        <v>350000000</v>
      </c>
      <c r="CL234" s="397">
        <f t="shared" si="780"/>
        <v>0</v>
      </c>
      <c r="CM234" s="397">
        <f t="shared" si="780"/>
        <v>0</v>
      </c>
      <c r="CN234" s="397">
        <f t="shared" si="780"/>
        <v>0</v>
      </c>
      <c r="CO234" s="485">
        <f t="shared" si="777"/>
        <v>0</v>
      </c>
      <c r="CP234" s="485">
        <f>IFERROR(BJ234/AJ234,0)</f>
        <v>0</v>
      </c>
    </row>
    <row r="235" spans="1:94" s="29" customFormat="1" ht="54" outlineLevel="2">
      <c r="A235" s="486" t="s">
        <v>848</v>
      </c>
      <c r="B235" s="486" t="s">
        <v>707</v>
      </c>
      <c r="C235" s="550">
        <v>10</v>
      </c>
      <c r="D235" s="487" t="s">
        <v>366</v>
      </c>
      <c r="E235" s="30">
        <v>0</v>
      </c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>
        <v>120000000</v>
      </c>
      <c r="T235" s="27"/>
      <c r="U235" s="27"/>
      <c r="V235" s="27"/>
      <c r="W235" s="27"/>
      <c r="X235" s="27"/>
      <c r="Y235" s="27"/>
      <c r="Z235" s="27"/>
      <c r="AA235" s="27"/>
      <c r="AB235" s="27"/>
      <c r="AC235" s="573"/>
      <c r="AD235" s="34">
        <f t="shared" ref="AD235:AD237" si="781">+F235+H235+J235+L235+N235+P235+R235+T235+V235+X235+Z235+AB235</f>
        <v>0</v>
      </c>
      <c r="AE235" s="36">
        <f t="shared" ref="AE235:AE237" si="782">+G235+I235+K235+M235+O235+Q235+S235+U235+W235+Y235+AA235+AC235</f>
        <v>120000000</v>
      </c>
      <c r="AF235" s="32"/>
      <c r="AG235" s="30">
        <f t="shared" ref="AG235:AG237" si="783">+E235-AD235+AE235+AF235</f>
        <v>120000000</v>
      </c>
      <c r="AH235" s="44"/>
      <c r="AI235" s="139">
        <f t="shared" ref="AI235:AI237" si="784">+AH235+AW235</f>
        <v>0</v>
      </c>
      <c r="AJ235" s="187">
        <f t="shared" ref="AJ235:AJ237" si="785">+AG235-AH235</f>
        <v>120000000</v>
      </c>
      <c r="AK235" s="30">
        <v>0</v>
      </c>
      <c r="AL235" s="30">
        <v>0</v>
      </c>
      <c r="AM235" s="30">
        <v>0</v>
      </c>
      <c r="AN235" s="30">
        <v>0</v>
      </c>
      <c r="AO235" s="30">
        <v>0</v>
      </c>
      <c r="AP235" s="30">
        <v>0</v>
      </c>
      <c r="AQ235" s="30">
        <v>0</v>
      </c>
      <c r="AR235" s="30">
        <v>0</v>
      </c>
      <c r="AS235" s="30">
        <v>0</v>
      </c>
      <c r="AT235" s="30">
        <v>0</v>
      </c>
      <c r="AU235" s="30">
        <v>0</v>
      </c>
      <c r="AV235" s="30">
        <v>0</v>
      </c>
      <c r="AW235" s="36">
        <f t="shared" ref="AW235:AW237" si="786">+SUM(AK235:AV235)</f>
        <v>0</v>
      </c>
      <c r="AX235" s="30">
        <v>0</v>
      </c>
      <c r="AY235" s="30">
        <v>0</v>
      </c>
      <c r="AZ235" s="30">
        <v>0</v>
      </c>
      <c r="BA235" s="30">
        <v>0</v>
      </c>
      <c r="BB235" s="30">
        <v>0</v>
      </c>
      <c r="BC235" s="30">
        <v>0</v>
      </c>
      <c r="BD235" s="30">
        <v>0</v>
      </c>
      <c r="BE235" s="30">
        <v>0</v>
      </c>
      <c r="BF235" s="30">
        <v>0</v>
      </c>
      <c r="BG235" s="30">
        <v>0</v>
      </c>
      <c r="BH235" s="30">
        <v>0</v>
      </c>
      <c r="BI235" s="30">
        <v>0</v>
      </c>
      <c r="BJ235" s="30">
        <f t="shared" ref="BJ235:BJ237" si="787">+SUM(AX235:BI235)</f>
        <v>0</v>
      </c>
      <c r="BK235" s="30">
        <v>0</v>
      </c>
      <c r="BL235" s="30">
        <v>0</v>
      </c>
      <c r="BM235" s="30">
        <v>0</v>
      </c>
      <c r="BN235" s="30">
        <v>0</v>
      </c>
      <c r="BO235" s="30">
        <v>0</v>
      </c>
      <c r="BP235" s="30">
        <v>0</v>
      </c>
      <c r="BQ235" s="30">
        <v>0</v>
      </c>
      <c r="BR235" s="30">
        <v>0</v>
      </c>
      <c r="BS235" s="30">
        <v>0</v>
      </c>
      <c r="BT235" s="30">
        <v>0</v>
      </c>
      <c r="BU235" s="30">
        <v>0</v>
      </c>
      <c r="BV235" s="30">
        <v>0</v>
      </c>
      <c r="BW235" s="30">
        <f t="shared" ref="BW235:BW237" si="788">+SUM(BK235:BV235)</f>
        <v>0</v>
      </c>
      <c r="BX235" s="30">
        <v>0</v>
      </c>
      <c r="BY235" s="30">
        <v>0</v>
      </c>
      <c r="BZ235" s="30">
        <v>0</v>
      </c>
      <c r="CA235" s="30">
        <v>0</v>
      </c>
      <c r="CB235" s="30">
        <v>0</v>
      </c>
      <c r="CC235" s="30">
        <v>0</v>
      </c>
      <c r="CD235" s="30">
        <v>0</v>
      </c>
      <c r="CE235" s="30">
        <v>0</v>
      </c>
      <c r="CF235" s="30">
        <v>0</v>
      </c>
      <c r="CG235" s="30">
        <v>0</v>
      </c>
      <c r="CH235" s="30">
        <v>0</v>
      </c>
      <c r="CI235" s="30">
        <v>0</v>
      </c>
      <c r="CJ235" s="30">
        <f t="shared" ref="CJ235:CJ237" si="789">+SUM(BX235:CI235)</f>
        <v>0</v>
      </c>
      <c r="CK235" s="42">
        <f t="shared" ref="CK235:CK237" si="790">+AJ235-AW235</f>
        <v>120000000</v>
      </c>
      <c r="CL235" s="38">
        <f t="shared" ref="CL235:CL237" si="791">+AW235-BJ235</f>
        <v>0</v>
      </c>
      <c r="CM235" s="38">
        <f t="shared" ref="CM235:CM237" si="792">+BJ235-BW235</f>
        <v>0</v>
      </c>
      <c r="CN235" s="38">
        <f t="shared" ref="CN235:CN237" si="793">+BW235-CJ235</f>
        <v>0</v>
      </c>
      <c r="CO235" s="372">
        <f t="shared" si="777"/>
        <v>0</v>
      </c>
      <c r="CP235" s="373">
        <f>IFERROR(BJ235/AJ235,0)</f>
        <v>0</v>
      </c>
    </row>
    <row r="236" spans="1:94" s="29" customFormat="1" ht="26.25" customHeight="1" outlineLevel="2">
      <c r="A236" s="486" t="s">
        <v>849</v>
      </c>
      <c r="B236" s="486" t="s">
        <v>708</v>
      </c>
      <c r="C236" s="550">
        <v>10</v>
      </c>
      <c r="D236" s="487" t="s">
        <v>362</v>
      </c>
      <c r="E236" s="30">
        <v>0</v>
      </c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>
        <v>126500000</v>
      </c>
      <c r="T236" s="27"/>
      <c r="U236" s="27"/>
      <c r="V236" s="27"/>
      <c r="W236" s="27"/>
      <c r="X236" s="27"/>
      <c r="Y236" s="27"/>
      <c r="Z236" s="27"/>
      <c r="AA236" s="27"/>
      <c r="AB236" s="27"/>
      <c r="AC236" s="573"/>
      <c r="AD236" s="34">
        <f t="shared" si="781"/>
        <v>0</v>
      </c>
      <c r="AE236" s="36">
        <f t="shared" si="782"/>
        <v>126500000</v>
      </c>
      <c r="AF236" s="32"/>
      <c r="AG236" s="30">
        <f t="shared" si="783"/>
        <v>126500000</v>
      </c>
      <c r="AH236" s="44"/>
      <c r="AI236" s="139">
        <f t="shared" si="784"/>
        <v>0</v>
      </c>
      <c r="AJ236" s="187">
        <f t="shared" si="785"/>
        <v>126500000</v>
      </c>
      <c r="AK236" s="30">
        <v>0</v>
      </c>
      <c r="AL236" s="30">
        <v>0</v>
      </c>
      <c r="AM236" s="30">
        <v>0</v>
      </c>
      <c r="AN236" s="30">
        <v>0</v>
      </c>
      <c r="AO236" s="30">
        <v>0</v>
      </c>
      <c r="AP236" s="30">
        <v>0</v>
      </c>
      <c r="AQ236" s="30">
        <v>0</v>
      </c>
      <c r="AR236" s="30">
        <v>0</v>
      </c>
      <c r="AS236" s="30">
        <v>0</v>
      </c>
      <c r="AT236" s="30">
        <v>0</v>
      </c>
      <c r="AU236" s="30">
        <v>0</v>
      </c>
      <c r="AV236" s="30">
        <v>0</v>
      </c>
      <c r="AW236" s="36">
        <f t="shared" si="786"/>
        <v>0</v>
      </c>
      <c r="AX236" s="30">
        <v>0</v>
      </c>
      <c r="AY236" s="30">
        <v>0</v>
      </c>
      <c r="AZ236" s="30">
        <v>0</v>
      </c>
      <c r="BA236" s="30">
        <v>0</v>
      </c>
      <c r="BB236" s="30">
        <v>0</v>
      </c>
      <c r="BC236" s="30">
        <v>0</v>
      </c>
      <c r="BD236" s="30">
        <v>0</v>
      </c>
      <c r="BE236" s="30">
        <v>0</v>
      </c>
      <c r="BF236" s="30">
        <v>0</v>
      </c>
      <c r="BG236" s="30">
        <v>0</v>
      </c>
      <c r="BH236" s="30">
        <v>0</v>
      </c>
      <c r="BI236" s="30">
        <v>0</v>
      </c>
      <c r="BJ236" s="30">
        <f t="shared" si="787"/>
        <v>0</v>
      </c>
      <c r="BK236" s="30">
        <v>0</v>
      </c>
      <c r="BL236" s="30">
        <v>0</v>
      </c>
      <c r="BM236" s="30">
        <v>0</v>
      </c>
      <c r="BN236" s="30">
        <v>0</v>
      </c>
      <c r="BO236" s="30">
        <v>0</v>
      </c>
      <c r="BP236" s="30">
        <v>0</v>
      </c>
      <c r="BQ236" s="30">
        <v>0</v>
      </c>
      <c r="BR236" s="30">
        <v>0</v>
      </c>
      <c r="BS236" s="30">
        <v>0</v>
      </c>
      <c r="BT236" s="30">
        <v>0</v>
      </c>
      <c r="BU236" s="30">
        <v>0</v>
      </c>
      <c r="BV236" s="30">
        <v>0</v>
      </c>
      <c r="BW236" s="30">
        <f t="shared" si="788"/>
        <v>0</v>
      </c>
      <c r="BX236" s="30">
        <v>0</v>
      </c>
      <c r="BY236" s="30">
        <v>0</v>
      </c>
      <c r="BZ236" s="30">
        <v>0</v>
      </c>
      <c r="CA236" s="30">
        <v>0</v>
      </c>
      <c r="CB236" s="30">
        <v>0</v>
      </c>
      <c r="CC236" s="30">
        <v>0</v>
      </c>
      <c r="CD236" s="30">
        <v>0</v>
      </c>
      <c r="CE236" s="30">
        <v>0</v>
      </c>
      <c r="CF236" s="30">
        <v>0</v>
      </c>
      <c r="CG236" s="30">
        <v>0</v>
      </c>
      <c r="CH236" s="30">
        <v>0</v>
      </c>
      <c r="CI236" s="30">
        <v>0</v>
      </c>
      <c r="CJ236" s="30">
        <f t="shared" si="789"/>
        <v>0</v>
      </c>
      <c r="CK236" s="42">
        <f t="shared" si="790"/>
        <v>126500000</v>
      </c>
      <c r="CL236" s="38">
        <f t="shared" si="791"/>
        <v>0</v>
      </c>
      <c r="CM236" s="38">
        <f t="shared" si="792"/>
        <v>0</v>
      </c>
      <c r="CN236" s="38">
        <f t="shared" si="793"/>
        <v>0</v>
      </c>
      <c r="CO236" s="372">
        <f t="shared" si="777"/>
        <v>0</v>
      </c>
      <c r="CP236" s="373">
        <f>IFERROR(BJ236/AJ236,0)</f>
        <v>0</v>
      </c>
    </row>
    <row r="237" spans="1:94" s="29" customFormat="1" ht="38.25" customHeight="1" outlineLevel="2">
      <c r="A237" s="486" t="s">
        <v>850</v>
      </c>
      <c r="B237" s="486" t="s">
        <v>709</v>
      </c>
      <c r="C237" s="550">
        <v>10</v>
      </c>
      <c r="D237" s="487" t="s">
        <v>103</v>
      </c>
      <c r="E237" s="30">
        <v>0</v>
      </c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>
        <v>103500000</v>
      </c>
      <c r="T237" s="27"/>
      <c r="U237" s="27"/>
      <c r="V237" s="27"/>
      <c r="W237" s="27"/>
      <c r="X237" s="27"/>
      <c r="Y237" s="27"/>
      <c r="Z237" s="27"/>
      <c r="AA237" s="27"/>
      <c r="AB237" s="27"/>
      <c r="AC237" s="573"/>
      <c r="AD237" s="34">
        <f t="shared" si="781"/>
        <v>0</v>
      </c>
      <c r="AE237" s="36">
        <f t="shared" si="782"/>
        <v>103500000</v>
      </c>
      <c r="AF237" s="32"/>
      <c r="AG237" s="30">
        <f t="shared" si="783"/>
        <v>103500000</v>
      </c>
      <c r="AH237" s="44"/>
      <c r="AI237" s="139">
        <f t="shared" si="784"/>
        <v>0</v>
      </c>
      <c r="AJ237" s="187">
        <f t="shared" si="785"/>
        <v>103500000</v>
      </c>
      <c r="AK237" s="30">
        <v>0</v>
      </c>
      <c r="AL237" s="30">
        <v>0</v>
      </c>
      <c r="AM237" s="30">
        <v>0</v>
      </c>
      <c r="AN237" s="30">
        <v>0</v>
      </c>
      <c r="AO237" s="30">
        <v>0</v>
      </c>
      <c r="AP237" s="30">
        <v>0</v>
      </c>
      <c r="AQ237" s="30">
        <v>0</v>
      </c>
      <c r="AR237" s="30">
        <v>0</v>
      </c>
      <c r="AS237" s="30">
        <v>0</v>
      </c>
      <c r="AT237" s="30">
        <v>0</v>
      </c>
      <c r="AU237" s="30">
        <v>0</v>
      </c>
      <c r="AV237" s="30">
        <v>0</v>
      </c>
      <c r="AW237" s="36">
        <f t="shared" si="786"/>
        <v>0</v>
      </c>
      <c r="AX237" s="30">
        <v>0</v>
      </c>
      <c r="AY237" s="30">
        <v>0</v>
      </c>
      <c r="AZ237" s="30">
        <v>0</v>
      </c>
      <c r="BA237" s="30">
        <v>0</v>
      </c>
      <c r="BB237" s="30">
        <v>0</v>
      </c>
      <c r="BC237" s="30">
        <v>0</v>
      </c>
      <c r="BD237" s="30">
        <v>0</v>
      </c>
      <c r="BE237" s="30">
        <v>0</v>
      </c>
      <c r="BF237" s="30">
        <v>0</v>
      </c>
      <c r="BG237" s="30">
        <v>0</v>
      </c>
      <c r="BH237" s="30">
        <v>0</v>
      </c>
      <c r="BI237" s="30">
        <v>0</v>
      </c>
      <c r="BJ237" s="30">
        <f t="shared" si="787"/>
        <v>0</v>
      </c>
      <c r="BK237" s="30">
        <v>0</v>
      </c>
      <c r="BL237" s="30">
        <v>0</v>
      </c>
      <c r="BM237" s="30">
        <v>0</v>
      </c>
      <c r="BN237" s="30">
        <v>0</v>
      </c>
      <c r="BO237" s="30">
        <v>0</v>
      </c>
      <c r="BP237" s="30">
        <v>0</v>
      </c>
      <c r="BQ237" s="30">
        <v>0</v>
      </c>
      <c r="BR237" s="30">
        <v>0</v>
      </c>
      <c r="BS237" s="30">
        <v>0</v>
      </c>
      <c r="BT237" s="30">
        <v>0</v>
      </c>
      <c r="BU237" s="30">
        <v>0</v>
      </c>
      <c r="BV237" s="30">
        <v>0</v>
      </c>
      <c r="BW237" s="30">
        <f t="shared" si="788"/>
        <v>0</v>
      </c>
      <c r="BX237" s="30">
        <v>0</v>
      </c>
      <c r="BY237" s="30">
        <v>0</v>
      </c>
      <c r="BZ237" s="30">
        <v>0</v>
      </c>
      <c r="CA237" s="30">
        <v>0</v>
      </c>
      <c r="CB237" s="30">
        <v>0</v>
      </c>
      <c r="CC237" s="30">
        <v>0</v>
      </c>
      <c r="CD237" s="30">
        <v>0</v>
      </c>
      <c r="CE237" s="30">
        <v>0</v>
      </c>
      <c r="CF237" s="30">
        <v>0</v>
      </c>
      <c r="CG237" s="30">
        <v>0</v>
      </c>
      <c r="CH237" s="30">
        <v>0</v>
      </c>
      <c r="CI237" s="30">
        <v>0</v>
      </c>
      <c r="CJ237" s="30">
        <f t="shared" si="789"/>
        <v>0</v>
      </c>
      <c r="CK237" s="42">
        <f t="shared" si="790"/>
        <v>103500000</v>
      </c>
      <c r="CL237" s="38">
        <f t="shared" si="791"/>
        <v>0</v>
      </c>
      <c r="CM237" s="38">
        <f t="shared" si="792"/>
        <v>0</v>
      </c>
      <c r="CN237" s="38">
        <f t="shared" si="793"/>
        <v>0</v>
      </c>
      <c r="CO237" s="372">
        <f t="shared" si="777"/>
        <v>0</v>
      </c>
      <c r="CP237" s="373">
        <f>IFERROR(BJ237/AJ237,0)</f>
        <v>0</v>
      </c>
    </row>
    <row r="238" spans="1:94" s="26" customFormat="1" ht="90" outlineLevel="1">
      <c r="A238" s="146"/>
      <c r="B238" s="380" t="s">
        <v>710</v>
      </c>
      <c r="C238" s="557" t="s">
        <v>84</v>
      </c>
      <c r="D238" s="252" t="s">
        <v>686</v>
      </c>
      <c r="E238" s="381">
        <v>0</v>
      </c>
      <c r="F238" s="381"/>
      <c r="G238" s="381"/>
      <c r="H238" s="381"/>
      <c r="I238" s="381"/>
      <c r="J238" s="381"/>
      <c r="K238" s="381"/>
      <c r="L238" s="381">
        <f t="shared" ref="L238:BQ238" si="794">+L239</f>
        <v>0</v>
      </c>
      <c r="M238" s="381">
        <f t="shared" si="794"/>
        <v>0</v>
      </c>
      <c r="N238" s="381">
        <f t="shared" si="794"/>
        <v>0</v>
      </c>
      <c r="O238" s="381">
        <f t="shared" si="794"/>
        <v>0</v>
      </c>
      <c r="P238" s="381">
        <f t="shared" si="794"/>
        <v>0</v>
      </c>
      <c r="Q238" s="381">
        <f t="shared" si="794"/>
        <v>0</v>
      </c>
      <c r="R238" s="381">
        <f t="shared" si="794"/>
        <v>0</v>
      </c>
      <c r="S238" s="381">
        <f t="shared" si="794"/>
        <v>300000000</v>
      </c>
      <c r="T238" s="381">
        <f t="shared" si="794"/>
        <v>0</v>
      </c>
      <c r="U238" s="381">
        <f t="shared" si="794"/>
        <v>0</v>
      </c>
      <c r="V238" s="381">
        <f t="shared" si="794"/>
        <v>0</v>
      </c>
      <c r="W238" s="381">
        <f t="shared" si="794"/>
        <v>0</v>
      </c>
      <c r="X238" s="381">
        <f t="shared" si="794"/>
        <v>0</v>
      </c>
      <c r="Y238" s="381">
        <f t="shared" si="794"/>
        <v>0</v>
      </c>
      <c r="Z238" s="381">
        <f t="shared" si="794"/>
        <v>0</v>
      </c>
      <c r="AA238" s="381">
        <f t="shared" si="794"/>
        <v>0</v>
      </c>
      <c r="AB238" s="381">
        <f t="shared" si="794"/>
        <v>0</v>
      </c>
      <c r="AC238" s="382">
        <f t="shared" si="794"/>
        <v>0</v>
      </c>
      <c r="AD238" s="383">
        <f t="shared" si="794"/>
        <v>0</v>
      </c>
      <c r="AE238" s="381">
        <f t="shared" si="794"/>
        <v>300000000</v>
      </c>
      <c r="AF238" s="382">
        <f t="shared" si="794"/>
        <v>0</v>
      </c>
      <c r="AG238" s="383">
        <f t="shared" si="794"/>
        <v>300000000</v>
      </c>
      <c r="AH238" s="381">
        <f t="shared" si="794"/>
        <v>0</v>
      </c>
      <c r="AI238" s="381">
        <f t="shared" si="794"/>
        <v>0</v>
      </c>
      <c r="AJ238" s="381">
        <f t="shared" si="794"/>
        <v>300000000</v>
      </c>
      <c r="AK238" s="381">
        <f t="shared" si="794"/>
        <v>0</v>
      </c>
      <c r="AL238" s="381">
        <f t="shared" si="794"/>
        <v>0</v>
      </c>
      <c r="AM238" s="381">
        <f t="shared" si="794"/>
        <v>0</v>
      </c>
      <c r="AN238" s="381">
        <f t="shared" si="794"/>
        <v>0</v>
      </c>
      <c r="AO238" s="381">
        <f t="shared" si="794"/>
        <v>0</v>
      </c>
      <c r="AP238" s="381">
        <f t="shared" si="794"/>
        <v>0</v>
      </c>
      <c r="AQ238" s="381">
        <f t="shared" si="794"/>
        <v>0</v>
      </c>
      <c r="AR238" s="381">
        <f t="shared" si="794"/>
        <v>0</v>
      </c>
      <c r="AS238" s="381">
        <f t="shared" si="794"/>
        <v>0</v>
      </c>
      <c r="AT238" s="381">
        <f t="shared" si="794"/>
        <v>0</v>
      </c>
      <c r="AU238" s="381">
        <f t="shared" si="794"/>
        <v>0</v>
      </c>
      <c r="AV238" s="381">
        <f t="shared" si="794"/>
        <v>0</v>
      </c>
      <c r="AW238" s="381">
        <f>+AW239</f>
        <v>0</v>
      </c>
      <c r="AX238" s="381">
        <f t="shared" si="794"/>
        <v>0</v>
      </c>
      <c r="AY238" s="381">
        <f t="shared" si="794"/>
        <v>0</v>
      </c>
      <c r="AZ238" s="381">
        <f t="shared" si="794"/>
        <v>0</v>
      </c>
      <c r="BA238" s="381">
        <f t="shared" si="794"/>
        <v>0</v>
      </c>
      <c r="BB238" s="381">
        <f t="shared" si="794"/>
        <v>0</v>
      </c>
      <c r="BC238" s="381">
        <f t="shared" si="794"/>
        <v>0</v>
      </c>
      <c r="BD238" s="381">
        <f t="shared" si="794"/>
        <v>0</v>
      </c>
      <c r="BE238" s="381">
        <f t="shared" si="794"/>
        <v>0</v>
      </c>
      <c r="BF238" s="381">
        <f t="shared" si="794"/>
        <v>0</v>
      </c>
      <c r="BG238" s="381">
        <f t="shared" si="794"/>
        <v>0</v>
      </c>
      <c r="BH238" s="381">
        <f t="shared" si="794"/>
        <v>0</v>
      </c>
      <c r="BI238" s="381">
        <f t="shared" si="794"/>
        <v>0</v>
      </c>
      <c r="BJ238" s="381">
        <f t="shared" si="794"/>
        <v>0</v>
      </c>
      <c r="BK238" s="381">
        <f t="shared" si="794"/>
        <v>0</v>
      </c>
      <c r="BL238" s="381">
        <f t="shared" si="794"/>
        <v>0</v>
      </c>
      <c r="BM238" s="381">
        <f>+BM239</f>
        <v>0</v>
      </c>
      <c r="BN238" s="381">
        <f t="shared" si="794"/>
        <v>0</v>
      </c>
      <c r="BO238" s="381">
        <f t="shared" si="794"/>
        <v>0</v>
      </c>
      <c r="BP238" s="381">
        <f t="shared" si="794"/>
        <v>0</v>
      </c>
      <c r="BQ238" s="381">
        <f t="shared" si="794"/>
        <v>0</v>
      </c>
      <c r="BR238" s="381">
        <f t="shared" ref="BR238:CN238" si="795">+BR239</f>
        <v>0</v>
      </c>
      <c r="BS238" s="381">
        <f t="shared" si="795"/>
        <v>0</v>
      </c>
      <c r="BT238" s="381">
        <f t="shared" si="795"/>
        <v>0</v>
      </c>
      <c r="BU238" s="381">
        <f t="shared" si="795"/>
        <v>0</v>
      </c>
      <c r="BV238" s="381">
        <f t="shared" si="795"/>
        <v>0</v>
      </c>
      <c r="BW238" s="381">
        <f t="shared" si="795"/>
        <v>0</v>
      </c>
      <c r="BX238" s="381">
        <f t="shared" si="795"/>
        <v>0</v>
      </c>
      <c r="BY238" s="381">
        <f t="shared" si="795"/>
        <v>0</v>
      </c>
      <c r="BZ238" s="381">
        <f t="shared" si="795"/>
        <v>0</v>
      </c>
      <c r="CA238" s="381">
        <f t="shared" si="795"/>
        <v>0</v>
      </c>
      <c r="CB238" s="381">
        <f t="shared" si="795"/>
        <v>0</v>
      </c>
      <c r="CC238" s="381">
        <f t="shared" si="795"/>
        <v>0</v>
      </c>
      <c r="CD238" s="381">
        <f t="shared" si="795"/>
        <v>0</v>
      </c>
      <c r="CE238" s="381">
        <f t="shared" si="795"/>
        <v>0</v>
      </c>
      <c r="CF238" s="381">
        <f t="shared" si="795"/>
        <v>0</v>
      </c>
      <c r="CG238" s="381">
        <f t="shared" si="795"/>
        <v>0</v>
      </c>
      <c r="CH238" s="381">
        <f t="shared" si="795"/>
        <v>0</v>
      </c>
      <c r="CI238" s="381">
        <f t="shared" si="795"/>
        <v>0</v>
      </c>
      <c r="CJ238" s="381">
        <f t="shared" si="795"/>
        <v>0</v>
      </c>
      <c r="CK238" s="381">
        <f t="shared" si="795"/>
        <v>300000000</v>
      </c>
      <c r="CL238" s="381">
        <f t="shared" si="795"/>
        <v>0</v>
      </c>
      <c r="CM238" s="381">
        <f t="shared" si="795"/>
        <v>0</v>
      </c>
      <c r="CN238" s="381">
        <f t="shared" si="795"/>
        <v>0</v>
      </c>
      <c r="CO238" s="384">
        <f t="shared" ref="CO238:CO247" si="796">IFERROR(AW238/AJ238,0)</f>
        <v>0</v>
      </c>
      <c r="CP238" s="384">
        <f>IFERROR(BJ238/AJ238,0)</f>
        <v>0</v>
      </c>
    </row>
    <row r="239" spans="1:94" s="251" customFormat="1" ht="36" customHeight="1" outlineLevel="1">
      <c r="A239" s="388"/>
      <c r="B239" s="480" t="s">
        <v>711</v>
      </c>
      <c r="C239" s="548">
        <v>10</v>
      </c>
      <c r="D239" s="481" t="s">
        <v>437</v>
      </c>
      <c r="E239" s="397">
        <f t="shared" ref="E239:AJ239" si="797">+SUM(E240:E240)</f>
        <v>0</v>
      </c>
      <c r="F239" s="397">
        <f t="shared" si="797"/>
        <v>0</v>
      </c>
      <c r="G239" s="397">
        <f t="shared" si="797"/>
        <v>0</v>
      </c>
      <c r="H239" s="397">
        <f t="shared" si="797"/>
        <v>0</v>
      </c>
      <c r="I239" s="397">
        <f t="shared" si="797"/>
        <v>0</v>
      </c>
      <c r="J239" s="397">
        <f t="shared" si="797"/>
        <v>0</v>
      </c>
      <c r="K239" s="397">
        <f t="shared" si="797"/>
        <v>0</v>
      </c>
      <c r="L239" s="397">
        <f t="shared" si="797"/>
        <v>0</v>
      </c>
      <c r="M239" s="397">
        <f t="shared" si="797"/>
        <v>0</v>
      </c>
      <c r="N239" s="397">
        <f t="shared" si="797"/>
        <v>0</v>
      </c>
      <c r="O239" s="397">
        <f t="shared" si="797"/>
        <v>0</v>
      </c>
      <c r="P239" s="397">
        <f t="shared" si="797"/>
        <v>0</v>
      </c>
      <c r="Q239" s="397">
        <f t="shared" si="797"/>
        <v>0</v>
      </c>
      <c r="R239" s="397">
        <f t="shared" si="797"/>
        <v>0</v>
      </c>
      <c r="S239" s="397">
        <f t="shared" si="797"/>
        <v>300000000</v>
      </c>
      <c r="T239" s="397">
        <f t="shared" si="797"/>
        <v>0</v>
      </c>
      <c r="U239" s="397">
        <f t="shared" si="797"/>
        <v>0</v>
      </c>
      <c r="V239" s="397">
        <f t="shared" si="797"/>
        <v>0</v>
      </c>
      <c r="W239" s="397">
        <f t="shared" si="797"/>
        <v>0</v>
      </c>
      <c r="X239" s="397">
        <f t="shared" si="797"/>
        <v>0</v>
      </c>
      <c r="Y239" s="397">
        <f t="shared" si="797"/>
        <v>0</v>
      </c>
      <c r="Z239" s="397">
        <f t="shared" si="797"/>
        <v>0</v>
      </c>
      <c r="AA239" s="397">
        <f t="shared" si="797"/>
        <v>0</v>
      </c>
      <c r="AB239" s="397">
        <f t="shared" si="797"/>
        <v>0</v>
      </c>
      <c r="AC239" s="482">
        <f t="shared" si="797"/>
        <v>0</v>
      </c>
      <c r="AD239" s="582">
        <f t="shared" si="797"/>
        <v>0</v>
      </c>
      <c r="AE239" s="583">
        <f t="shared" si="797"/>
        <v>300000000</v>
      </c>
      <c r="AF239" s="199">
        <f t="shared" si="797"/>
        <v>0</v>
      </c>
      <c r="AG239" s="202">
        <f t="shared" si="797"/>
        <v>300000000</v>
      </c>
      <c r="AH239" s="483">
        <f t="shared" si="797"/>
        <v>0</v>
      </c>
      <c r="AI239" s="397">
        <f t="shared" si="797"/>
        <v>0</v>
      </c>
      <c r="AJ239" s="397">
        <f t="shared" si="797"/>
        <v>300000000</v>
      </c>
      <c r="AK239" s="397">
        <f t="shared" ref="AK239:BP239" si="798">+SUM(AK240:AK240)</f>
        <v>0</v>
      </c>
      <c r="AL239" s="397">
        <f t="shared" si="798"/>
        <v>0</v>
      </c>
      <c r="AM239" s="397">
        <f t="shared" si="798"/>
        <v>0</v>
      </c>
      <c r="AN239" s="397">
        <f t="shared" si="798"/>
        <v>0</v>
      </c>
      <c r="AO239" s="397">
        <f t="shared" si="798"/>
        <v>0</v>
      </c>
      <c r="AP239" s="397">
        <f t="shared" si="798"/>
        <v>0</v>
      </c>
      <c r="AQ239" s="397">
        <f t="shared" si="798"/>
        <v>0</v>
      </c>
      <c r="AR239" s="397">
        <f t="shared" si="798"/>
        <v>0</v>
      </c>
      <c r="AS239" s="397">
        <f t="shared" si="798"/>
        <v>0</v>
      </c>
      <c r="AT239" s="397">
        <f t="shared" si="798"/>
        <v>0</v>
      </c>
      <c r="AU239" s="397">
        <f t="shared" si="798"/>
        <v>0</v>
      </c>
      <c r="AV239" s="397">
        <f t="shared" si="798"/>
        <v>0</v>
      </c>
      <c r="AW239" s="397">
        <f t="shared" si="798"/>
        <v>0</v>
      </c>
      <c r="AX239" s="397">
        <f t="shared" si="798"/>
        <v>0</v>
      </c>
      <c r="AY239" s="397">
        <f t="shared" si="798"/>
        <v>0</v>
      </c>
      <c r="AZ239" s="397">
        <f t="shared" si="798"/>
        <v>0</v>
      </c>
      <c r="BA239" s="397">
        <f t="shared" si="798"/>
        <v>0</v>
      </c>
      <c r="BB239" s="397">
        <f t="shared" si="798"/>
        <v>0</v>
      </c>
      <c r="BC239" s="397">
        <f t="shared" si="798"/>
        <v>0</v>
      </c>
      <c r="BD239" s="397">
        <f t="shared" si="798"/>
        <v>0</v>
      </c>
      <c r="BE239" s="397">
        <f t="shared" si="798"/>
        <v>0</v>
      </c>
      <c r="BF239" s="397">
        <f t="shared" si="798"/>
        <v>0</v>
      </c>
      <c r="BG239" s="397">
        <f t="shared" si="798"/>
        <v>0</v>
      </c>
      <c r="BH239" s="397">
        <f t="shared" si="798"/>
        <v>0</v>
      </c>
      <c r="BI239" s="397">
        <f t="shared" si="798"/>
        <v>0</v>
      </c>
      <c r="BJ239" s="397">
        <f t="shared" si="798"/>
        <v>0</v>
      </c>
      <c r="BK239" s="397">
        <f t="shared" si="798"/>
        <v>0</v>
      </c>
      <c r="BL239" s="397">
        <f t="shared" si="798"/>
        <v>0</v>
      </c>
      <c r="BM239" s="484">
        <f t="shared" si="798"/>
        <v>0</v>
      </c>
      <c r="BN239" s="484">
        <f t="shared" si="798"/>
        <v>0</v>
      </c>
      <c r="BO239" s="397">
        <f t="shared" si="798"/>
        <v>0</v>
      </c>
      <c r="BP239" s="397">
        <f t="shared" si="798"/>
        <v>0</v>
      </c>
      <c r="BQ239" s="397">
        <f t="shared" ref="BQ239:CN239" si="799">+SUM(BQ240:BQ240)</f>
        <v>0</v>
      </c>
      <c r="BR239" s="397">
        <f t="shared" si="799"/>
        <v>0</v>
      </c>
      <c r="BS239" s="397">
        <f t="shared" si="799"/>
        <v>0</v>
      </c>
      <c r="BT239" s="397">
        <f t="shared" si="799"/>
        <v>0</v>
      </c>
      <c r="BU239" s="397">
        <f t="shared" si="799"/>
        <v>0</v>
      </c>
      <c r="BV239" s="397">
        <f t="shared" si="799"/>
        <v>0</v>
      </c>
      <c r="BW239" s="397">
        <f t="shared" si="799"/>
        <v>0</v>
      </c>
      <c r="BX239" s="397">
        <f t="shared" si="799"/>
        <v>0</v>
      </c>
      <c r="BY239" s="397">
        <f t="shared" si="799"/>
        <v>0</v>
      </c>
      <c r="BZ239" s="397">
        <f t="shared" si="799"/>
        <v>0</v>
      </c>
      <c r="CA239" s="397">
        <f t="shared" si="799"/>
        <v>0</v>
      </c>
      <c r="CB239" s="397">
        <f t="shared" si="799"/>
        <v>0</v>
      </c>
      <c r="CC239" s="397">
        <f t="shared" si="799"/>
        <v>0</v>
      </c>
      <c r="CD239" s="397">
        <f t="shared" si="799"/>
        <v>0</v>
      </c>
      <c r="CE239" s="397">
        <f t="shared" si="799"/>
        <v>0</v>
      </c>
      <c r="CF239" s="397">
        <f t="shared" si="799"/>
        <v>0</v>
      </c>
      <c r="CG239" s="397">
        <f t="shared" si="799"/>
        <v>0</v>
      </c>
      <c r="CH239" s="397">
        <f t="shared" si="799"/>
        <v>0</v>
      </c>
      <c r="CI239" s="397">
        <f t="shared" si="799"/>
        <v>0</v>
      </c>
      <c r="CJ239" s="397">
        <f t="shared" si="799"/>
        <v>0</v>
      </c>
      <c r="CK239" s="397">
        <f t="shared" si="799"/>
        <v>300000000</v>
      </c>
      <c r="CL239" s="397">
        <f t="shared" si="799"/>
        <v>0</v>
      </c>
      <c r="CM239" s="397">
        <f t="shared" si="799"/>
        <v>0</v>
      </c>
      <c r="CN239" s="397">
        <f t="shared" si="799"/>
        <v>0</v>
      </c>
      <c r="CO239" s="485">
        <f t="shared" si="796"/>
        <v>0</v>
      </c>
      <c r="CP239" s="485">
        <f>IFERROR(BJ239/AJ239,0)</f>
        <v>0</v>
      </c>
    </row>
    <row r="240" spans="1:94" s="29" customFormat="1" ht="54" outlineLevel="2">
      <c r="A240" s="486" t="s">
        <v>851</v>
      </c>
      <c r="B240" s="486" t="s">
        <v>712</v>
      </c>
      <c r="C240" s="550">
        <v>10</v>
      </c>
      <c r="D240" s="487" t="s">
        <v>366</v>
      </c>
      <c r="E240" s="30">
        <v>0</v>
      </c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>
        <v>300000000</v>
      </c>
      <c r="T240" s="27"/>
      <c r="U240" s="27"/>
      <c r="V240" s="27"/>
      <c r="W240" s="27"/>
      <c r="X240" s="27"/>
      <c r="Y240" s="27"/>
      <c r="Z240" s="27"/>
      <c r="AA240" s="27"/>
      <c r="AB240" s="27"/>
      <c r="AC240" s="573"/>
      <c r="AD240" s="34">
        <f t="shared" ref="AD240" si="800">+F240+H240+J240+L240+N240+P240+R240+T240+V240+X240+Z240+AB240</f>
        <v>0</v>
      </c>
      <c r="AE240" s="36">
        <f t="shared" ref="AE240" si="801">+G240+I240+K240+M240+O240+Q240+S240+U240+W240+Y240+AA240+AC240</f>
        <v>300000000</v>
      </c>
      <c r="AF240" s="32"/>
      <c r="AG240" s="30">
        <f t="shared" ref="AG240" si="802">+E240-AD240+AE240+AF240</f>
        <v>300000000</v>
      </c>
      <c r="AH240" s="44"/>
      <c r="AI240" s="139">
        <f t="shared" ref="AI240" si="803">+AH240+AW240</f>
        <v>0</v>
      </c>
      <c r="AJ240" s="187">
        <f t="shared" ref="AJ240" si="804">+AG240-AH240</f>
        <v>300000000</v>
      </c>
      <c r="AK240" s="30">
        <v>0</v>
      </c>
      <c r="AL240" s="30">
        <v>0</v>
      </c>
      <c r="AM240" s="30">
        <v>0</v>
      </c>
      <c r="AN240" s="30">
        <v>0</v>
      </c>
      <c r="AO240" s="30">
        <v>0</v>
      </c>
      <c r="AP240" s="30">
        <v>0</v>
      </c>
      <c r="AQ240" s="30">
        <v>0</v>
      </c>
      <c r="AR240" s="30">
        <v>0</v>
      </c>
      <c r="AS240" s="30">
        <v>0</v>
      </c>
      <c r="AT240" s="30">
        <v>0</v>
      </c>
      <c r="AU240" s="30">
        <v>0</v>
      </c>
      <c r="AV240" s="30">
        <v>0</v>
      </c>
      <c r="AW240" s="36">
        <f t="shared" ref="AW240" si="805">+SUM(AK240:AV240)</f>
        <v>0</v>
      </c>
      <c r="AX240" s="30">
        <v>0</v>
      </c>
      <c r="AY240" s="30">
        <v>0</v>
      </c>
      <c r="AZ240" s="30">
        <v>0</v>
      </c>
      <c r="BA240" s="30">
        <v>0</v>
      </c>
      <c r="BB240" s="30">
        <v>0</v>
      </c>
      <c r="BC240" s="30">
        <v>0</v>
      </c>
      <c r="BD240" s="30">
        <v>0</v>
      </c>
      <c r="BE240" s="30">
        <v>0</v>
      </c>
      <c r="BF240" s="30">
        <v>0</v>
      </c>
      <c r="BG240" s="30">
        <v>0</v>
      </c>
      <c r="BH240" s="30">
        <v>0</v>
      </c>
      <c r="BI240" s="30">
        <v>0</v>
      </c>
      <c r="BJ240" s="30">
        <f t="shared" ref="BJ240" si="806">+SUM(AX240:BI240)</f>
        <v>0</v>
      </c>
      <c r="BK240" s="30">
        <v>0</v>
      </c>
      <c r="BL240" s="30">
        <v>0</v>
      </c>
      <c r="BM240" s="30">
        <v>0</v>
      </c>
      <c r="BN240" s="30">
        <v>0</v>
      </c>
      <c r="BO240" s="30">
        <v>0</v>
      </c>
      <c r="BP240" s="30">
        <v>0</v>
      </c>
      <c r="BQ240" s="30">
        <v>0</v>
      </c>
      <c r="BR240" s="30">
        <v>0</v>
      </c>
      <c r="BS240" s="30">
        <v>0</v>
      </c>
      <c r="BT240" s="30">
        <v>0</v>
      </c>
      <c r="BU240" s="30">
        <v>0</v>
      </c>
      <c r="BV240" s="30">
        <v>0</v>
      </c>
      <c r="BW240" s="30">
        <f t="shared" ref="BW240" si="807">+SUM(BK240:BV240)</f>
        <v>0</v>
      </c>
      <c r="BX240" s="30">
        <v>0</v>
      </c>
      <c r="BY240" s="30">
        <v>0</v>
      </c>
      <c r="BZ240" s="30">
        <v>0</v>
      </c>
      <c r="CA240" s="30">
        <v>0</v>
      </c>
      <c r="CB240" s="30">
        <v>0</v>
      </c>
      <c r="CC240" s="30">
        <v>0</v>
      </c>
      <c r="CD240" s="30">
        <v>0</v>
      </c>
      <c r="CE240" s="30">
        <v>0</v>
      </c>
      <c r="CF240" s="30">
        <v>0</v>
      </c>
      <c r="CG240" s="30">
        <v>0</v>
      </c>
      <c r="CH240" s="30">
        <v>0</v>
      </c>
      <c r="CI240" s="30">
        <v>0</v>
      </c>
      <c r="CJ240" s="30">
        <f t="shared" ref="CJ240" si="808">+SUM(BX240:CI240)</f>
        <v>0</v>
      </c>
      <c r="CK240" s="42">
        <f t="shared" ref="CK240" si="809">+AJ240-AW240</f>
        <v>300000000</v>
      </c>
      <c r="CL240" s="38">
        <f t="shared" ref="CL240" si="810">+AW240-BJ240</f>
        <v>0</v>
      </c>
      <c r="CM240" s="38">
        <f t="shared" ref="CM240" si="811">+BJ240-BW240</f>
        <v>0</v>
      </c>
      <c r="CN240" s="38">
        <f t="shared" ref="CN240" si="812">+BW240-CJ240</f>
        <v>0</v>
      </c>
      <c r="CO240" s="372">
        <f t="shared" si="796"/>
        <v>0</v>
      </c>
      <c r="CP240" s="373">
        <f>IFERROR(BJ240/AJ240,0)</f>
        <v>0</v>
      </c>
    </row>
    <row r="241" spans="1:96" s="26" customFormat="1" ht="72" outlineLevel="1">
      <c r="A241" s="146"/>
      <c r="B241" s="380" t="s">
        <v>713</v>
      </c>
      <c r="C241" s="557" t="s">
        <v>84</v>
      </c>
      <c r="D241" s="252" t="s">
        <v>688</v>
      </c>
      <c r="E241" s="381">
        <v>0</v>
      </c>
      <c r="F241" s="381"/>
      <c r="G241" s="381"/>
      <c r="H241" s="381"/>
      <c r="I241" s="381"/>
      <c r="J241" s="381"/>
      <c r="K241" s="381"/>
      <c r="L241" s="381">
        <f t="shared" ref="L241:BQ241" si="813">+L242</f>
        <v>0</v>
      </c>
      <c r="M241" s="381">
        <f t="shared" si="813"/>
        <v>0</v>
      </c>
      <c r="N241" s="381">
        <f t="shared" si="813"/>
        <v>0</v>
      </c>
      <c r="O241" s="381">
        <f t="shared" si="813"/>
        <v>0</v>
      </c>
      <c r="P241" s="381">
        <f t="shared" si="813"/>
        <v>0</v>
      </c>
      <c r="Q241" s="381">
        <f t="shared" si="813"/>
        <v>0</v>
      </c>
      <c r="R241" s="381">
        <f t="shared" si="813"/>
        <v>0</v>
      </c>
      <c r="S241" s="381">
        <f t="shared" si="813"/>
        <v>300000000</v>
      </c>
      <c r="T241" s="381">
        <f t="shared" si="813"/>
        <v>0</v>
      </c>
      <c r="U241" s="381">
        <f t="shared" si="813"/>
        <v>0</v>
      </c>
      <c r="V241" s="381">
        <f t="shared" si="813"/>
        <v>0</v>
      </c>
      <c r="W241" s="381">
        <f t="shared" si="813"/>
        <v>0</v>
      </c>
      <c r="X241" s="381">
        <f t="shared" si="813"/>
        <v>0</v>
      </c>
      <c r="Y241" s="381">
        <f t="shared" si="813"/>
        <v>0</v>
      </c>
      <c r="Z241" s="381">
        <f t="shared" si="813"/>
        <v>0</v>
      </c>
      <c r="AA241" s="381">
        <f t="shared" si="813"/>
        <v>0</v>
      </c>
      <c r="AB241" s="381">
        <f t="shared" si="813"/>
        <v>0</v>
      </c>
      <c r="AC241" s="382">
        <f t="shared" si="813"/>
        <v>0</v>
      </c>
      <c r="AD241" s="383">
        <f t="shared" si="813"/>
        <v>0</v>
      </c>
      <c r="AE241" s="381">
        <f t="shared" si="813"/>
        <v>300000000</v>
      </c>
      <c r="AF241" s="382">
        <f t="shared" si="813"/>
        <v>0</v>
      </c>
      <c r="AG241" s="383">
        <f t="shared" si="813"/>
        <v>300000000</v>
      </c>
      <c r="AH241" s="381">
        <f t="shared" si="813"/>
        <v>0</v>
      </c>
      <c r="AI241" s="381">
        <f t="shared" si="813"/>
        <v>0</v>
      </c>
      <c r="AJ241" s="381">
        <f t="shared" si="813"/>
        <v>300000000</v>
      </c>
      <c r="AK241" s="381">
        <f t="shared" si="813"/>
        <v>0</v>
      </c>
      <c r="AL241" s="381">
        <f t="shared" si="813"/>
        <v>0</v>
      </c>
      <c r="AM241" s="381">
        <f t="shared" si="813"/>
        <v>0</v>
      </c>
      <c r="AN241" s="381">
        <f t="shared" si="813"/>
        <v>0</v>
      </c>
      <c r="AO241" s="381">
        <f t="shared" si="813"/>
        <v>0</v>
      </c>
      <c r="AP241" s="381">
        <f t="shared" si="813"/>
        <v>0</v>
      </c>
      <c r="AQ241" s="381">
        <f t="shared" si="813"/>
        <v>0</v>
      </c>
      <c r="AR241" s="381">
        <f t="shared" si="813"/>
        <v>0</v>
      </c>
      <c r="AS241" s="381">
        <f t="shared" si="813"/>
        <v>0</v>
      </c>
      <c r="AT241" s="381">
        <f t="shared" si="813"/>
        <v>0</v>
      </c>
      <c r="AU241" s="381">
        <f t="shared" si="813"/>
        <v>0</v>
      </c>
      <c r="AV241" s="381">
        <f t="shared" si="813"/>
        <v>0</v>
      </c>
      <c r="AW241" s="381">
        <f>+AW242</f>
        <v>0</v>
      </c>
      <c r="AX241" s="381">
        <f t="shared" si="813"/>
        <v>0</v>
      </c>
      <c r="AY241" s="381">
        <f t="shared" si="813"/>
        <v>0</v>
      </c>
      <c r="AZ241" s="381">
        <f t="shared" si="813"/>
        <v>0</v>
      </c>
      <c r="BA241" s="381">
        <f t="shared" si="813"/>
        <v>0</v>
      </c>
      <c r="BB241" s="381">
        <f t="shared" si="813"/>
        <v>0</v>
      </c>
      <c r="BC241" s="381">
        <f t="shared" si="813"/>
        <v>0</v>
      </c>
      <c r="BD241" s="381">
        <f t="shared" si="813"/>
        <v>0</v>
      </c>
      <c r="BE241" s="381">
        <f t="shared" si="813"/>
        <v>0</v>
      </c>
      <c r="BF241" s="381">
        <f t="shared" si="813"/>
        <v>0</v>
      </c>
      <c r="BG241" s="381">
        <f t="shared" si="813"/>
        <v>0</v>
      </c>
      <c r="BH241" s="381">
        <f t="shared" si="813"/>
        <v>0</v>
      </c>
      <c r="BI241" s="381">
        <f t="shared" si="813"/>
        <v>0</v>
      </c>
      <c r="BJ241" s="381">
        <f t="shared" si="813"/>
        <v>0</v>
      </c>
      <c r="BK241" s="381">
        <f t="shared" si="813"/>
        <v>0</v>
      </c>
      <c r="BL241" s="381">
        <f t="shared" si="813"/>
        <v>0</v>
      </c>
      <c r="BM241" s="381">
        <f>+BM242</f>
        <v>0</v>
      </c>
      <c r="BN241" s="381">
        <f t="shared" si="813"/>
        <v>0</v>
      </c>
      <c r="BO241" s="381">
        <f t="shared" si="813"/>
        <v>0</v>
      </c>
      <c r="BP241" s="381">
        <f t="shared" si="813"/>
        <v>0</v>
      </c>
      <c r="BQ241" s="381">
        <f t="shared" si="813"/>
        <v>0</v>
      </c>
      <c r="BR241" s="381">
        <f t="shared" ref="BR241:CN241" si="814">+BR242</f>
        <v>0</v>
      </c>
      <c r="BS241" s="381">
        <f t="shared" si="814"/>
        <v>0</v>
      </c>
      <c r="BT241" s="381">
        <f t="shared" si="814"/>
        <v>0</v>
      </c>
      <c r="BU241" s="381">
        <f t="shared" si="814"/>
        <v>0</v>
      </c>
      <c r="BV241" s="381">
        <f t="shared" si="814"/>
        <v>0</v>
      </c>
      <c r="BW241" s="381">
        <f t="shared" si="814"/>
        <v>0</v>
      </c>
      <c r="BX241" s="381">
        <f t="shared" si="814"/>
        <v>0</v>
      </c>
      <c r="BY241" s="381">
        <f t="shared" si="814"/>
        <v>0</v>
      </c>
      <c r="BZ241" s="381">
        <f t="shared" si="814"/>
        <v>0</v>
      </c>
      <c r="CA241" s="381">
        <f t="shared" si="814"/>
        <v>0</v>
      </c>
      <c r="CB241" s="381">
        <f t="shared" si="814"/>
        <v>0</v>
      </c>
      <c r="CC241" s="381">
        <f t="shared" si="814"/>
        <v>0</v>
      </c>
      <c r="CD241" s="381">
        <f t="shared" si="814"/>
        <v>0</v>
      </c>
      <c r="CE241" s="381">
        <f t="shared" si="814"/>
        <v>0</v>
      </c>
      <c r="CF241" s="381">
        <f t="shared" si="814"/>
        <v>0</v>
      </c>
      <c r="CG241" s="381">
        <f t="shared" si="814"/>
        <v>0</v>
      </c>
      <c r="CH241" s="381">
        <f t="shared" si="814"/>
        <v>0</v>
      </c>
      <c r="CI241" s="381">
        <f t="shared" si="814"/>
        <v>0</v>
      </c>
      <c r="CJ241" s="381">
        <f t="shared" si="814"/>
        <v>0</v>
      </c>
      <c r="CK241" s="381">
        <f t="shared" si="814"/>
        <v>300000000</v>
      </c>
      <c r="CL241" s="381">
        <f t="shared" si="814"/>
        <v>0</v>
      </c>
      <c r="CM241" s="381">
        <f t="shared" si="814"/>
        <v>0</v>
      </c>
      <c r="CN241" s="381">
        <f t="shared" si="814"/>
        <v>0</v>
      </c>
      <c r="CO241" s="384">
        <f t="shared" si="796"/>
        <v>0</v>
      </c>
      <c r="CP241" s="384">
        <f>IFERROR(BJ241/AJ241,0)</f>
        <v>0</v>
      </c>
    </row>
    <row r="242" spans="1:96" s="251" customFormat="1" ht="29.25" customHeight="1" outlineLevel="1">
      <c r="A242" s="388"/>
      <c r="B242" s="480" t="s">
        <v>714</v>
      </c>
      <c r="C242" s="548">
        <v>10</v>
      </c>
      <c r="D242" s="481" t="s">
        <v>437</v>
      </c>
      <c r="E242" s="397">
        <f t="shared" ref="E242:AJ242" si="815">+SUM(E243:E248)</f>
        <v>0</v>
      </c>
      <c r="F242" s="397">
        <f t="shared" si="815"/>
        <v>0</v>
      </c>
      <c r="G242" s="397">
        <f t="shared" si="815"/>
        <v>0</v>
      </c>
      <c r="H242" s="397">
        <f t="shared" si="815"/>
        <v>0</v>
      </c>
      <c r="I242" s="397">
        <f t="shared" si="815"/>
        <v>0</v>
      </c>
      <c r="J242" s="397">
        <f t="shared" si="815"/>
        <v>0</v>
      </c>
      <c r="K242" s="397">
        <f t="shared" si="815"/>
        <v>0</v>
      </c>
      <c r="L242" s="397">
        <f t="shared" si="815"/>
        <v>0</v>
      </c>
      <c r="M242" s="397">
        <f t="shared" si="815"/>
        <v>0</v>
      </c>
      <c r="N242" s="397">
        <f t="shared" si="815"/>
        <v>0</v>
      </c>
      <c r="O242" s="397">
        <f t="shared" si="815"/>
        <v>0</v>
      </c>
      <c r="P242" s="397">
        <f t="shared" si="815"/>
        <v>0</v>
      </c>
      <c r="Q242" s="397">
        <f t="shared" si="815"/>
        <v>0</v>
      </c>
      <c r="R242" s="397">
        <f t="shared" si="815"/>
        <v>0</v>
      </c>
      <c r="S242" s="397">
        <f t="shared" si="815"/>
        <v>300000000</v>
      </c>
      <c r="T242" s="397">
        <f t="shared" si="815"/>
        <v>0</v>
      </c>
      <c r="U242" s="397">
        <f t="shared" si="815"/>
        <v>0</v>
      </c>
      <c r="V242" s="397">
        <f t="shared" si="815"/>
        <v>0</v>
      </c>
      <c r="W242" s="397">
        <f t="shared" si="815"/>
        <v>0</v>
      </c>
      <c r="X242" s="397">
        <f t="shared" si="815"/>
        <v>0</v>
      </c>
      <c r="Y242" s="397">
        <f t="shared" si="815"/>
        <v>0</v>
      </c>
      <c r="Z242" s="397">
        <f t="shared" si="815"/>
        <v>0</v>
      </c>
      <c r="AA242" s="397">
        <f t="shared" si="815"/>
        <v>0</v>
      </c>
      <c r="AB242" s="397">
        <f t="shared" si="815"/>
        <v>0</v>
      </c>
      <c r="AC242" s="482">
        <f t="shared" si="815"/>
        <v>0</v>
      </c>
      <c r="AD242" s="582">
        <f t="shared" si="815"/>
        <v>0</v>
      </c>
      <c r="AE242" s="583">
        <f t="shared" si="815"/>
        <v>300000000</v>
      </c>
      <c r="AF242" s="199">
        <f t="shared" si="815"/>
        <v>0</v>
      </c>
      <c r="AG242" s="202">
        <f t="shared" si="815"/>
        <v>300000000</v>
      </c>
      <c r="AH242" s="483">
        <f t="shared" si="815"/>
        <v>0</v>
      </c>
      <c r="AI242" s="397">
        <f t="shared" si="815"/>
        <v>0</v>
      </c>
      <c r="AJ242" s="397">
        <f t="shared" si="815"/>
        <v>300000000</v>
      </c>
      <c r="AK242" s="397">
        <f t="shared" ref="AK242:BP242" si="816">+SUM(AK243:AK248)</f>
        <v>0</v>
      </c>
      <c r="AL242" s="397">
        <f t="shared" si="816"/>
        <v>0</v>
      </c>
      <c r="AM242" s="397">
        <f t="shared" si="816"/>
        <v>0</v>
      </c>
      <c r="AN242" s="397">
        <f t="shared" si="816"/>
        <v>0</v>
      </c>
      <c r="AO242" s="397">
        <f t="shared" si="816"/>
        <v>0</v>
      </c>
      <c r="AP242" s="397">
        <f t="shared" si="816"/>
        <v>0</v>
      </c>
      <c r="AQ242" s="397">
        <f t="shared" si="816"/>
        <v>0</v>
      </c>
      <c r="AR242" s="397">
        <f t="shared" si="816"/>
        <v>0</v>
      </c>
      <c r="AS242" s="397">
        <f t="shared" si="816"/>
        <v>0</v>
      </c>
      <c r="AT242" s="397">
        <f t="shared" si="816"/>
        <v>0</v>
      </c>
      <c r="AU242" s="397">
        <f t="shared" si="816"/>
        <v>0</v>
      </c>
      <c r="AV242" s="397">
        <f t="shared" si="816"/>
        <v>0</v>
      </c>
      <c r="AW242" s="397">
        <f t="shared" si="816"/>
        <v>0</v>
      </c>
      <c r="AX242" s="397">
        <f t="shared" si="816"/>
        <v>0</v>
      </c>
      <c r="AY242" s="397">
        <f t="shared" si="816"/>
        <v>0</v>
      </c>
      <c r="AZ242" s="397">
        <f t="shared" si="816"/>
        <v>0</v>
      </c>
      <c r="BA242" s="397">
        <f t="shared" si="816"/>
        <v>0</v>
      </c>
      <c r="BB242" s="397">
        <f t="shared" si="816"/>
        <v>0</v>
      </c>
      <c r="BC242" s="397">
        <f t="shared" si="816"/>
        <v>0</v>
      </c>
      <c r="BD242" s="397">
        <f t="shared" si="816"/>
        <v>0</v>
      </c>
      <c r="BE242" s="397">
        <f t="shared" si="816"/>
        <v>0</v>
      </c>
      <c r="BF242" s="397">
        <f t="shared" si="816"/>
        <v>0</v>
      </c>
      <c r="BG242" s="397">
        <f t="shared" si="816"/>
        <v>0</v>
      </c>
      <c r="BH242" s="397">
        <f t="shared" si="816"/>
        <v>0</v>
      </c>
      <c r="BI242" s="397">
        <f t="shared" si="816"/>
        <v>0</v>
      </c>
      <c r="BJ242" s="397">
        <f t="shared" si="816"/>
        <v>0</v>
      </c>
      <c r="BK242" s="397">
        <f t="shared" si="816"/>
        <v>0</v>
      </c>
      <c r="BL242" s="397">
        <f t="shared" si="816"/>
        <v>0</v>
      </c>
      <c r="BM242" s="484">
        <f t="shared" si="816"/>
        <v>0</v>
      </c>
      <c r="BN242" s="484">
        <f t="shared" si="816"/>
        <v>0</v>
      </c>
      <c r="BO242" s="397">
        <f t="shared" si="816"/>
        <v>0</v>
      </c>
      <c r="BP242" s="397">
        <f t="shared" si="816"/>
        <v>0</v>
      </c>
      <c r="BQ242" s="397">
        <f t="shared" ref="BQ242:CN242" si="817">+SUM(BQ243:BQ248)</f>
        <v>0</v>
      </c>
      <c r="BR242" s="397">
        <f t="shared" si="817"/>
        <v>0</v>
      </c>
      <c r="BS242" s="397">
        <f t="shared" si="817"/>
        <v>0</v>
      </c>
      <c r="BT242" s="397">
        <f t="shared" si="817"/>
        <v>0</v>
      </c>
      <c r="BU242" s="397">
        <f t="shared" si="817"/>
        <v>0</v>
      </c>
      <c r="BV242" s="397">
        <f t="shared" si="817"/>
        <v>0</v>
      </c>
      <c r="BW242" s="397">
        <f t="shared" si="817"/>
        <v>0</v>
      </c>
      <c r="BX242" s="397">
        <f t="shared" si="817"/>
        <v>0</v>
      </c>
      <c r="BY242" s="397">
        <f t="shared" si="817"/>
        <v>0</v>
      </c>
      <c r="BZ242" s="397">
        <f t="shared" si="817"/>
        <v>0</v>
      </c>
      <c r="CA242" s="397">
        <f t="shared" si="817"/>
        <v>0</v>
      </c>
      <c r="CB242" s="397">
        <f t="shared" si="817"/>
        <v>0</v>
      </c>
      <c r="CC242" s="397">
        <f t="shared" si="817"/>
        <v>0</v>
      </c>
      <c r="CD242" s="397">
        <f t="shared" si="817"/>
        <v>0</v>
      </c>
      <c r="CE242" s="397">
        <f t="shared" si="817"/>
        <v>0</v>
      </c>
      <c r="CF242" s="397">
        <f t="shared" si="817"/>
        <v>0</v>
      </c>
      <c r="CG242" s="397">
        <f t="shared" si="817"/>
        <v>0</v>
      </c>
      <c r="CH242" s="397">
        <f t="shared" si="817"/>
        <v>0</v>
      </c>
      <c r="CI242" s="397">
        <f t="shared" si="817"/>
        <v>0</v>
      </c>
      <c r="CJ242" s="397">
        <f t="shared" si="817"/>
        <v>0</v>
      </c>
      <c r="CK242" s="397">
        <f>+SUM(CK243:CK247)</f>
        <v>300000000</v>
      </c>
      <c r="CL242" s="397">
        <f t="shared" si="817"/>
        <v>0</v>
      </c>
      <c r="CM242" s="397">
        <f t="shared" si="817"/>
        <v>0</v>
      </c>
      <c r="CN242" s="397">
        <f t="shared" si="817"/>
        <v>0</v>
      </c>
      <c r="CO242" s="485">
        <f t="shared" si="796"/>
        <v>0</v>
      </c>
      <c r="CP242" s="485">
        <f>IFERROR(BJ242/AJ242,0)</f>
        <v>0</v>
      </c>
    </row>
    <row r="243" spans="1:96" s="29" customFormat="1" ht="54" outlineLevel="2">
      <c r="A243" s="486" t="s">
        <v>852</v>
      </c>
      <c r="B243" s="486" t="s">
        <v>715</v>
      </c>
      <c r="C243" s="550">
        <v>10</v>
      </c>
      <c r="D243" s="487" t="s">
        <v>366</v>
      </c>
      <c r="E243" s="30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40000000</v>
      </c>
      <c r="T243" s="30">
        <v>0</v>
      </c>
      <c r="U243" s="30">
        <v>0</v>
      </c>
      <c r="V243" s="30">
        <v>0</v>
      </c>
      <c r="W243" s="30">
        <v>0</v>
      </c>
      <c r="X243" s="30">
        <v>0</v>
      </c>
      <c r="Y243" s="30">
        <v>0</v>
      </c>
      <c r="Z243" s="30">
        <v>0</v>
      </c>
      <c r="AA243" s="30">
        <v>0</v>
      </c>
      <c r="AB243" s="30">
        <v>0</v>
      </c>
      <c r="AC243" s="31">
        <v>0</v>
      </c>
      <c r="AD243" s="34">
        <f t="shared" ref="AD243:AE247" si="818">+F243+H243+J243+L243+N243+P243+R243+T243+V243+X243+Z243+AB243</f>
        <v>0</v>
      </c>
      <c r="AE243" s="36">
        <f t="shared" si="818"/>
        <v>40000000</v>
      </c>
      <c r="AF243" s="33">
        <v>0</v>
      </c>
      <c r="AG243" s="30">
        <f t="shared" ref="AG243:AG247" si="819">+E243-AD243+AE243+AF243</f>
        <v>40000000</v>
      </c>
      <c r="AH243" s="44"/>
      <c r="AI243" s="139">
        <f t="shared" ref="AI243:AI247" si="820">+AH243+AW243</f>
        <v>0</v>
      </c>
      <c r="AJ243" s="187">
        <f t="shared" ref="AJ243:AJ247" si="821">+AG243-AH243</f>
        <v>40000000</v>
      </c>
      <c r="AK243" s="30"/>
      <c r="AL243" s="332"/>
      <c r="AM243" s="332"/>
      <c r="AN243" s="332"/>
      <c r="AO243" s="333"/>
      <c r="AP243" s="399"/>
      <c r="AQ243" s="38"/>
      <c r="AR243" s="38"/>
      <c r="AS243" s="38"/>
      <c r="AT243" s="38"/>
      <c r="AU243" s="38"/>
      <c r="AV243" s="38"/>
      <c r="AW243" s="36">
        <f t="shared" ref="AW243:AW247" si="822">+SUM(AK243:AV243)</f>
        <v>0</v>
      </c>
      <c r="AX243" s="38"/>
      <c r="AY243" s="31"/>
      <c r="AZ243" s="38"/>
      <c r="BA243" s="38"/>
      <c r="BB243" s="32"/>
      <c r="BC243" s="32"/>
      <c r="BD243" s="32"/>
      <c r="BE243" s="32"/>
      <c r="BF243" s="32"/>
      <c r="BG243" s="32"/>
      <c r="BH243" s="32"/>
      <c r="BI243" s="35"/>
      <c r="BJ243" s="30">
        <f t="shared" ref="BJ243:BJ247" si="823">+SUM(AX243:BI243)</f>
        <v>0</v>
      </c>
      <c r="BK243" s="34"/>
      <c r="BL243" s="38"/>
      <c r="BM243" s="38"/>
      <c r="BN243" s="38"/>
      <c r="BO243" s="38"/>
      <c r="BP243" s="38"/>
      <c r="BQ243" s="56"/>
      <c r="BR243" s="42"/>
      <c r="BS243" s="488"/>
      <c r="BT243" s="39"/>
      <c r="BU243" s="38"/>
      <c r="BV243" s="35"/>
      <c r="BW243" s="30">
        <f t="shared" ref="BW243:BW247" si="824">+SUM(BK243:BV243)</f>
        <v>0</v>
      </c>
      <c r="BX243" s="38"/>
      <c r="BY243" s="38"/>
      <c r="BZ243" s="38"/>
      <c r="CA243" s="38"/>
      <c r="CB243" s="38"/>
      <c r="CC243" s="38"/>
      <c r="CD243" s="38"/>
      <c r="CE243" s="39"/>
      <c r="CF243" s="39"/>
      <c r="CG243" s="39"/>
      <c r="CH243" s="38"/>
      <c r="CI243" s="35"/>
      <c r="CJ243" s="30">
        <f t="shared" ref="CJ243:CJ247" si="825">+SUM(BX243:CI243)</f>
        <v>0</v>
      </c>
      <c r="CK243" s="42">
        <f t="shared" ref="CK243:CK247" si="826">+AJ243-AW243</f>
        <v>40000000</v>
      </c>
      <c r="CL243" s="38">
        <f t="shared" ref="CL243:CL247" si="827">+AW243-BJ243</f>
        <v>0</v>
      </c>
      <c r="CM243" s="38">
        <f t="shared" ref="CM243:CM247" si="828">+BJ243-BW243</f>
        <v>0</v>
      </c>
      <c r="CN243" s="38">
        <f t="shared" ref="CN243:CN247" si="829">+BW243-CJ243</f>
        <v>0</v>
      </c>
      <c r="CO243" s="372">
        <f t="shared" si="796"/>
        <v>0</v>
      </c>
      <c r="CP243" s="373">
        <f>IFERROR(BJ243/AJ243,0)</f>
        <v>0</v>
      </c>
    </row>
    <row r="244" spans="1:96" s="29" customFormat="1" outlineLevel="2">
      <c r="A244" s="486" t="s">
        <v>853</v>
      </c>
      <c r="B244" s="486" t="s">
        <v>716</v>
      </c>
      <c r="C244" s="550">
        <v>10</v>
      </c>
      <c r="D244" s="487" t="s">
        <v>362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16000000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31">
        <v>0</v>
      </c>
      <c r="AD244" s="34">
        <f t="shared" si="818"/>
        <v>0</v>
      </c>
      <c r="AE244" s="36">
        <f t="shared" si="818"/>
        <v>16000000</v>
      </c>
      <c r="AF244" s="33">
        <v>0</v>
      </c>
      <c r="AG244" s="30">
        <f t="shared" si="819"/>
        <v>16000000</v>
      </c>
      <c r="AH244" s="44"/>
      <c r="AI244" s="139">
        <f t="shared" si="820"/>
        <v>0</v>
      </c>
      <c r="AJ244" s="187">
        <f t="shared" si="821"/>
        <v>16000000</v>
      </c>
      <c r="AK244" s="30"/>
      <c r="AL244" s="332"/>
      <c r="AM244" s="332"/>
      <c r="AN244" s="332"/>
      <c r="AO244" s="333"/>
      <c r="AP244" s="399"/>
      <c r="AQ244" s="38"/>
      <c r="AR244" s="38"/>
      <c r="AS244" s="38"/>
      <c r="AT244" s="38"/>
      <c r="AU244" s="38"/>
      <c r="AV244" s="38"/>
      <c r="AW244" s="36">
        <f t="shared" si="822"/>
        <v>0</v>
      </c>
      <c r="AX244" s="38"/>
      <c r="AY244" s="30"/>
      <c r="AZ244" s="32"/>
      <c r="BA244" s="32"/>
      <c r="BB244" s="32"/>
      <c r="BC244" s="32"/>
      <c r="BD244" s="32"/>
      <c r="BE244" s="32"/>
      <c r="BF244" s="32"/>
      <c r="BG244" s="32"/>
      <c r="BH244" s="32"/>
      <c r="BI244" s="35"/>
      <c r="BJ244" s="30">
        <f t="shared" si="823"/>
        <v>0</v>
      </c>
      <c r="BK244" s="34"/>
      <c r="BL244" s="34"/>
      <c r="BM244" s="34"/>
      <c r="BN244" s="34"/>
      <c r="BO244" s="34"/>
      <c r="BP244" s="38"/>
      <c r="BQ244" s="56"/>
      <c r="BR244" s="42"/>
      <c r="BS244" s="488"/>
      <c r="BT244" s="39"/>
      <c r="BU244" s="38"/>
      <c r="BV244" s="35"/>
      <c r="BW244" s="30">
        <f t="shared" si="824"/>
        <v>0</v>
      </c>
      <c r="BX244" s="141"/>
      <c r="BY244" s="141"/>
      <c r="BZ244" s="141"/>
      <c r="CA244" s="141"/>
      <c r="CB244" s="141"/>
      <c r="CC244" s="38"/>
      <c r="CD244" s="38"/>
      <c r="CE244" s="39"/>
      <c r="CF244" s="39"/>
      <c r="CG244" s="39"/>
      <c r="CH244" s="38"/>
      <c r="CI244" s="35"/>
      <c r="CJ244" s="30">
        <f t="shared" si="825"/>
        <v>0</v>
      </c>
      <c r="CK244" s="42">
        <f t="shared" si="826"/>
        <v>16000000</v>
      </c>
      <c r="CL244" s="38">
        <f t="shared" si="827"/>
        <v>0</v>
      </c>
      <c r="CM244" s="38">
        <f t="shared" si="828"/>
        <v>0</v>
      </c>
      <c r="CN244" s="38">
        <f t="shared" si="829"/>
        <v>0</v>
      </c>
      <c r="CO244" s="372">
        <f t="shared" si="796"/>
        <v>0</v>
      </c>
      <c r="CP244" s="373">
        <f>IFERROR(BJ244/AJ244,0)</f>
        <v>0</v>
      </c>
    </row>
    <row r="245" spans="1:96" s="29" customFormat="1" ht="26.25" customHeight="1" outlineLevel="2">
      <c r="A245" s="486" t="s">
        <v>854</v>
      </c>
      <c r="B245" s="486" t="s">
        <v>717</v>
      </c>
      <c r="C245" s="550">
        <v>10</v>
      </c>
      <c r="D245" s="487" t="s">
        <v>103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14000000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1">
        <v>0</v>
      </c>
      <c r="AD245" s="34">
        <f t="shared" si="818"/>
        <v>0</v>
      </c>
      <c r="AE245" s="36">
        <f t="shared" si="818"/>
        <v>14000000</v>
      </c>
      <c r="AF245" s="33">
        <v>0</v>
      </c>
      <c r="AG245" s="30">
        <f t="shared" si="819"/>
        <v>14000000</v>
      </c>
      <c r="AH245" s="44"/>
      <c r="AI245" s="139">
        <f t="shared" si="820"/>
        <v>0</v>
      </c>
      <c r="AJ245" s="187">
        <f t="shared" si="821"/>
        <v>14000000</v>
      </c>
      <c r="AK245" s="30"/>
      <c r="AL245" s="332"/>
      <c r="AM245" s="332"/>
      <c r="AN245" s="332"/>
      <c r="AO245" s="333"/>
      <c r="AP245" s="399"/>
      <c r="AQ245" s="38"/>
      <c r="AR245" s="38"/>
      <c r="AS245" s="38"/>
      <c r="AT245" s="38"/>
      <c r="AU245" s="38"/>
      <c r="AV245" s="38"/>
      <c r="AW245" s="36">
        <f t="shared" si="822"/>
        <v>0</v>
      </c>
      <c r="AX245" s="38"/>
      <c r="AY245" s="30"/>
      <c r="AZ245" s="32"/>
      <c r="BA245" s="32"/>
      <c r="BB245" s="32"/>
      <c r="BC245" s="32"/>
      <c r="BD245" s="32"/>
      <c r="BE245" s="32"/>
      <c r="BF245" s="32"/>
      <c r="BG245" s="32"/>
      <c r="BH245" s="32"/>
      <c r="BI245" s="35"/>
      <c r="BJ245" s="30">
        <f t="shared" si="823"/>
        <v>0</v>
      </c>
      <c r="BK245" s="34"/>
      <c r="BL245" s="38"/>
      <c r="BM245" s="38"/>
      <c r="BN245" s="38"/>
      <c r="BO245" s="38"/>
      <c r="BP245" s="38"/>
      <c r="BQ245" s="56"/>
      <c r="BR245" s="42"/>
      <c r="BS245" s="488"/>
      <c r="BT245" s="39"/>
      <c r="BU245" s="38"/>
      <c r="BV245" s="35"/>
      <c r="BW245" s="30">
        <f t="shared" si="824"/>
        <v>0</v>
      </c>
      <c r="BX245" s="38"/>
      <c r="BY245" s="38"/>
      <c r="BZ245" s="38"/>
      <c r="CA245" s="38"/>
      <c r="CB245" s="38"/>
      <c r="CC245" s="38"/>
      <c r="CD245" s="38"/>
      <c r="CE245" s="39"/>
      <c r="CF245" s="39"/>
      <c r="CG245" s="39"/>
      <c r="CH245" s="38"/>
      <c r="CI245" s="35"/>
      <c r="CJ245" s="30">
        <f t="shared" si="825"/>
        <v>0</v>
      </c>
      <c r="CK245" s="42">
        <f t="shared" si="826"/>
        <v>14000000</v>
      </c>
      <c r="CL245" s="38">
        <f t="shared" si="827"/>
        <v>0</v>
      </c>
      <c r="CM245" s="38">
        <f t="shared" si="828"/>
        <v>0</v>
      </c>
      <c r="CN245" s="38">
        <f t="shared" si="829"/>
        <v>0</v>
      </c>
      <c r="CO245" s="372">
        <f t="shared" si="796"/>
        <v>0</v>
      </c>
      <c r="CP245" s="373">
        <f>IFERROR(BJ245/AJ245,0)</f>
        <v>0</v>
      </c>
    </row>
    <row r="246" spans="1:96" s="29" customFormat="1" ht="27" customHeight="1" outlineLevel="2">
      <c r="A246" s="486" t="s">
        <v>855</v>
      </c>
      <c r="B246" s="486" t="s">
        <v>718</v>
      </c>
      <c r="C246" s="550">
        <v>10</v>
      </c>
      <c r="D246" s="487" t="s">
        <v>689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  <c r="R246" s="30">
        <v>0</v>
      </c>
      <c r="S246" s="30">
        <v>160000000</v>
      </c>
      <c r="T246" s="30">
        <v>0</v>
      </c>
      <c r="U246" s="30">
        <v>0</v>
      </c>
      <c r="V246" s="30">
        <v>0</v>
      </c>
      <c r="W246" s="30">
        <v>0</v>
      </c>
      <c r="X246" s="30">
        <v>0</v>
      </c>
      <c r="Y246" s="30">
        <v>0</v>
      </c>
      <c r="Z246" s="30">
        <v>0</v>
      </c>
      <c r="AA246" s="30">
        <v>0</v>
      </c>
      <c r="AB246" s="30">
        <v>0</v>
      </c>
      <c r="AC246" s="31">
        <v>0</v>
      </c>
      <c r="AD246" s="34">
        <f t="shared" si="818"/>
        <v>0</v>
      </c>
      <c r="AE246" s="36">
        <f t="shared" si="818"/>
        <v>160000000</v>
      </c>
      <c r="AF246" s="33">
        <v>0</v>
      </c>
      <c r="AG246" s="30">
        <f t="shared" si="819"/>
        <v>160000000</v>
      </c>
      <c r="AH246" s="44"/>
      <c r="AI246" s="139">
        <f t="shared" si="820"/>
        <v>0</v>
      </c>
      <c r="AJ246" s="187">
        <f t="shared" si="821"/>
        <v>160000000</v>
      </c>
      <c r="AK246" s="30"/>
      <c r="AL246" s="332"/>
      <c r="AM246" s="332"/>
      <c r="AN246" s="332"/>
      <c r="AO246" s="333"/>
      <c r="AP246" s="399"/>
      <c r="AQ246" s="38"/>
      <c r="AR246" s="38"/>
      <c r="AS246" s="38"/>
      <c r="AT246" s="38"/>
      <c r="AU246" s="38"/>
      <c r="AV246" s="38"/>
      <c r="AW246" s="36">
        <f t="shared" si="822"/>
        <v>0</v>
      </c>
      <c r="AX246" s="38"/>
      <c r="AY246" s="31"/>
      <c r="AZ246" s="38"/>
      <c r="BA246" s="38"/>
      <c r="BB246" s="32"/>
      <c r="BC246" s="32"/>
      <c r="BD246" s="32"/>
      <c r="BE246" s="32"/>
      <c r="BF246" s="32"/>
      <c r="BG246" s="32"/>
      <c r="BH246" s="32"/>
      <c r="BI246" s="35"/>
      <c r="BJ246" s="30">
        <f t="shared" si="823"/>
        <v>0</v>
      </c>
      <c r="BK246" s="34"/>
      <c r="BL246" s="38"/>
      <c r="BM246" s="38"/>
      <c r="BN246" s="38"/>
      <c r="BO246" s="38"/>
      <c r="BP246" s="38"/>
      <c r="BQ246" s="56"/>
      <c r="BR246" s="42"/>
      <c r="BS246" s="488"/>
      <c r="BT246" s="39"/>
      <c r="BU246" s="38"/>
      <c r="BV246" s="35"/>
      <c r="BW246" s="30">
        <f t="shared" si="824"/>
        <v>0</v>
      </c>
      <c r="BX246" s="38"/>
      <c r="BY246" s="38"/>
      <c r="BZ246" s="38"/>
      <c r="CA246" s="38"/>
      <c r="CB246" s="38"/>
      <c r="CC246" s="38"/>
      <c r="CD246" s="38"/>
      <c r="CE246" s="39"/>
      <c r="CF246" s="39"/>
      <c r="CG246" s="39"/>
      <c r="CH246" s="38"/>
      <c r="CI246" s="35"/>
      <c r="CJ246" s="30">
        <f t="shared" si="825"/>
        <v>0</v>
      </c>
      <c r="CK246" s="42">
        <f t="shared" si="826"/>
        <v>160000000</v>
      </c>
      <c r="CL246" s="38">
        <f t="shared" si="827"/>
        <v>0</v>
      </c>
      <c r="CM246" s="38">
        <f t="shared" si="828"/>
        <v>0</v>
      </c>
      <c r="CN246" s="38">
        <f t="shared" si="829"/>
        <v>0</v>
      </c>
      <c r="CO246" s="372">
        <f t="shared" si="796"/>
        <v>0</v>
      </c>
      <c r="CP246" s="373">
        <f>IFERROR(BJ246/AJ246,0)</f>
        <v>0</v>
      </c>
    </row>
    <row r="247" spans="1:96" s="29" customFormat="1" outlineLevel="2">
      <c r="A247" s="486" t="s">
        <v>856</v>
      </c>
      <c r="B247" s="486" t="s">
        <v>719</v>
      </c>
      <c r="C247" s="550">
        <v>10</v>
      </c>
      <c r="D247" s="487" t="s">
        <v>364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  <c r="S247" s="30">
        <v>70000000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31">
        <v>0</v>
      </c>
      <c r="AD247" s="34">
        <f t="shared" si="818"/>
        <v>0</v>
      </c>
      <c r="AE247" s="36">
        <f t="shared" si="818"/>
        <v>70000000</v>
      </c>
      <c r="AF247" s="33">
        <v>0</v>
      </c>
      <c r="AG247" s="30">
        <f t="shared" si="819"/>
        <v>70000000</v>
      </c>
      <c r="AH247" s="44"/>
      <c r="AI247" s="139">
        <f t="shared" si="820"/>
        <v>0</v>
      </c>
      <c r="AJ247" s="187">
        <f t="shared" si="821"/>
        <v>70000000</v>
      </c>
      <c r="AK247" s="30"/>
      <c r="AL247" s="30"/>
      <c r="AM247" s="30"/>
      <c r="AN247" s="30"/>
      <c r="AO247" s="30"/>
      <c r="AP247" s="399"/>
      <c r="AQ247" s="38"/>
      <c r="AR247" s="38"/>
      <c r="AS247" s="38"/>
      <c r="AT247" s="38"/>
      <c r="AU247" s="38"/>
      <c r="AV247" s="38"/>
      <c r="AW247" s="36">
        <f t="shared" si="822"/>
        <v>0</v>
      </c>
      <c r="AX247" s="38"/>
      <c r="AY247" s="38"/>
      <c r="AZ247" s="38"/>
      <c r="BA247" s="38"/>
      <c r="BB247" s="38"/>
      <c r="BC247" s="32"/>
      <c r="BD247" s="32"/>
      <c r="BE247" s="32"/>
      <c r="BF247" s="32"/>
      <c r="BG247" s="32"/>
      <c r="BH247" s="32"/>
      <c r="BI247" s="35"/>
      <c r="BJ247" s="30">
        <f t="shared" si="823"/>
        <v>0</v>
      </c>
      <c r="BK247" s="34"/>
      <c r="BL247" s="34"/>
      <c r="BM247" s="34"/>
      <c r="BN247" s="34"/>
      <c r="BO247" s="34"/>
      <c r="BP247" s="38"/>
      <c r="BQ247" s="56"/>
      <c r="BR247" s="42"/>
      <c r="BS247" s="488"/>
      <c r="BT247" s="39"/>
      <c r="BU247" s="38"/>
      <c r="BV247" s="35"/>
      <c r="BW247" s="30">
        <f t="shared" si="824"/>
        <v>0</v>
      </c>
      <c r="BX247" s="206"/>
      <c r="BY247" s="206"/>
      <c r="BZ247" s="206"/>
      <c r="CA247" s="206"/>
      <c r="CB247" s="206"/>
      <c r="CC247" s="38"/>
      <c r="CD247" s="38"/>
      <c r="CE247" s="39"/>
      <c r="CF247" s="39"/>
      <c r="CG247" s="39"/>
      <c r="CH247" s="38"/>
      <c r="CI247" s="35"/>
      <c r="CJ247" s="30">
        <f t="shared" si="825"/>
        <v>0</v>
      </c>
      <c r="CK247" s="42">
        <f t="shared" si="826"/>
        <v>70000000</v>
      </c>
      <c r="CL247" s="38">
        <f t="shared" si="827"/>
        <v>0</v>
      </c>
      <c r="CM247" s="38">
        <f t="shared" si="828"/>
        <v>0</v>
      </c>
      <c r="CN247" s="38">
        <f t="shared" si="829"/>
        <v>0</v>
      </c>
      <c r="CO247" s="372">
        <f t="shared" si="796"/>
        <v>0</v>
      </c>
      <c r="CP247" s="373">
        <f>IFERROR(BJ247/AJ247,0)</f>
        <v>0</v>
      </c>
    </row>
    <row r="248" spans="1:96" s="29" customFormat="1" ht="28.5" customHeight="1" outlineLevel="2" thickBot="1">
      <c r="A248" s="465"/>
      <c r="B248" s="486"/>
      <c r="C248" s="550"/>
      <c r="D248" s="487"/>
      <c r="E248" s="30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573"/>
      <c r="AD248" s="570"/>
      <c r="AE248" s="571"/>
      <c r="AF248" s="32"/>
      <c r="AG248" s="30"/>
      <c r="AH248" s="44"/>
      <c r="AI248" s="139"/>
      <c r="AJ248" s="187"/>
      <c r="AK248" s="30"/>
      <c r="AL248" s="30"/>
      <c r="AM248" s="30"/>
      <c r="AN248" s="30"/>
      <c r="AO248" s="30"/>
      <c r="AP248" s="399"/>
      <c r="AQ248" s="38"/>
      <c r="AR248" s="38"/>
      <c r="AS248" s="38"/>
      <c r="AT248" s="38"/>
      <c r="AU248" s="38"/>
      <c r="AV248" s="38"/>
      <c r="AW248" s="36"/>
      <c r="AX248" s="38"/>
      <c r="AY248" s="38"/>
      <c r="AZ248" s="38"/>
      <c r="BA248" s="38"/>
      <c r="BB248" s="38"/>
      <c r="BC248" s="32"/>
      <c r="BD248" s="32"/>
      <c r="BE248" s="32"/>
      <c r="BF248" s="32"/>
      <c r="BG248" s="32"/>
      <c r="BH248" s="32"/>
      <c r="BI248" s="35"/>
      <c r="BJ248" s="30"/>
      <c r="BK248" s="34"/>
      <c r="BL248" s="34"/>
      <c r="BM248" s="34"/>
      <c r="BN248" s="34"/>
      <c r="BO248" s="34"/>
      <c r="BP248" s="38"/>
      <c r="BQ248" s="56"/>
      <c r="BR248" s="42"/>
      <c r="BS248" s="488"/>
      <c r="BT248" s="39"/>
      <c r="BU248" s="38"/>
      <c r="BV248" s="35"/>
      <c r="BW248" s="30"/>
      <c r="BX248" s="206"/>
      <c r="BY248" s="206"/>
      <c r="BZ248" s="206"/>
      <c r="CA248" s="206"/>
      <c r="CB248" s="206"/>
      <c r="CC248" s="38"/>
      <c r="CD248" s="38"/>
      <c r="CE248" s="39"/>
      <c r="CF248" s="39"/>
      <c r="CG248" s="39"/>
      <c r="CH248" s="38"/>
      <c r="CI248" s="35"/>
      <c r="CJ248" s="30"/>
      <c r="CK248" s="42"/>
      <c r="CL248" s="38"/>
      <c r="CM248" s="38"/>
      <c r="CN248" s="38"/>
      <c r="CO248" s="372"/>
      <c r="CP248" s="373"/>
    </row>
    <row r="249" spans="1:96" s="97" customFormat="1" ht="18" customHeight="1" thickBot="1">
      <c r="A249" s="183"/>
      <c r="B249" s="61"/>
      <c r="C249" s="5"/>
      <c r="D249" s="98"/>
      <c r="E249" s="400"/>
      <c r="F249" s="400"/>
      <c r="G249" s="400"/>
      <c r="H249" s="400"/>
      <c r="I249" s="400"/>
      <c r="J249" s="400"/>
      <c r="K249" s="400"/>
      <c r="L249" s="400"/>
      <c r="M249" s="400"/>
      <c r="N249" s="400"/>
      <c r="O249" s="400"/>
      <c r="P249" s="400"/>
      <c r="Q249" s="400"/>
      <c r="R249" s="400"/>
      <c r="S249" s="400"/>
      <c r="T249" s="400"/>
      <c r="U249" s="400"/>
      <c r="V249" s="400"/>
      <c r="W249" s="400"/>
      <c r="X249" s="400"/>
      <c r="Y249" s="400"/>
      <c r="Z249" s="400"/>
      <c r="AA249" s="400"/>
      <c r="AB249" s="400"/>
      <c r="AC249" s="400"/>
      <c r="AD249" s="400"/>
      <c r="AE249" s="400"/>
      <c r="AF249" s="400"/>
      <c r="AG249" s="401"/>
      <c r="AH249" s="400"/>
      <c r="AI249" s="401"/>
      <c r="AJ249" s="401"/>
      <c r="AK249" s="400"/>
      <c r="AL249" s="400"/>
      <c r="AM249" s="400"/>
      <c r="AN249" s="400"/>
      <c r="AO249" s="59"/>
      <c r="AP249" s="59"/>
      <c r="AQ249" s="400"/>
      <c r="AR249" s="400"/>
      <c r="AS249" s="400"/>
      <c r="AT249" s="402"/>
      <c r="AU249" s="403"/>
      <c r="AV249" s="402"/>
      <c r="AW249" s="402"/>
      <c r="AX249" s="400"/>
      <c r="AY249" s="400"/>
      <c r="AZ249" s="400"/>
      <c r="BA249" s="400"/>
      <c r="BB249" s="400"/>
      <c r="BC249" s="400"/>
      <c r="BD249" s="400"/>
      <c r="BE249" s="400"/>
      <c r="BF249" s="400"/>
      <c r="BG249" s="400"/>
      <c r="BH249" s="400"/>
      <c r="BI249" s="400"/>
      <c r="BJ249" s="400"/>
      <c r="BK249" s="400"/>
      <c r="BL249" s="400"/>
      <c r="BM249" s="400"/>
      <c r="BN249" s="400"/>
      <c r="BO249" s="400"/>
      <c r="BP249" s="400"/>
      <c r="BQ249" s="400"/>
      <c r="BR249" s="400"/>
      <c r="BS249" s="400"/>
      <c r="BT249" s="400"/>
      <c r="BU249" s="400"/>
      <c r="BV249" s="400"/>
      <c r="BW249" s="400"/>
      <c r="BX249" s="400"/>
      <c r="BY249" s="400"/>
      <c r="BZ249" s="400"/>
      <c r="CA249" s="400"/>
      <c r="CB249" s="400"/>
      <c r="CC249" s="400"/>
      <c r="CD249" s="400"/>
      <c r="CE249" s="400">
        <v>0</v>
      </c>
      <c r="CF249" s="400"/>
      <c r="CG249" s="400"/>
      <c r="CH249" s="400"/>
      <c r="CI249" s="400"/>
      <c r="CJ249" s="400"/>
      <c r="CK249" s="400"/>
      <c r="CL249" s="400"/>
      <c r="CM249" s="400"/>
      <c r="CN249" s="400"/>
      <c r="CO249" s="404"/>
      <c r="CP249" s="404"/>
      <c r="CQ249" s="313"/>
      <c r="CR249" s="313"/>
    </row>
    <row r="250" spans="1:96" s="409" customFormat="1" ht="30" customHeight="1" thickBot="1">
      <c r="A250" s="183"/>
      <c r="B250" s="405"/>
      <c r="C250" s="554"/>
      <c r="D250" s="106" t="s">
        <v>5</v>
      </c>
      <c r="E250" s="406">
        <f t="shared" ref="E250:AJ250" si="830">+E151+E11</f>
        <v>470024036667</v>
      </c>
      <c r="F250" s="406" t="e">
        <f t="shared" si="830"/>
        <v>#REF!</v>
      </c>
      <c r="G250" s="406" t="e">
        <f t="shared" si="830"/>
        <v>#REF!</v>
      </c>
      <c r="H250" s="406" t="e">
        <f t="shared" si="830"/>
        <v>#REF!</v>
      </c>
      <c r="I250" s="406" t="e">
        <f t="shared" si="830"/>
        <v>#REF!</v>
      </c>
      <c r="J250" s="406" t="e">
        <f t="shared" si="830"/>
        <v>#REF!</v>
      </c>
      <c r="K250" s="406" t="e">
        <f t="shared" si="830"/>
        <v>#REF!</v>
      </c>
      <c r="L250" s="406" t="e">
        <f t="shared" si="830"/>
        <v>#REF!</v>
      </c>
      <c r="M250" s="406" t="e">
        <f t="shared" si="830"/>
        <v>#REF!</v>
      </c>
      <c r="N250" s="406" t="e">
        <f t="shared" si="830"/>
        <v>#REF!</v>
      </c>
      <c r="O250" s="406" t="e">
        <f t="shared" si="830"/>
        <v>#REF!</v>
      </c>
      <c r="P250" s="406" t="e">
        <f t="shared" si="830"/>
        <v>#REF!</v>
      </c>
      <c r="Q250" s="406" t="e">
        <f t="shared" si="830"/>
        <v>#REF!</v>
      </c>
      <c r="R250" s="406">
        <f t="shared" si="830"/>
        <v>7985515455</v>
      </c>
      <c r="S250" s="406">
        <f t="shared" si="830"/>
        <v>38749515455</v>
      </c>
      <c r="T250" s="406">
        <f t="shared" si="830"/>
        <v>0</v>
      </c>
      <c r="U250" s="406">
        <f t="shared" si="830"/>
        <v>0</v>
      </c>
      <c r="V250" s="406">
        <f t="shared" si="830"/>
        <v>0</v>
      </c>
      <c r="W250" s="406">
        <f t="shared" si="830"/>
        <v>0</v>
      </c>
      <c r="X250" s="406">
        <f t="shared" si="830"/>
        <v>0</v>
      </c>
      <c r="Y250" s="406">
        <f t="shared" si="830"/>
        <v>0</v>
      </c>
      <c r="Z250" s="406">
        <f t="shared" si="830"/>
        <v>0</v>
      </c>
      <c r="AA250" s="406">
        <f t="shared" si="830"/>
        <v>0</v>
      </c>
      <c r="AB250" s="406">
        <f t="shared" si="830"/>
        <v>0</v>
      </c>
      <c r="AC250" s="406">
        <f t="shared" si="830"/>
        <v>0</v>
      </c>
      <c r="AD250" s="406">
        <f t="shared" si="830"/>
        <v>10771181954</v>
      </c>
      <c r="AE250" s="406">
        <f t="shared" si="830"/>
        <v>44027507776</v>
      </c>
      <c r="AF250" s="406">
        <f t="shared" si="830"/>
        <v>0</v>
      </c>
      <c r="AG250" s="406">
        <f t="shared" si="830"/>
        <v>493898362489</v>
      </c>
      <c r="AH250" s="406">
        <f t="shared" si="830"/>
        <v>11132000000</v>
      </c>
      <c r="AI250" s="406">
        <f t="shared" si="830"/>
        <v>419277806654.06</v>
      </c>
      <c r="AJ250" s="406">
        <f t="shared" si="830"/>
        <v>483089362489</v>
      </c>
      <c r="AK250" s="406">
        <f t="shared" ref="AK250:BP250" si="831">+AK151+AK11</f>
        <v>378198572540.27002</v>
      </c>
      <c r="AL250" s="406">
        <f t="shared" si="831"/>
        <v>7219116579</v>
      </c>
      <c r="AM250" s="406">
        <f t="shared" si="831"/>
        <v>4776905316.29</v>
      </c>
      <c r="AN250" s="406">
        <f t="shared" si="831"/>
        <v>2242163664</v>
      </c>
      <c r="AO250" s="406">
        <f t="shared" si="831"/>
        <v>1827154654</v>
      </c>
      <c r="AP250" s="406">
        <f t="shared" si="831"/>
        <v>2380338693</v>
      </c>
      <c r="AQ250" s="406">
        <f t="shared" si="831"/>
        <v>2119555207.5</v>
      </c>
      <c r="AR250" s="406">
        <f t="shared" si="831"/>
        <v>0</v>
      </c>
      <c r="AS250" s="406">
        <f t="shared" si="831"/>
        <v>0</v>
      </c>
      <c r="AT250" s="406">
        <f t="shared" si="831"/>
        <v>0</v>
      </c>
      <c r="AU250" s="406">
        <f t="shared" si="831"/>
        <v>0</v>
      </c>
      <c r="AV250" s="406">
        <f t="shared" si="831"/>
        <v>0</v>
      </c>
      <c r="AW250" s="406">
        <f t="shared" si="831"/>
        <v>398763806654.06</v>
      </c>
      <c r="AX250" s="406">
        <f t="shared" si="831"/>
        <v>73900533113.119995</v>
      </c>
      <c r="AY250" s="406">
        <f t="shared" si="831"/>
        <v>15742054383.92</v>
      </c>
      <c r="AZ250" s="406">
        <f t="shared" si="831"/>
        <v>110037157444.29001</v>
      </c>
      <c r="BA250" s="406">
        <f t="shared" si="831"/>
        <v>53842298153.199997</v>
      </c>
      <c r="BB250" s="406">
        <f t="shared" si="831"/>
        <v>23069186052</v>
      </c>
      <c r="BC250" s="406">
        <f t="shared" si="831"/>
        <v>21701517445.77</v>
      </c>
      <c r="BD250" s="406">
        <f t="shared" si="831"/>
        <v>21031363649</v>
      </c>
      <c r="BE250" s="406">
        <f t="shared" si="831"/>
        <v>0</v>
      </c>
      <c r="BF250" s="406">
        <f t="shared" si="831"/>
        <v>0</v>
      </c>
      <c r="BG250" s="406">
        <f t="shared" si="831"/>
        <v>0</v>
      </c>
      <c r="BH250" s="406">
        <f t="shared" si="831"/>
        <v>0</v>
      </c>
      <c r="BI250" s="406">
        <f t="shared" si="831"/>
        <v>0</v>
      </c>
      <c r="BJ250" s="406">
        <f t="shared" si="831"/>
        <v>324211046294.29999</v>
      </c>
      <c r="BK250" s="406">
        <f t="shared" si="831"/>
        <v>10691383146</v>
      </c>
      <c r="BL250" s="406">
        <f t="shared" si="831"/>
        <v>27723200938</v>
      </c>
      <c r="BM250" s="406">
        <f t="shared" si="831"/>
        <v>30290289579.799999</v>
      </c>
      <c r="BN250" s="406">
        <f t="shared" si="831"/>
        <v>25982148359</v>
      </c>
      <c r="BO250" s="406">
        <f t="shared" si="831"/>
        <v>32272672863</v>
      </c>
      <c r="BP250" s="406">
        <f t="shared" si="831"/>
        <v>32886019848.43</v>
      </c>
      <c r="BQ250" s="406">
        <f t="shared" ref="BQ250:CN250" si="832">+BQ151+BQ11</f>
        <v>36200984915.25</v>
      </c>
      <c r="BR250" s="406">
        <f t="shared" si="832"/>
        <v>8146194</v>
      </c>
      <c r="BS250" s="406">
        <f t="shared" si="832"/>
        <v>0</v>
      </c>
      <c r="BT250" s="406">
        <f t="shared" si="832"/>
        <v>0</v>
      </c>
      <c r="BU250" s="406">
        <f t="shared" si="832"/>
        <v>0</v>
      </c>
      <c r="BV250" s="406">
        <f t="shared" si="832"/>
        <v>0</v>
      </c>
      <c r="BW250" s="406">
        <f t="shared" si="832"/>
        <v>202813283734.48001</v>
      </c>
      <c r="BX250" s="406">
        <f t="shared" si="832"/>
        <v>10983188043</v>
      </c>
      <c r="BY250" s="406">
        <f t="shared" si="832"/>
        <v>28229090944</v>
      </c>
      <c r="BZ250" s="406">
        <f t="shared" si="832"/>
        <v>30767887731.799999</v>
      </c>
      <c r="CA250" s="406">
        <f t="shared" si="832"/>
        <v>26242462555</v>
      </c>
      <c r="CB250" s="406">
        <f t="shared" si="832"/>
        <v>32570189579</v>
      </c>
      <c r="CC250" s="406">
        <f t="shared" si="832"/>
        <v>32948308781.43</v>
      </c>
      <c r="CD250" s="406">
        <f t="shared" si="832"/>
        <v>35548608292.25</v>
      </c>
      <c r="CE250" s="406">
        <f t="shared" si="832"/>
        <v>0</v>
      </c>
      <c r="CF250" s="406">
        <f t="shared" si="832"/>
        <v>0</v>
      </c>
      <c r="CG250" s="406">
        <f t="shared" si="832"/>
        <v>0</v>
      </c>
      <c r="CH250" s="406">
        <f t="shared" si="832"/>
        <v>0</v>
      </c>
      <c r="CI250" s="406">
        <f t="shared" si="832"/>
        <v>0</v>
      </c>
      <c r="CJ250" s="406">
        <f t="shared" si="832"/>
        <v>201955993798.48001</v>
      </c>
      <c r="CK250" s="406">
        <f t="shared" si="832"/>
        <v>84325555834.940002</v>
      </c>
      <c r="CL250" s="406">
        <f t="shared" si="832"/>
        <v>74552760359.76001</v>
      </c>
      <c r="CM250" s="406">
        <f t="shared" si="832"/>
        <v>121397762559.82001</v>
      </c>
      <c r="CN250" s="406">
        <f t="shared" si="832"/>
        <v>857289936</v>
      </c>
      <c r="CO250" s="407">
        <f t="shared" ref="CO250" si="833">IFERROR(AW250/AJ250,0)</f>
        <v>0.82544522321817815</v>
      </c>
      <c r="CP250" s="407">
        <f>IFERROR(BJ250/AJ250,0)</f>
        <v>0.67112023461639003</v>
      </c>
      <c r="CQ250" s="408"/>
      <c r="CR250" s="408"/>
    </row>
    <row r="251" spans="1:96">
      <c r="A251" s="410"/>
      <c r="B251" s="531"/>
      <c r="C251" s="411"/>
      <c r="D251" s="412"/>
      <c r="E251" s="413"/>
      <c r="F251" s="413"/>
      <c r="G251" s="413"/>
      <c r="H251" s="413"/>
      <c r="I251" s="413"/>
      <c r="J251" s="413"/>
      <c r="K251" s="413"/>
      <c r="L251" s="413"/>
      <c r="M251" s="413"/>
      <c r="N251" s="413"/>
      <c r="O251" s="413"/>
      <c r="P251" s="413"/>
      <c r="Q251" s="413"/>
      <c r="R251" s="413"/>
      <c r="S251" s="413"/>
      <c r="T251" s="413"/>
      <c r="U251" s="413"/>
      <c r="V251" s="413"/>
      <c r="W251" s="413"/>
      <c r="X251" s="413"/>
      <c r="Y251" s="413"/>
      <c r="Z251" s="413"/>
      <c r="AA251" s="413"/>
      <c r="AB251" s="413"/>
      <c r="AC251" s="413"/>
      <c r="AD251" s="413"/>
      <c r="AE251" s="413"/>
      <c r="AF251" s="413"/>
      <c r="AG251" s="413"/>
      <c r="AH251" s="413"/>
      <c r="AI251" s="413"/>
      <c r="AJ251" s="413"/>
      <c r="AK251" s="413"/>
      <c r="AL251" s="413"/>
      <c r="AM251" s="413"/>
      <c r="AN251" s="413"/>
      <c r="AO251" s="413"/>
      <c r="AP251" s="413"/>
      <c r="AQ251" s="413"/>
      <c r="AR251" s="413"/>
      <c r="AS251" s="413"/>
      <c r="AT251" s="413"/>
      <c r="AU251" s="414"/>
      <c r="AV251" s="413"/>
      <c r="AW251" s="413"/>
      <c r="AX251" s="413"/>
      <c r="AY251" s="413"/>
      <c r="AZ251" s="413"/>
      <c r="BA251" s="413"/>
      <c r="BB251" s="413"/>
      <c r="BC251" s="413"/>
      <c r="BD251" s="413"/>
      <c r="BE251" s="413"/>
      <c r="BF251" s="413"/>
      <c r="BG251" s="413"/>
      <c r="BH251" s="413"/>
      <c r="BI251" s="413"/>
      <c r="BJ251" s="413"/>
      <c r="BK251" s="413"/>
      <c r="BL251" s="413"/>
      <c r="BM251" s="413"/>
      <c r="BN251" s="413"/>
      <c r="BO251" s="413"/>
      <c r="BP251" s="413"/>
      <c r="BQ251" s="413"/>
      <c r="BR251" s="413"/>
      <c r="BS251" s="413"/>
      <c r="BT251" s="413"/>
      <c r="BU251" s="413"/>
      <c r="BV251" s="415"/>
      <c r="BW251" s="413"/>
      <c r="BX251" s="413"/>
      <c r="BY251" s="413"/>
      <c r="BZ251" s="413"/>
      <c r="CA251" s="413"/>
      <c r="CB251" s="413"/>
      <c r="CC251" s="413"/>
      <c r="CD251" s="413"/>
      <c r="CE251" s="413"/>
      <c r="CF251" s="413"/>
      <c r="CG251" s="413"/>
      <c r="CH251" s="413"/>
      <c r="CI251" s="413"/>
      <c r="CJ251" s="413"/>
      <c r="CK251" s="413"/>
      <c r="CL251" s="413"/>
      <c r="CM251" s="413"/>
      <c r="CN251" s="413"/>
      <c r="CO251" s="416"/>
      <c r="CP251" s="416"/>
    </row>
    <row r="253" spans="1:96">
      <c r="B253" s="532"/>
    </row>
  </sheetData>
  <autoFilter ref="A10:CP251"/>
  <mergeCells count="32">
    <mergeCell ref="AX8:BI9"/>
    <mergeCell ref="BJ8:BJ9"/>
    <mergeCell ref="BK8:BV9"/>
    <mergeCell ref="BW8:BW9"/>
    <mergeCell ref="BX8:CI9"/>
    <mergeCell ref="CJ8:CJ9"/>
    <mergeCell ref="CL8:CL9"/>
    <mergeCell ref="CM8:CM9"/>
    <mergeCell ref="CN8:CN9"/>
    <mergeCell ref="AW8:AW9"/>
    <mergeCell ref="AG8:AG9"/>
    <mergeCell ref="AH8:AH10"/>
    <mergeCell ref="AI8:AI10"/>
    <mergeCell ref="AJ8:AJ9"/>
    <mergeCell ref="AK8:AV9"/>
    <mergeCell ref="V9:W9"/>
    <mergeCell ref="X9:Y9"/>
    <mergeCell ref="Z9:AA9"/>
    <mergeCell ref="AB9:AC9"/>
    <mergeCell ref="CK8:CK9"/>
    <mergeCell ref="E8:E9"/>
    <mergeCell ref="F8:AC8"/>
    <mergeCell ref="AD8:AE9"/>
    <mergeCell ref="AF8:AF9"/>
    <mergeCell ref="F9:G9"/>
    <mergeCell ref="H9:I9"/>
    <mergeCell ref="J9:K9"/>
    <mergeCell ref="L9:M9"/>
    <mergeCell ref="N9:O9"/>
    <mergeCell ref="P9:Q9"/>
    <mergeCell ref="R9:S9"/>
    <mergeCell ref="T9:U9"/>
  </mergeCells>
  <conditionalFormatting sqref="AW44">
    <cfRule type="iconSet" priority="63">
      <iconSet reverse="1">
        <cfvo type="percent" val="0"/>
        <cfvo type="formula" val="#REF!*0.8"/>
        <cfvo type="formula" val="#REF!*0.9"/>
      </iconSet>
    </cfRule>
  </conditionalFormatting>
  <conditionalFormatting sqref="AW53">
    <cfRule type="iconSet" priority="59">
      <iconSet reverse="1">
        <cfvo type="percent" val="0"/>
        <cfvo type="formula" val="#REF!*0.8"/>
        <cfvo type="formula" val="#REF!*0.9"/>
      </iconSet>
    </cfRule>
  </conditionalFormatting>
  <conditionalFormatting sqref="AW124 AW111:AW113 AW105:AW109 AW102:AW103 AW68:AW69 AW64 AW58:AW59 AW54:AW56 AW71 AW87 AW118 AW115:AW116 AW97:AW98 AW66 AW73 AW75 AW77 AW79 AW81:AW82 AW84 AW89:AW91 AW93:AW95 AW120 AW122 AW126 AW128 AW130 AW100">
    <cfRule type="iconSet" priority="157">
      <iconSet reverse="1">
        <cfvo type="percent" val="0"/>
        <cfvo type="formula" val="#REF!*0.8"/>
        <cfvo type="formula" val="#REF!*0.9"/>
      </iconSet>
    </cfRule>
  </conditionalFormatting>
  <conditionalFormatting sqref="AW133">
    <cfRule type="iconSet" priority="44">
      <iconSet reverse="1">
        <cfvo type="percent" val="0"/>
        <cfvo type="formula" val="#REF!*0.8"/>
        <cfvo type="formula" val="#REF!*0.9"/>
      </iconSet>
    </cfRule>
  </conditionalFormatting>
  <conditionalFormatting sqref="AW135 AW137:AW138">
    <cfRule type="iconSet" priority="43">
      <iconSet reverse="1">
        <cfvo type="percent" val="0"/>
        <cfvo type="formula" val="#REF!*0.8"/>
        <cfvo type="formula" val="#REF!*0.9"/>
      </iconSet>
    </cfRule>
  </conditionalFormatting>
  <conditionalFormatting sqref="AW62">
    <cfRule type="iconSet" priority="40">
      <iconSet reverse="1">
        <cfvo type="percent" val="0"/>
        <cfvo type="formula" val="#REF!*0.8"/>
        <cfvo type="formula" val="#REF!*0.9"/>
      </iconSet>
    </cfRule>
  </conditionalFormatting>
  <conditionalFormatting sqref="AW63">
    <cfRule type="iconSet" priority="39">
      <iconSet reverse="1">
        <cfvo type="percent" val="0"/>
        <cfvo type="formula" val="#REF!*0.8"/>
        <cfvo type="formula" val="#REF!*0.9"/>
      </iconSet>
    </cfRule>
  </conditionalFormatting>
  <conditionalFormatting sqref="C1:C29 C66:C71 C73 C75 C77 C79 C81:C82 C84 C86:C87 C89:C91 C93:C98 C120 C122:C124 C126 C128 C130 C132:C135 C100:C118 C31:C64 C137:C1048576">
    <cfRule type="cellIs" dxfId="19" priority="38" operator="equal">
      <formula>13</formula>
    </cfRule>
  </conditionalFormatting>
  <conditionalFormatting sqref="AW65">
    <cfRule type="iconSet" priority="37">
      <iconSet reverse="1">
        <cfvo type="percent" val="0"/>
        <cfvo type="formula" val="#REF!*0.8"/>
        <cfvo type="formula" val="#REF!*0.9"/>
      </iconSet>
    </cfRule>
  </conditionalFormatting>
  <conditionalFormatting sqref="C65">
    <cfRule type="cellIs" dxfId="18" priority="36" operator="equal">
      <formula>13</formula>
    </cfRule>
  </conditionalFormatting>
  <conditionalFormatting sqref="AW72">
    <cfRule type="iconSet" priority="35">
      <iconSet reverse="1">
        <cfvo type="percent" val="0"/>
        <cfvo type="formula" val="#REF!*0.8"/>
        <cfvo type="formula" val="#REF!*0.9"/>
      </iconSet>
    </cfRule>
  </conditionalFormatting>
  <conditionalFormatting sqref="C72">
    <cfRule type="cellIs" dxfId="17" priority="34" operator="equal">
      <formula>13</formula>
    </cfRule>
  </conditionalFormatting>
  <conditionalFormatting sqref="AW74">
    <cfRule type="iconSet" priority="33">
      <iconSet reverse="1">
        <cfvo type="percent" val="0"/>
        <cfvo type="formula" val="#REF!*0.8"/>
        <cfvo type="formula" val="#REF!*0.9"/>
      </iconSet>
    </cfRule>
  </conditionalFormatting>
  <conditionalFormatting sqref="C74">
    <cfRule type="cellIs" dxfId="16" priority="32" operator="equal">
      <formula>13</formula>
    </cfRule>
  </conditionalFormatting>
  <conditionalFormatting sqref="AW76">
    <cfRule type="iconSet" priority="31">
      <iconSet reverse="1">
        <cfvo type="percent" val="0"/>
        <cfvo type="formula" val="#REF!*0.8"/>
        <cfvo type="formula" val="#REF!*0.9"/>
      </iconSet>
    </cfRule>
  </conditionalFormatting>
  <conditionalFormatting sqref="C76">
    <cfRule type="cellIs" dxfId="15" priority="30" operator="equal">
      <formula>13</formula>
    </cfRule>
  </conditionalFormatting>
  <conditionalFormatting sqref="AW78">
    <cfRule type="iconSet" priority="29">
      <iconSet reverse="1">
        <cfvo type="percent" val="0"/>
        <cfvo type="formula" val="#REF!*0.8"/>
        <cfvo type="formula" val="#REF!*0.9"/>
      </iconSet>
    </cfRule>
  </conditionalFormatting>
  <conditionalFormatting sqref="C78">
    <cfRule type="cellIs" dxfId="14" priority="28" operator="equal">
      <formula>13</formula>
    </cfRule>
  </conditionalFormatting>
  <conditionalFormatting sqref="AW80">
    <cfRule type="iconSet" priority="27">
      <iconSet reverse="1">
        <cfvo type="percent" val="0"/>
        <cfvo type="formula" val="#REF!*0.8"/>
        <cfvo type="formula" val="#REF!*0.9"/>
      </iconSet>
    </cfRule>
  </conditionalFormatting>
  <conditionalFormatting sqref="C80">
    <cfRule type="cellIs" dxfId="13" priority="26" operator="equal">
      <formula>13</formula>
    </cfRule>
  </conditionalFormatting>
  <conditionalFormatting sqref="AW83">
    <cfRule type="iconSet" priority="25">
      <iconSet reverse="1">
        <cfvo type="percent" val="0"/>
        <cfvo type="formula" val="#REF!*0.8"/>
        <cfvo type="formula" val="#REF!*0.9"/>
      </iconSet>
    </cfRule>
  </conditionalFormatting>
  <conditionalFormatting sqref="C83">
    <cfRule type="cellIs" dxfId="12" priority="24" operator="equal">
      <formula>13</formula>
    </cfRule>
  </conditionalFormatting>
  <conditionalFormatting sqref="AW85">
    <cfRule type="iconSet" priority="23">
      <iconSet reverse="1">
        <cfvo type="percent" val="0"/>
        <cfvo type="formula" val="#REF!*0.8"/>
        <cfvo type="formula" val="#REF!*0.9"/>
      </iconSet>
    </cfRule>
  </conditionalFormatting>
  <conditionalFormatting sqref="C85">
    <cfRule type="cellIs" dxfId="11" priority="22" operator="equal">
      <formula>13</formula>
    </cfRule>
  </conditionalFormatting>
  <conditionalFormatting sqref="AW88">
    <cfRule type="iconSet" priority="21">
      <iconSet reverse="1">
        <cfvo type="percent" val="0"/>
        <cfvo type="formula" val="#REF!*0.8"/>
        <cfvo type="formula" val="#REF!*0.9"/>
      </iconSet>
    </cfRule>
  </conditionalFormatting>
  <conditionalFormatting sqref="C88">
    <cfRule type="cellIs" dxfId="10" priority="20" operator="equal">
      <formula>13</formula>
    </cfRule>
  </conditionalFormatting>
  <conditionalFormatting sqref="AW92">
    <cfRule type="iconSet" priority="19">
      <iconSet reverse="1">
        <cfvo type="percent" val="0"/>
        <cfvo type="formula" val="#REF!*0.8"/>
        <cfvo type="formula" val="#REF!*0.9"/>
      </iconSet>
    </cfRule>
  </conditionalFormatting>
  <conditionalFormatting sqref="C92">
    <cfRule type="cellIs" dxfId="9" priority="18" operator="equal">
      <formula>13</formula>
    </cfRule>
  </conditionalFormatting>
  <conditionalFormatting sqref="AW119">
    <cfRule type="iconSet" priority="17">
      <iconSet reverse="1">
        <cfvo type="percent" val="0"/>
        <cfvo type="formula" val="#REF!*0.8"/>
        <cfvo type="formula" val="#REF!*0.9"/>
      </iconSet>
    </cfRule>
  </conditionalFormatting>
  <conditionalFormatting sqref="C119">
    <cfRule type="cellIs" dxfId="8" priority="16" operator="equal">
      <formula>13</formula>
    </cfRule>
  </conditionalFormatting>
  <conditionalFormatting sqref="AW121">
    <cfRule type="iconSet" priority="15">
      <iconSet reverse="1">
        <cfvo type="percent" val="0"/>
        <cfvo type="formula" val="#REF!*0.8"/>
        <cfvo type="formula" val="#REF!*0.9"/>
      </iconSet>
    </cfRule>
  </conditionalFormatting>
  <conditionalFormatting sqref="C121">
    <cfRule type="cellIs" dxfId="7" priority="14" operator="equal">
      <formula>13</formula>
    </cfRule>
  </conditionalFormatting>
  <conditionalFormatting sqref="AW125">
    <cfRule type="iconSet" priority="13">
      <iconSet reverse="1">
        <cfvo type="percent" val="0"/>
        <cfvo type="formula" val="#REF!*0.8"/>
        <cfvo type="formula" val="#REF!*0.9"/>
      </iconSet>
    </cfRule>
  </conditionalFormatting>
  <conditionalFormatting sqref="C125">
    <cfRule type="cellIs" dxfId="6" priority="12" operator="equal">
      <formula>13</formula>
    </cfRule>
  </conditionalFormatting>
  <conditionalFormatting sqref="AW127">
    <cfRule type="iconSet" priority="11">
      <iconSet reverse="1">
        <cfvo type="percent" val="0"/>
        <cfvo type="formula" val="#REF!*0.8"/>
        <cfvo type="formula" val="#REF!*0.9"/>
      </iconSet>
    </cfRule>
  </conditionalFormatting>
  <conditionalFormatting sqref="C127">
    <cfRule type="cellIs" dxfId="5" priority="10" operator="equal">
      <formula>13</formula>
    </cfRule>
  </conditionalFormatting>
  <conditionalFormatting sqref="AW129">
    <cfRule type="iconSet" priority="9">
      <iconSet reverse="1">
        <cfvo type="percent" val="0"/>
        <cfvo type="formula" val="#REF!*0.8"/>
        <cfvo type="formula" val="#REF!*0.9"/>
      </iconSet>
    </cfRule>
  </conditionalFormatting>
  <conditionalFormatting sqref="C129">
    <cfRule type="cellIs" dxfId="4" priority="8" operator="equal">
      <formula>13</formula>
    </cfRule>
  </conditionalFormatting>
  <conditionalFormatting sqref="AW131">
    <cfRule type="iconSet" priority="7">
      <iconSet reverse="1">
        <cfvo type="percent" val="0"/>
        <cfvo type="formula" val="#REF!*0.8"/>
        <cfvo type="formula" val="#REF!*0.9"/>
      </iconSet>
    </cfRule>
  </conditionalFormatting>
  <conditionalFormatting sqref="C131">
    <cfRule type="cellIs" dxfId="3" priority="6" operator="equal">
      <formula>13</formula>
    </cfRule>
  </conditionalFormatting>
  <conditionalFormatting sqref="AW136">
    <cfRule type="iconSet" priority="5">
      <iconSet reverse="1">
        <cfvo type="percent" val="0"/>
        <cfvo type="formula" val="#REF!*0.8"/>
        <cfvo type="formula" val="#REF!*0.9"/>
      </iconSet>
    </cfRule>
  </conditionalFormatting>
  <conditionalFormatting sqref="C136">
    <cfRule type="cellIs" dxfId="2" priority="4" operator="equal">
      <formula>13</formula>
    </cfRule>
  </conditionalFormatting>
  <conditionalFormatting sqref="AW99">
    <cfRule type="iconSet" priority="3">
      <iconSet reverse="1">
        <cfvo type="percent" val="0"/>
        <cfvo type="formula" val="#REF!*0.8"/>
        <cfvo type="formula" val="#REF!*0.9"/>
      </iconSet>
    </cfRule>
  </conditionalFormatting>
  <conditionalFormatting sqref="C99">
    <cfRule type="cellIs" dxfId="1" priority="2" operator="equal">
      <formula>13</formula>
    </cfRule>
  </conditionalFormatting>
  <conditionalFormatting sqref="C30">
    <cfRule type="cellIs" dxfId="0" priority="1" operator="equal">
      <formula>13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20" fitToWidth="4" fitToHeight="6" orientation="landscape" horizontalDpi="300" verticalDpi="300" r:id="rId1"/>
  <ignoredErrors>
    <ignoredError sqref="BW9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BD302"/>
  <sheetViews>
    <sheetView showGridLines="0" topLeftCell="B1" zoomScale="110" zoomScaleNormal="110" workbookViewId="0">
      <selection sqref="A1:A1048576"/>
    </sheetView>
  </sheetViews>
  <sheetFormatPr baseColWidth="10" defaultRowHeight="15"/>
  <cols>
    <col min="1" max="1" width="17.28515625" style="607" hidden="1" customWidth="1"/>
    <col min="2" max="2" width="2.85546875" style="477" customWidth="1"/>
    <col min="3" max="6" width="2.7109375" style="477" customWidth="1"/>
    <col min="7" max="7" width="2.85546875" style="477" customWidth="1"/>
    <col min="8" max="10" width="2.7109375" style="477" customWidth="1"/>
    <col min="11" max="11" width="2.42578125" style="477" customWidth="1"/>
    <col min="12" max="12" width="0.28515625" style="477" customWidth="1"/>
    <col min="13" max="13" width="1" style="477" customWidth="1"/>
    <col min="14" max="14" width="1.5703125" style="477" customWidth="1"/>
    <col min="15" max="27" width="2.7109375" style="477" customWidth="1"/>
    <col min="28" max="28" width="2.42578125" style="477" customWidth="1"/>
    <col min="29" max="29" width="0.28515625" style="477" customWidth="1"/>
    <col min="30" max="30" width="1.85546875" style="477" customWidth="1"/>
    <col min="31" max="31" width="0.85546875" style="477" customWidth="1"/>
    <col min="32" max="35" width="2.7109375" style="477" customWidth="1"/>
    <col min="36" max="36" width="3.28515625" style="477" customWidth="1"/>
    <col min="37" max="37" width="3.140625" style="477" customWidth="1"/>
    <col min="38" max="39" width="2.7109375" style="477" customWidth="1"/>
    <col min="40" max="41" width="0.85546875" style="477" customWidth="1"/>
    <col min="42" max="42" width="1" style="477" customWidth="1"/>
    <col min="43" max="43" width="17" style="477" bestFit="1" customWidth="1"/>
    <col min="44" max="44" width="15" style="477" bestFit="1" customWidth="1"/>
    <col min="45" max="45" width="17" style="650" bestFit="1" customWidth="1"/>
    <col min="46" max="46" width="17.5703125" style="690" bestFit="1" customWidth="1"/>
    <col min="47" max="47" width="17" style="477" bestFit="1" customWidth="1"/>
    <col min="48" max="48" width="17.42578125" style="477" bestFit="1" customWidth="1"/>
    <col min="49" max="49" width="17.5703125" style="690" bestFit="1" customWidth="1"/>
    <col min="50" max="50" width="17" style="477" bestFit="1" customWidth="1"/>
    <col min="51" max="51" width="16" style="477" bestFit="1" customWidth="1"/>
    <col min="52" max="52" width="17.5703125" style="477" bestFit="1" customWidth="1"/>
    <col min="53" max="53" width="14.85546875" style="477" bestFit="1" customWidth="1"/>
    <col min="54" max="55" width="16" style="477" bestFit="1" customWidth="1"/>
    <col min="56" max="56" width="0.5703125" style="477" customWidth="1"/>
    <col min="57" max="16384" width="11.42578125" style="477"/>
  </cols>
  <sheetData>
    <row r="1" spans="2:55" ht="4.3499999999999996" customHeight="1"/>
    <row r="2" spans="2:55" ht="4.3499999999999996" customHeight="1">
      <c r="B2" s="758"/>
      <c r="C2" s="758"/>
      <c r="D2" s="758"/>
      <c r="E2" s="758"/>
      <c r="F2" s="758"/>
      <c r="G2" s="758"/>
      <c r="H2" s="758"/>
      <c r="I2" s="758"/>
      <c r="J2" s="758"/>
      <c r="K2" s="758"/>
    </row>
    <row r="3" spans="2:55" ht="14.1" customHeight="1">
      <c r="B3" s="758"/>
      <c r="C3" s="758"/>
      <c r="D3" s="758"/>
      <c r="E3" s="758"/>
      <c r="F3" s="758"/>
      <c r="G3" s="758"/>
      <c r="H3" s="758"/>
      <c r="I3" s="758"/>
      <c r="J3" s="758"/>
      <c r="K3" s="758"/>
      <c r="N3" s="769" t="s">
        <v>450</v>
      </c>
      <c r="O3" s="758"/>
      <c r="P3" s="758"/>
      <c r="Q3" s="758"/>
      <c r="R3" s="758"/>
      <c r="S3" s="758"/>
      <c r="T3" s="758"/>
      <c r="U3" s="758"/>
      <c r="V3" s="758"/>
      <c r="W3" s="758"/>
      <c r="X3" s="758"/>
      <c r="Y3" s="758"/>
      <c r="Z3" s="758"/>
      <c r="AA3" s="758"/>
      <c r="AB3" s="758"/>
      <c r="AE3" s="770" t="s">
        <v>272</v>
      </c>
      <c r="AF3" s="758"/>
      <c r="AG3" s="758"/>
      <c r="AH3" s="758"/>
      <c r="AI3" s="758"/>
      <c r="AJ3" s="758"/>
      <c r="AK3" s="758"/>
      <c r="AL3" s="758"/>
      <c r="AM3" s="758"/>
      <c r="AN3" s="758"/>
      <c r="AP3" s="771" t="s">
        <v>452</v>
      </c>
      <c r="AQ3" s="758"/>
      <c r="AR3" s="758"/>
      <c r="AS3" s="758"/>
      <c r="AT3" s="758"/>
    </row>
    <row r="4" spans="2:55" ht="7.15" customHeight="1">
      <c r="B4" s="758"/>
      <c r="C4" s="758"/>
      <c r="D4" s="758"/>
      <c r="E4" s="758"/>
      <c r="F4" s="758"/>
      <c r="G4" s="758"/>
      <c r="H4" s="758"/>
      <c r="I4" s="758"/>
      <c r="J4" s="758"/>
      <c r="K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758"/>
      <c r="Y4" s="758"/>
      <c r="Z4" s="758"/>
      <c r="AA4" s="758"/>
      <c r="AB4" s="758"/>
    </row>
    <row r="5" spans="2:55" ht="28.35" customHeight="1">
      <c r="B5" s="758"/>
      <c r="C5" s="758"/>
      <c r="D5" s="758"/>
      <c r="E5" s="758"/>
      <c r="F5" s="758"/>
      <c r="G5" s="758"/>
      <c r="H5" s="758"/>
      <c r="I5" s="758"/>
      <c r="J5" s="758"/>
      <c r="K5" s="758"/>
      <c r="N5" s="758"/>
      <c r="O5" s="758"/>
      <c r="P5" s="758"/>
      <c r="Q5" s="758"/>
      <c r="R5" s="758"/>
      <c r="S5" s="758"/>
      <c r="T5" s="758"/>
      <c r="U5" s="758"/>
      <c r="V5" s="758"/>
      <c r="W5" s="758"/>
      <c r="X5" s="758"/>
      <c r="Y5" s="758"/>
      <c r="Z5" s="758"/>
      <c r="AA5" s="758"/>
      <c r="AB5" s="758"/>
      <c r="AE5" s="757" t="s">
        <v>273</v>
      </c>
      <c r="AF5" s="758"/>
      <c r="AG5" s="758"/>
      <c r="AH5" s="758"/>
      <c r="AI5" s="758"/>
      <c r="AJ5" s="758"/>
      <c r="AK5" s="758"/>
      <c r="AL5" s="758"/>
      <c r="AM5" s="758"/>
      <c r="AN5" s="758"/>
      <c r="AP5" s="759" t="s">
        <v>274</v>
      </c>
      <c r="AQ5" s="758"/>
      <c r="AR5" s="758"/>
      <c r="AS5" s="758"/>
      <c r="AT5" s="758"/>
    </row>
    <row r="6" spans="2:55" ht="2.85" customHeight="1">
      <c r="B6" s="758"/>
      <c r="C6" s="758"/>
      <c r="D6" s="758"/>
      <c r="E6" s="758"/>
      <c r="F6" s="758"/>
      <c r="G6" s="758"/>
      <c r="H6" s="758"/>
      <c r="I6" s="758"/>
      <c r="J6" s="758"/>
      <c r="K6" s="758"/>
      <c r="AE6" s="758"/>
      <c r="AF6" s="758"/>
      <c r="AG6" s="758"/>
      <c r="AH6" s="758"/>
      <c r="AI6" s="758"/>
      <c r="AJ6" s="758"/>
      <c r="AK6" s="758"/>
      <c r="AL6" s="758"/>
      <c r="AM6" s="758"/>
      <c r="AN6" s="758"/>
      <c r="AP6" s="758"/>
      <c r="AQ6" s="758"/>
      <c r="AR6" s="758"/>
      <c r="AS6" s="758"/>
      <c r="AT6" s="758"/>
    </row>
    <row r="7" spans="2:55">
      <c r="AE7" s="758"/>
      <c r="AF7" s="758"/>
      <c r="AG7" s="758"/>
      <c r="AH7" s="758"/>
      <c r="AI7" s="758"/>
      <c r="AJ7" s="758"/>
      <c r="AK7" s="758"/>
      <c r="AL7" s="758"/>
      <c r="AM7" s="758"/>
      <c r="AN7" s="758"/>
      <c r="AP7" s="758"/>
      <c r="AQ7" s="758"/>
      <c r="AR7" s="758"/>
      <c r="AS7" s="758"/>
      <c r="AT7" s="758"/>
    </row>
    <row r="8" spans="2:55" ht="7.15" customHeight="1"/>
    <row r="9" spans="2:55" ht="14.1" customHeight="1">
      <c r="AE9" s="757" t="s">
        <v>275</v>
      </c>
      <c r="AF9" s="758"/>
      <c r="AG9" s="758"/>
      <c r="AH9" s="758"/>
      <c r="AI9" s="758"/>
      <c r="AJ9" s="758"/>
      <c r="AK9" s="758"/>
      <c r="AL9" s="758"/>
      <c r="AM9" s="758"/>
      <c r="AN9" s="758"/>
      <c r="AP9" s="759" t="s">
        <v>698</v>
      </c>
      <c r="AQ9" s="758"/>
      <c r="AR9" s="758"/>
      <c r="AS9" s="758"/>
      <c r="AT9" s="758"/>
    </row>
    <row r="10" spans="2:55" ht="0" hidden="1" customHeight="1"/>
    <row r="11" spans="2:55" ht="19.899999999999999" customHeight="1">
      <c r="AS11" s="714">
        <f>+AS22-AS14</f>
        <v>1273920000</v>
      </c>
    </row>
    <row r="12" spans="2:55" ht="0" hidden="1" customHeight="1"/>
    <row r="13" spans="2:55" ht="8.4499999999999993" customHeight="1">
      <c r="AT13" s="705"/>
    </row>
    <row r="14" spans="2:55" ht="29.25" customHeight="1">
      <c r="B14" s="760" t="s">
        <v>276</v>
      </c>
      <c r="C14" s="761"/>
      <c r="D14" s="761"/>
      <c r="E14" s="761"/>
      <c r="F14" s="762"/>
      <c r="G14" s="763" t="s">
        <v>451</v>
      </c>
      <c r="H14" s="761"/>
      <c r="I14" s="762"/>
      <c r="J14" s="760" t="s">
        <v>277</v>
      </c>
      <c r="K14" s="761"/>
      <c r="L14" s="761"/>
      <c r="M14" s="761"/>
      <c r="N14" s="761"/>
      <c r="O14" s="761"/>
      <c r="P14" s="761"/>
      <c r="Q14" s="762"/>
      <c r="R14" s="764" t="s">
        <v>278</v>
      </c>
      <c r="S14" s="761"/>
      <c r="T14" s="761"/>
      <c r="U14" s="761"/>
      <c r="V14" s="761"/>
      <c r="W14" s="761"/>
      <c r="X14" s="762"/>
      <c r="Y14" s="760" t="s">
        <v>279</v>
      </c>
      <c r="Z14" s="761"/>
      <c r="AA14" s="761"/>
      <c r="AB14" s="761"/>
      <c r="AC14" s="761"/>
      <c r="AD14" s="761"/>
      <c r="AE14" s="762"/>
      <c r="AF14" s="765" t="s">
        <v>699</v>
      </c>
      <c r="AG14" s="766"/>
      <c r="AH14" s="766"/>
      <c r="AI14" s="766"/>
      <c r="AJ14" s="766"/>
      <c r="AK14" s="767"/>
      <c r="AL14" s="478" t="s">
        <v>270</v>
      </c>
      <c r="AM14" s="478" t="s">
        <v>270</v>
      </c>
      <c r="AN14" s="768" t="s">
        <v>270</v>
      </c>
      <c r="AO14" s="758"/>
      <c r="AP14" s="758"/>
      <c r="AQ14" s="618">
        <f>+AQ15-AQ22</f>
        <v>-623920000</v>
      </c>
      <c r="AR14" s="478" t="s">
        <v>270</v>
      </c>
      <c r="AS14" s="651">
        <v>13863620898</v>
      </c>
      <c r="AT14" s="695" t="s">
        <v>270</v>
      </c>
      <c r="AU14" s="478" t="s">
        <v>270</v>
      </c>
      <c r="AV14" s="478" t="s">
        <v>270</v>
      </c>
      <c r="AW14" s="695" t="s">
        <v>270</v>
      </c>
      <c r="AX14" s="478" t="s">
        <v>270</v>
      </c>
      <c r="AY14" s="478" t="s">
        <v>270</v>
      </c>
      <c r="AZ14" s="478" t="s">
        <v>270</v>
      </c>
      <c r="BA14" s="478" t="s">
        <v>270</v>
      </c>
      <c r="BB14" s="478" t="s">
        <v>270</v>
      </c>
      <c r="BC14" s="478" t="s">
        <v>270</v>
      </c>
    </row>
    <row r="15" spans="2:55">
      <c r="B15" s="776" t="s">
        <v>280</v>
      </c>
      <c r="C15" s="761"/>
      <c r="D15" s="761"/>
      <c r="E15" s="761"/>
      <c r="F15" s="761"/>
      <c r="G15" s="762"/>
      <c r="H15" s="777" t="s">
        <v>274</v>
      </c>
      <c r="I15" s="761"/>
      <c r="J15" s="761"/>
      <c r="K15" s="761"/>
      <c r="L15" s="761"/>
      <c r="M15" s="761"/>
      <c r="N15" s="761"/>
      <c r="O15" s="761"/>
      <c r="P15" s="761"/>
      <c r="Q15" s="761"/>
      <c r="R15" s="761"/>
      <c r="S15" s="761"/>
      <c r="T15" s="761"/>
      <c r="U15" s="761"/>
      <c r="V15" s="761"/>
      <c r="W15" s="761"/>
      <c r="X15" s="761"/>
      <c r="Y15" s="761"/>
      <c r="Z15" s="761"/>
      <c r="AA15" s="761"/>
      <c r="AB15" s="761"/>
      <c r="AC15" s="761"/>
      <c r="AD15" s="761"/>
      <c r="AE15" s="761"/>
      <c r="AF15" s="761"/>
      <c r="AG15" s="761"/>
      <c r="AH15" s="762"/>
      <c r="AI15" s="476" t="s">
        <v>270</v>
      </c>
      <c r="AJ15" s="476" t="s">
        <v>270</v>
      </c>
      <c r="AK15" s="476" t="s">
        <v>270</v>
      </c>
      <c r="AL15" s="476" t="s">
        <v>270</v>
      </c>
      <c r="AM15" s="476" t="s">
        <v>270</v>
      </c>
      <c r="AN15" s="778" t="s">
        <v>270</v>
      </c>
      <c r="AO15" s="779"/>
      <c r="AP15" s="779"/>
      <c r="AQ15" s="478">
        <v>32361825822</v>
      </c>
      <c r="AR15" s="478" t="s">
        <v>270</v>
      </c>
      <c r="AS15" s="715"/>
      <c r="AT15" s="695" t="s">
        <v>270</v>
      </c>
      <c r="AU15" s="478" t="s">
        <v>270</v>
      </c>
      <c r="AV15" s="478" t="s">
        <v>270</v>
      </c>
      <c r="AW15" s="695" t="s">
        <v>270</v>
      </c>
      <c r="AX15" s="478" t="s">
        <v>270</v>
      </c>
      <c r="AY15" s="478" t="s">
        <v>270</v>
      </c>
      <c r="AZ15" s="478" t="s">
        <v>270</v>
      </c>
      <c r="BA15" s="478" t="s">
        <v>270</v>
      </c>
      <c r="BB15" s="478" t="s">
        <v>270</v>
      </c>
      <c r="BC15" s="478" t="s">
        <v>270</v>
      </c>
    </row>
    <row r="16" spans="2:55">
      <c r="B16" s="776" t="s">
        <v>700</v>
      </c>
      <c r="C16" s="761"/>
      <c r="D16" s="761"/>
      <c r="E16" s="761"/>
      <c r="F16" s="761"/>
      <c r="G16" s="761"/>
      <c r="H16" s="762"/>
      <c r="I16" s="777" t="s">
        <v>701</v>
      </c>
      <c r="J16" s="761"/>
      <c r="K16" s="761"/>
      <c r="L16" s="761"/>
      <c r="M16" s="761"/>
      <c r="N16" s="761"/>
      <c r="O16" s="761"/>
      <c r="P16" s="761"/>
      <c r="Q16" s="761"/>
      <c r="R16" s="761"/>
      <c r="S16" s="761"/>
      <c r="T16" s="761"/>
      <c r="U16" s="761"/>
      <c r="V16" s="761"/>
      <c r="W16" s="761"/>
      <c r="X16" s="761"/>
      <c r="Y16" s="761"/>
      <c r="Z16" s="761"/>
      <c r="AA16" s="761"/>
      <c r="AB16" s="761"/>
      <c r="AC16" s="761"/>
      <c r="AD16" s="761"/>
      <c r="AE16" s="761"/>
      <c r="AF16" s="761"/>
      <c r="AG16" s="761"/>
      <c r="AH16" s="761"/>
      <c r="AI16" s="761"/>
      <c r="AJ16" s="761"/>
      <c r="AK16" s="761"/>
      <c r="AL16" s="761"/>
      <c r="AM16" s="761"/>
      <c r="AN16" s="761"/>
      <c r="AO16" s="761"/>
      <c r="AP16" s="762"/>
      <c r="AQ16" s="478" t="s">
        <v>270</v>
      </c>
      <c r="AR16" s="478" t="s">
        <v>270</v>
      </c>
      <c r="AS16" s="651"/>
      <c r="AT16" s="695" t="s">
        <v>270</v>
      </c>
      <c r="AU16" s="478" t="s">
        <v>270</v>
      </c>
      <c r="AV16" s="478" t="s">
        <v>270</v>
      </c>
      <c r="AW16" s="695" t="s">
        <v>270</v>
      </c>
      <c r="AX16" s="478" t="s">
        <v>270</v>
      </c>
      <c r="AY16" s="478" t="s">
        <v>270</v>
      </c>
      <c r="AZ16" s="478" t="s">
        <v>270</v>
      </c>
      <c r="BA16" s="478" t="s">
        <v>270</v>
      </c>
      <c r="BB16" s="478" t="s">
        <v>270</v>
      </c>
      <c r="BC16" s="478" t="s">
        <v>270</v>
      </c>
    </row>
    <row r="17" spans="1:56" ht="24.75" customHeight="1">
      <c r="B17" s="772" t="s">
        <v>281</v>
      </c>
      <c r="C17" s="762"/>
      <c r="D17" s="780" t="s">
        <v>282</v>
      </c>
      <c r="E17" s="762"/>
      <c r="F17" s="772" t="s">
        <v>283</v>
      </c>
      <c r="G17" s="762"/>
      <c r="H17" s="772" t="s">
        <v>284</v>
      </c>
      <c r="I17" s="762"/>
      <c r="J17" s="772" t="s">
        <v>285</v>
      </c>
      <c r="K17" s="761"/>
      <c r="L17" s="762"/>
      <c r="M17" s="772" t="s">
        <v>286</v>
      </c>
      <c r="N17" s="761"/>
      <c r="O17" s="762"/>
      <c r="P17" s="772" t="s">
        <v>287</v>
      </c>
      <c r="Q17" s="762"/>
      <c r="R17" s="772" t="s">
        <v>288</v>
      </c>
      <c r="S17" s="762"/>
      <c r="T17" s="772" t="s">
        <v>289</v>
      </c>
      <c r="U17" s="761"/>
      <c r="V17" s="761"/>
      <c r="W17" s="761"/>
      <c r="X17" s="761"/>
      <c r="Y17" s="761"/>
      <c r="Z17" s="761"/>
      <c r="AA17" s="762"/>
      <c r="AB17" s="772" t="s">
        <v>290</v>
      </c>
      <c r="AC17" s="761"/>
      <c r="AD17" s="761"/>
      <c r="AE17" s="761"/>
      <c r="AF17" s="762"/>
      <c r="AG17" s="772" t="s">
        <v>291</v>
      </c>
      <c r="AH17" s="761"/>
      <c r="AI17" s="762"/>
      <c r="AJ17" s="479" t="s">
        <v>292</v>
      </c>
      <c r="AK17" s="772" t="s">
        <v>293</v>
      </c>
      <c r="AL17" s="761"/>
      <c r="AM17" s="761"/>
      <c r="AN17" s="761"/>
      <c r="AO17" s="761"/>
      <c r="AP17" s="762"/>
      <c r="AQ17" s="479" t="s">
        <v>294</v>
      </c>
      <c r="AR17" s="479" t="s">
        <v>295</v>
      </c>
      <c r="AS17" s="652" t="s">
        <v>296</v>
      </c>
      <c r="AT17" s="696" t="s">
        <v>297</v>
      </c>
      <c r="AU17" s="479" t="s">
        <v>298</v>
      </c>
      <c r="AV17" s="479" t="s">
        <v>299</v>
      </c>
      <c r="AW17" s="696" t="s">
        <v>300</v>
      </c>
      <c r="AX17" s="479" t="s">
        <v>301</v>
      </c>
      <c r="AY17" s="479" t="s">
        <v>302</v>
      </c>
      <c r="AZ17" s="479" t="s">
        <v>303</v>
      </c>
      <c r="BA17" s="479" t="s">
        <v>304</v>
      </c>
      <c r="BB17" s="479" t="s">
        <v>305</v>
      </c>
      <c r="BC17" s="479" t="s">
        <v>306</v>
      </c>
    </row>
    <row r="18" spans="1:56" s="590" customFormat="1" ht="12.75">
      <c r="A18" s="608"/>
      <c r="B18" s="773" t="s">
        <v>33</v>
      </c>
      <c r="C18" s="774"/>
      <c r="D18" s="773" t="s">
        <v>313</v>
      </c>
      <c r="E18" s="774"/>
      <c r="F18" s="773"/>
      <c r="G18" s="774"/>
      <c r="H18" s="773"/>
      <c r="I18" s="774"/>
      <c r="J18" s="773"/>
      <c r="K18" s="774"/>
      <c r="L18" s="774"/>
      <c r="M18" s="773"/>
      <c r="N18" s="774"/>
      <c r="O18" s="774"/>
      <c r="P18" s="773"/>
      <c r="Q18" s="774"/>
      <c r="R18" s="773"/>
      <c r="S18" s="774"/>
      <c r="T18" s="775" t="s">
        <v>23</v>
      </c>
      <c r="U18" s="774"/>
      <c r="V18" s="774"/>
      <c r="W18" s="774"/>
      <c r="X18" s="774"/>
      <c r="Y18" s="774"/>
      <c r="Z18" s="774"/>
      <c r="AA18" s="774"/>
      <c r="AB18" s="773" t="s">
        <v>307</v>
      </c>
      <c r="AC18" s="774"/>
      <c r="AD18" s="774"/>
      <c r="AE18" s="774"/>
      <c r="AF18" s="774"/>
      <c r="AG18" s="773" t="s">
        <v>308</v>
      </c>
      <c r="AH18" s="774"/>
      <c r="AI18" s="774"/>
      <c r="AJ18" s="588" t="s">
        <v>84</v>
      </c>
      <c r="AK18" s="781" t="s">
        <v>309</v>
      </c>
      <c r="AL18" s="774"/>
      <c r="AM18" s="774"/>
      <c r="AN18" s="774"/>
      <c r="AO18" s="774"/>
      <c r="AP18" s="774"/>
      <c r="AQ18" s="589">
        <f>+AQ34</f>
        <v>153005016667</v>
      </c>
      <c r="AR18" s="589">
        <f t="shared" ref="AR18:BC18" si="0">+AR34</f>
        <v>151004919096</v>
      </c>
      <c r="AS18" s="653">
        <f t="shared" si="0"/>
        <v>2000097571</v>
      </c>
      <c r="AT18" s="697">
        <f t="shared" si="0"/>
        <v>9382000000</v>
      </c>
      <c r="AU18" s="589">
        <f t="shared" si="0"/>
        <v>95319446798</v>
      </c>
      <c r="AV18" s="589">
        <f t="shared" si="0"/>
        <v>55685472298</v>
      </c>
      <c r="AW18" s="697">
        <f t="shared" si="0"/>
        <v>93799286837</v>
      </c>
      <c r="AX18" s="589">
        <f t="shared" si="0"/>
        <v>1520159961</v>
      </c>
      <c r="AY18" s="589">
        <f t="shared" si="0"/>
        <v>93799286837</v>
      </c>
      <c r="AZ18" s="589">
        <f t="shared" si="0"/>
        <v>0</v>
      </c>
      <c r="BA18" s="589">
        <f t="shared" si="0"/>
        <v>93799286837</v>
      </c>
      <c r="BB18" s="589">
        <f t="shared" si="0"/>
        <v>0</v>
      </c>
      <c r="BC18" s="589">
        <f t="shared" si="0"/>
        <v>209100732</v>
      </c>
    </row>
    <row r="19" spans="1:56" s="590" customFormat="1" ht="12.75">
      <c r="A19" s="608"/>
      <c r="B19" s="773" t="s">
        <v>33</v>
      </c>
      <c r="C19" s="774"/>
      <c r="D19" s="773" t="s">
        <v>316</v>
      </c>
      <c r="E19" s="774"/>
      <c r="F19" s="773"/>
      <c r="G19" s="774"/>
      <c r="H19" s="773"/>
      <c r="I19" s="774"/>
      <c r="J19" s="773"/>
      <c r="K19" s="774"/>
      <c r="L19" s="774"/>
      <c r="M19" s="773"/>
      <c r="N19" s="774"/>
      <c r="O19" s="774"/>
      <c r="P19" s="773"/>
      <c r="Q19" s="774"/>
      <c r="R19" s="773"/>
      <c r="S19" s="774"/>
      <c r="T19" s="775" t="s">
        <v>25</v>
      </c>
      <c r="U19" s="774"/>
      <c r="V19" s="774"/>
      <c r="W19" s="774"/>
      <c r="X19" s="774"/>
      <c r="Y19" s="774"/>
      <c r="Z19" s="774"/>
      <c r="AA19" s="774"/>
      <c r="AB19" s="773" t="s">
        <v>307</v>
      </c>
      <c r="AC19" s="774"/>
      <c r="AD19" s="774"/>
      <c r="AE19" s="774"/>
      <c r="AF19" s="774"/>
      <c r="AG19" s="773" t="s">
        <v>308</v>
      </c>
      <c r="AH19" s="774"/>
      <c r="AI19" s="774"/>
      <c r="AJ19" s="588" t="s">
        <v>84</v>
      </c>
      <c r="AK19" s="781" t="s">
        <v>309</v>
      </c>
      <c r="AL19" s="774"/>
      <c r="AM19" s="774"/>
      <c r="AN19" s="774"/>
      <c r="AO19" s="774"/>
      <c r="AP19" s="774"/>
      <c r="AQ19" s="589">
        <f>+AQ72+AQ73</f>
        <v>18461500000</v>
      </c>
      <c r="AR19" s="589">
        <f t="shared" ref="AR19:BD19" si="1">+AR72+AR73</f>
        <v>11083063884.059999</v>
      </c>
      <c r="AS19" s="653">
        <f t="shared" si="1"/>
        <v>7378436115.9400005</v>
      </c>
      <c r="AT19" s="697">
        <f t="shared" si="1"/>
        <v>0</v>
      </c>
      <c r="AU19" s="589">
        <f t="shared" si="1"/>
        <v>9064444349.2999992</v>
      </c>
      <c r="AV19" s="589">
        <f t="shared" si="1"/>
        <v>2018619534.76</v>
      </c>
      <c r="AW19" s="697">
        <f t="shared" si="1"/>
        <v>5021247179.8400002</v>
      </c>
      <c r="AX19" s="589">
        <f t="shared" si="1"/>
        <v>4043197169.46</v>
      </c>
      <c r="AY19" s="589">
        <f t="shared" si="1"/>
        <v>5000661175.8400002</v>
      </c>
      <c r="AZ19" s="589">
        <f t="shared" si="1"/>
        <v>20586004</v>
      </c>
      <c r="BA19" s="589">
        <f t="shared" si="1"/>
        <v>5000661175.8400002</v>
      </c>
      <c r="BB19" s="589">
        <f t="shared" si="1"/>
        <v>0</v>
      </c>
      <c r="BC19" s="589">
        <f t="shared" si="1"/>
        <v>2431352</v>
      </c>
      <c r="BD19" s="589">
        <f t="shared" si="1"/>
        <v>0</v>
      </c>
    </row>
    <row r="20" spans="1:56" s="590" customFormat="1" ht="12.75">
      <c r="A20" s="608"/>
      <c r="B20" s="773" t="s">
        <v>33</v>
      </c>
      <c r="C20" s="774"/>
      <c r="D20" s="773" t="s">
        <v>323</v>
      </c>
      <c r="E20" s="774"/>
      <c r="F20" s="773"/>
      <c r="G20" s="774"/>
      <c r="H20" s="773"/>
      <c r="I20" s="774"/>
      <c r="J20" s="773"/>
      <c r="K20" s="774"/>
      <c r="L20" s="774"/>
      <c r="M20" s="773"/>
      <c r="N20" s="774"/>
      <c r="O20" s="774"/>
      <c r="P20" s="773"/>
      <c r="Q20" s="774"/>
      <c r="R20" s="773"/>
      <c r="S20" s="774"/>
      <c r="T20" s="775" t="s">
        <v>26</v>
      </c>
      <c r="U20" s="774"/>
      <c r="V20" s="774"/>
      <c r="W20" s="774"/>
      <c r="X20" s="774"/>
      <c r="Y20" s="774"/>
      <c r="Z20" s="774"/>
      <c r="AA20" s="774"/>
      <c r="AB20" s="773" t="s">
        <v>307</v>
      </c>
      <c r="AC20" s="774"/>
      <c r="AD20" s="774"/>
      <c r="AE20" s="774"/>
      <c r="AF20" s="774"/>
      <c r="AG20" s="773" t="s">
        <v>308</v>
      </c>
      <c r="AH20" s="774"/>
      <c r="AI20" s="774"/>
      <c r="AJ20" s="588" t="s">
        <v>84</v>
      </c>
      <c r="AK20" s="781" t="s">
        <v>309</v>
      </c>
      <c r="AL20" s="774"/>
      <c r="AM20" s="774"/>
      <c r="AN20" s="774"/>
      <c r="AO20" s="774"/>
      <c r="AP20" s="774"/>
      <c r="AQ20" s="589">
        <f>+AQ171+AQ172+AQ173</f>
        <v>278937100000</v>
      </c>
      <c r="AR20" s="589">
        <f t="shared" ref="AR20:BC20" si="2">+AR171+AR172+AR173</f>
        <v>219127618750</v>
      </c>
      <c r="AS20" s="653">
        <f t="shared" si="2"/>
        <v>59809481250</v>
      </c>
      <c r="AT20" s="697">
        <f t="shared" si="2"/>
        <v>0</v>
      </c>
      <c r="AU20" s="589">
        <f t="shared" si="2"/>
        <v>205172173436</v>
      </c>
      <c r="AV20" s="589">
        <f t="shared" si="2"/>
        <v>13955445314</v>
      </c>
      <c r="AW20" s="697">
        <f t="shared" si="2"/>
        <v>100806116532</v>
      </c>
      <c r="AX20" s="589">
        <f t="shared" si="2"/>
        <v>104366056904</v>
      </c>
      <c r="AY20" s="589">
        <f t="shared" si="2"/>
        <v>100055484089</v>
      </c>
      <c r="AZ20" s="589">
        <f t="shared" si="2"/>
        <v>750632443</v>
      </c>
      <c r="BA20" s="589">
        <f t="shared" si="2"/>
        <v>100055484089</v>
      </c>
      <c r="BB20" s="589">
        <f t="shared" si="2"/>
        <v>0</v>
      </c>
      <c r="BC20" s="589">
        <f t="shared" si="2"/>
        <v>2742263</v>
      </c>
    </row>
    <row r="21" spans="1:56" s="593" customFormat="1" ht="17.25" customHeight="1">
      <c r="A21" s="609"/>
      <c r="B21" s="782"/>
      <c r="C21" s="784"/>
      <c r="D21" s="785"/>
      <c r="E21" s="784"/>
      <c r="F21" s="782"/>
      <c r="G21" s="784"/>
      <c r="H21" s="782"/>
      <c r="I21" s="784"/>
      <c r="J21" s="782"/>
      <c r="K21" s="783"/>
      <c r="L21" s="784"/>
      <c r="M21" s="782"/>
      <c r="N21" s="783"/>
      <c r="O21" s="784"/>
      <c r="P21" s="782"/>
      <c r="Q21" s="784"/>
      <c r="R21" s="782"/>
      <c r="S21" s="784"/>
      <c r="T21" s="782"/>
      <c r="U21" s="783"/>
      <c r="V21" s="783"/>
      <c r="W21" s="783"/>
      <c r="X21" s="783"/>
      <c r="Y21" s="783"/>
      <c r="Z21" s="783"/>
      <c r="AA21" s="784"/>
      <c r="AB21" s="782"/>
      <c r="AC21" s="783"/>
      <c r="AD21" s="783"/>
      <c r="AE21" s="783"/>
      <c r="AF21" s="784"/>
      <c r="AG21" s="782"/>
      <c r="AH21" s="783"/>
      <c r="AI21" s="784"/>
      <c r="AJ21" s="591"/>
      <c r="AK21" s="782"/>
      <c r="AL21" s="783"/>
      <c r="AM21" s="783"/>
      <c r="AN21" s="783"/>
      <c r="AO21" s="783"/>
      <c r="AP21" s="784"/>
      <c r="AQ21" s="592">
        <f>+SUM(AQ18:AQ20)</f>
        <v>450403616667</v>
      </c>
      <c r="AR21" s="592">
        <f t="shared" ref="AR21:BC21" si="3">+SUM(AR18:AR20)</f>
        <v>381215601730.06</v>
      </c>
      <c r="AS21" s="654">
        <f t="shared" si="3"/>
        <v>69188014936.940002</v>
      </c>
      <c r="AT21" s="698">
        <f t="shared" si="3"/>
        <v>9382000000</v>
      </c>
      <c r="AU21" s="592">
        <f t="shared" si="3"/>
        <v>309556064583.29999</v>
      </c>
      <c r="AV21" s="592">
        <f t="shared" si="3"/>
        <v>71659537146.76001</v>
      </c>
      <c r="AW21" s="698">
        <f t="shared" si="3"/>
        <v>199626650548.84</v>
      </c>
      <c r="AX21" s="592">
        <f t="shared" si="3"/>
        <v>109929414034.46001</v>
      </c>
      <c r="AY21" s="592">
        <f t="shared" si="3"/>
        <v>198855432101.84</v>
      </c>
      <c r="AZ21" s="592">
        <f t="shared" si="3"/>
        <v>771218447</v>
      </c>
      <c r="BA21" s="592">
        <f t="shared" si="3"/>
        <v>198855432101.84</v>
      </c>
      <c r="BB21" s="592">
        <f t="shared" si="3"/>
        <v>0</v>
      </c>
      <c r="BC21" s="592">
        <f t="shared" si="3"/>
        <v>214274347</v>
      </c>
    </row>
    <row r="22" spans="1:56" s="590" customFormat="1" ht="12.75">
      <c r="A22" s="608"/>
      <c r="B22" s="773" t="s">
        <v>118</v>
      </c>
      <c r="C22" s="774"/>
      <c r="D22" s="773"/>
      <c r="E22" s="774"/>
      <c r="F22" s="773"/>
      <c r="G22" s="774"/>
      <c r="H22" s="773"/>
      <c r="I22" s="774"/>
      <c r="J22" s="773"/>
      <c r="K22" s="774"/>
      <c r="L22" s="774"/>
      <c r="M22" s="773"/>
      <c r="N22" s="774"/>
      <c r="O22" s="774"/>
      <c r="P22" s="773"/>
      <c r="Q22" s="774"/>
      <c r="R22" s="773"/>
      <c r="S22" s="774"/>
      <c r="T22" s="775" t="s">
        <v>27</v>
      </c>
      <c r="U22" s="774"/>
      <c r="V22" s="774"/>
      <c r="W22" s="774"/>
      <c r="X22" s="774"/>
      <c r="Y22" s="774"/>
      <c r="Z22" s="774"/>
      <c r="AA22" s="774"/>
      <c r="AB22" s="773" t="s">
        <v>307</v>
      </c>
      <c r="AC22" s="774"/>
      <c r="AD22" s="774"/>
      <c r="AE22" s="774"/>
      <c r="AF22" s="774"/>
      <c r="AG22" s="773" t="s">
        <v>308</v>
      </c>
      <c r="AH22" s="774"/>
      <c r="AI22" s="774"/>
      <c r="AJ22" s="588" t="s">
        <v>84</v>
      </c>
      <c r="AK22" s="781" t="s">
        <v>309</v>
      </c>
      <c r="AL22" s="774"/>
      <c r="AM22" s="774"/>
      <c r="AN22" s="774"/>
      <c r="AO22" s="774"/>
      <c r="AP22" s="774"/>
      <c r="AQ22" s="589">
        <f>+AQ193+AQ194+AQ195</f>
        <v>32985745822</v>
      </c>
      <c r="AR22" s="589">
        <f t="shared" ref="AR22:BC22" si="4">+AR193+AR194+AR195</f>
        <v>17548204924</v>
      </c>
      <c r="AS22" s="653">
        <f t="shared" si="4"/>
        <v>15137540898</v>
      </c>
      <c r="AT22" s="697">
        <f t="shared" si="4"/>
        <v>1750000000</v>
      </c>
      <c r="AU22" s="589">
        <f t="shared" si="4"/>
        <v>14654981711</v>
      </c>
      <c r="AV22" s="589">
        <f t="shared" si="4"/>
        <v>2893223213</v>
      </c>
      <c r="AW22" s="697">
        <f t="shared" si="4"/>
        <v>3186633185.6399999</v>
      </c>
      <c r="AX22" s="589">
        <f t="shared" si="4"/>
        <v>11468348525.360001</v>
      </c>
      <c r="AY22" s="589">
        <f t="shared" si="4"/>
        <v>3100561696.6399999</v>
      </c>
      <c r="AZ22" s="589">
        <f t="shared" si="4"/>
        <v>86071489</v>
      </c>
      <c r="BA22" s="589">
        <f t="shared" si="4"/>
        <v>3100561696.6399999</v>
      </c>
      <c r="BB22" s="589">
        <f t="shared" si="4"/>
        <v>0</v>
      </c>
      <c r="BC22" s="589">
        <f t="shared" si="4"/>
        <v>1718802</v>
      </c>
    </row>
    <row r="23" spans="1:56">
      <c r="B23" s="772"/>
      <c r="C23" s="762"/>
      <c r="D23" s="780"/>
      <c r="E23" s="762"/>
      <c r="F23" s="772"/>
      <c r="G23" s="762"/>
      <c r="H23" s="772"/>
      <c r="I23" s="762"/>
      <c r="J23" s="772"/>
      <c r="K23" s="761"/>
      <c r="L23" s="762"/>
      <c r="M23" s="772"/>
      <c r="N23" s="761"/>
      <c r="O23" s="762"/>
      <c r="P23" s="772"/>
      <c r="Q23" s="762"/>
      <c r="R23" s="772"/>
      <c r="S23" s="762"/>
      <c r="T23" s="772"/>
      <c r="U23" s="761"/>
      <c r="V23" s="761"/>
      <c r="W23" s="761"/>
      <c r="X23" s="761"/>
      <c r="Y23" s="761"/>
      <c r="Z23" s="761"/>
      <c r="AA23" s="762"/>
      <c r="AB23" s="772"/>
      <c r="AC23" s="761"/>
      <c r="AD23" s="761"/>
      <c r="AE23" s="761"/>
      <c r="AF23" s="762"/>
      <c r="AG23" s="772"/>
      <c r="AH23" s="761"/>
      <c r="AI23" s="762"/>
      <c r="AJ23" s="479"/>
      <c r="AK23" s="772"/>
      <c r="AL23" s="761"/>
      <c r="AM23" s="761"/>
      <c r="AN23" s="761"/>
      <c r="AO23" s="761"/>
      <c r="AP23" s="762"/>
      <c r="AQ23" s="594">
        <f>+AQ22</f>
        <v>32985745822</v>
      </c>
      <c r="AR23" s="594">
        <f t="shared" ref="AR23:BC23" si="5">+AR22</f>
        <v>17548204924</v>
      </c>
      <c r="AS23" s="655">
        <f t="shared" si="5"/>
        <v>15137540898</v>
      </c>
      <c r="AT23" s="699">
        <f t="shared" si="5"/>
        <v>1750000000</v>
      </c>
      <c r="AU23" s="594">
        <f t="shared" si="5"/>
        <v>14654981711</v>
      </c>
      <c r="AV23" s="594">
        <f t="shared" si="5"/>
        <v>2893223213</v>
      </c>
      <c r="AW23" s="699">
        <f t="shared" si="5"/>
        <v>3186633185.6399999</v>
      </c>
      <c r="AX23" s="594">
        <f t="shared" si="5"/>
        <v>11468348525.360001</v>
      </c>
      <c r="AY23" s="594">
        <f t="shared" si="5"/>
        <v>3100561696.6399999</v>
      </c>
      <c r="AZ23" s="594">
        <f t="shared" si="5"/>
        <v>86071489</v>
      </c>
      <c r="BA23" s="594">
        <f t="shared" si="5"/>
        <v>3100561696.6399999</v>
      </c>
      <c r="BB23" s="594">
        <f t="shared" si="5"/>
        <v>0</v>
      </c>
      <c r="BC23" s="594">
        <f t="shared" si="5"/>
        <v>1718802</v>
      </c>
    </row>
    <row r="24" spans="1:56">
      <c r="B24" s="772"/>
      <c r="C24" s="762"/>
      <c r="D24" s="780"/>
      <c r="E24" s="762"/>
      <c r="F24" s="772"/>
      <c r="G24" s="762"/>
      <c r="H24" s="772"/>
      <c r="I24" s="762"/>
      <c r="J24" s="772"/>
      <c r="K24" s="761"/>
      <c r="L24" s="762"/>
      <c r="M24" s="772"/>
      <c r="N24" s="761"/>
      <c r="O24" s="762"/>
      <c r="P24" s="772"/>
      <c r="Q24" s="762"/>
      <c r="R24" s="772"/>
      <c r="S24" s="762"/>
      <c r="T24" s="772"/>
      <c r="U24" s="761"/>
      <c r="V24" s="761"/>
      <c r="W24" s="761"/>
      <c r="X24" s="761"/>
      <c r="Y24" s="761"/>
      <c r="Z24" s="761"/>
      <c r="AA24" s="762"/>
      <c r="AB24" s="772"/>
      <c r="AC24" s="761"/>
      <c r="AD24" s="761"/>
      <c r="AE24" s="761"/>
      <c r="AF24" s="762"/>
      <c r="AG24" s="772"/>
      <c r="AH24" s="761"/>
      <c r="AI24" s="762"/>
      <c r="AJ24" s="479"/>
      <c r="AK24" s="772"/>
      <c r="AL24" s="761"/>
      <c r="AM24" s="761"/>
      <c r="AN24" s="761"/>
      <c r="AO24" s="761"/>
      <c r="AP24" s="762"/>
      <c r="AQ24" s="594">
        <f>+AQ21+AQ23</f>
        <v>483389362489</v>
      </c>
      <c r="AR24" s="594">
        <f t="shared" ref="AR24:BC24" si="6">+AR21+AR23</f>
        <v>398763806654.06</v>
      </c>
      <c r="AS24" s="655">
        <f t="shared" si="6"/>
        <v>84325555834.940002</v>
      </c>
      <c r="AT24" s="699">
        <f t="shared" si="6"/>
        <v>11132000000</v>
      </c>
      <c r="AU24" s="594">
        <f t="shared" si="6"/>
        <v>324211046294.29999</v>
      </c>
      <c r="AV24" s="594">
        <f t="shared" si="6"/>
        <v>74552760359.76001</v>
      </c>
      <c r="AW24" s="699">
        <f t="shared" si="6"/>
        <v>202813283734.48001</v>
      </c>
      <c r="AX24" s="594">
        <f t="shared" si="6"/>
        <v>121397762559.82001</v>
      </c>
      <c r="AY24" s="594">
        <f t="shared" si="6"/>
        <v>201955993798.48001</v>
      </c>
      <c r="AZ24" s="594">
        <f t="shared" si="6"/>
        <v>857289936</v>
      </c>
      <c r="BA24" s="594">
        <f t="shared" si="6"/>
        <v>201955993798.48001</v>
      </c>
      <c r="BB24" s="594">
        <f t="shared" si="6"/>
        <v>0</v>
      </c>
      <c r="BC24" s="594">
        <f t="shared" si="6"/>
        <v>215993149</v>
      </c>
    </row>
    <row r="25" spans="1:56" s="590" customFormat="1" ht="12.75">
      <c r="A25" s="608"/>
      <c r="B25" s="773"/>
      <c r="C25" s="774"/>
      <c r="D25" s="773"/>
      <c r="E25" s="774"/>
      <c r="F25" s="773"/>
      <c r="G25" s="774"/>
      <c r="H25" s="773"/>
      <c r="I25" s="774"/>
      <c r="J25" s="773"/>
      <c r="K25" s="774"/>
      <c r="L25" s="774"/>
      <c r="M25" s="773"/>
      <c r="N25" s="774"/>
      <c r="O25" s="774"/>
      <c r="P25" s="773"/>
      <c r="Q25" s="774"/>
      <c r="R25" s="773"/>
      <c r="S25" s="774"/>
      <c r="T25" s="775"/>
      <c r="U25" s="774"/>
      <c r="V25" s="774"/>
      <c r="W25" s="774"/>
      <c r="X25" s="774"/>
      <c r="Y25" s="774"/>
      <c r="Z25" s="774"/>
      <c r="AA25" s="774"/>
      <c r="AB25" s="773"/>
      <c r="AC25" s="774"/>
      <c r="AD25" s="774"/>
      <c r="AE25" s="774"/>
      <c r="AF25" s="774"/>
      <c r="AG25" s="773"/>
      <c r="AH25" s="774"/>
      <c r="AI25" s="774"/>
      <c r="AJ25" s="588"/>
      <c r="AK25" s="781"/>
      <c r="AL25" s="774"/>
      <c r="AM25" s="774"/>
      <c r="AN25" s="774"/>
      <c r="AO25" s="774"/>
      <c r="AP25" s="774"/>
      <c r="AQ25" s="589"/>
      <c r="AR25" s="589">
        <v>398763806654.06</v>
      </c>
      <c r="AS25" s="653"/>
      <c r="AT25" s="697"/>
      <c r="AU25" s="589">
        <v>324211046294.29999</v>
      </c>
      <c r="AV25" s="589">
        <v>74552760359.759995</v>
      </c>
      <c r="AW25" s="697"/>
      <c r="AX25" s="589">
        <v>121397762559.81999</v>
      </c>
      <c r="AY25" s="589"/>
      <c r="AZ25" s="589"/>
      <c r="BA25" s="589"/>
      <c r="BB25" s="589"/>
      <c r="BC25" s="589"/>
    </row>
    <row r="26" spans="1:56">
      <c r="B26" s="772"/>
      <c r="C26" s="762"/>
      <c r="D26" s="780"/>
      <c r="E26" s="762"/>
      <c r="F26" s="772"/>
      <c r="G26" s="762"/>
      <c r="H26" s="772"/>
      <c r="I26" s="762"/>
      <c r="J26" s="772"/>
      <c r="K26" s="761"/>
      <c r="L26" s="762"/>
      <c r="M26" s="772"/>
      <c r="N26" s="761"/>
      <c r="O26" s="762"/>
      <c r="P26" s="772"/>
      <c r="Q26" s="762"/>
      <c r="R26" s="772"/>
      <c r="S26" s="762"/>
      <c r="T26" s="772"/>
      <c r="U26" s="761"/>
      <c r="V26" s="761"/>
      <c r="W26" s="761"/>
      <c r="X26" s="761"/>
      <c r="Y26" s="761"/>
      <c r="Z26" s="761"/>
      <c r="AA26" s="762"/>
      <c r="AB26" s="772"/>
      <c r="AC26" s="761"/>
      <c r="AD26" s="761"/>
      <c r="AE26" s="761"/>
      <c r="AF26" s="762"/>
      <c r="AG26" s="772"/>
      <c r="AH26" s="761"/>
      <c r="AI26" s="762"/>
      <c r="AJ26" s="479"/>
      <c r="AK26" s="772"/>
      <c r="AL26" s="761"/>
      <c r="AM26" s="761"/>
      <c r="AN26" s="761"/>
      <c r="AO26" s="761"/>
      <c r="AP26" s="762"/>
      <c r="AQ26" s="594"/>
      <c r="AR26" s="594">
        <f>+AR24-AR25</f>
        <v>0</v>
      </c>
      <c r="AS26" s="655"/>
      <c r="AT26" s="699"/>
      <c r="AU26" s="594">
        <f>+AU24-AU25</f>
        <v>0</v>
      </c>
      <c r="AV26" s="594">
        <f>+AV24-AV25</f>
        <v>0</v>
      </c>
      <c r="AW26" s="699"/>
      <c r="AX26" s="594">
        <f>+AX24-AX25</f>
        <v>0</v>
      </c>
      <c r="AY26" s="594"/>
      <c r="AZ26" s="594"/>
      <c r="BA26" s="594"/>
      <c r="BB26" s="594"/>
      <c r="BC26" s="594"/>
    </row>
    <row r="27" spans="1:56">
      <c r="B27" s="772"/>
      <c r="C27" s="762"/>
      <c r="D27" s="780"/>
      <c r="E27" s="762"/>
      <c r="F27" s="772"/>
      <c r="G27" s="762"/>
      <c r="H27" s="772"/>
      <c r="I27" s="762"/>
      <c r="J27" s="772"/>
      <c r="K27" s="761"/>
      <c r="L27" s="762"/>
      <c r="M27" s="772"/>
      <c r="N27" s="761"/>
      <c r="O27" s="762"/>
      <c r="P27" s="772"/>
      <c r="Q27" s="762"/>
      <c r="R27" s="772"/>
      <c r="S27" s="762"/>
      <c r="T27" s="772"/>
      <c r="U27" s="761"/>
      <c r="V27" s="761"/>
      <c r="W27" s="761"/>
      <c r="X27" s="761"/>
      <c r="Y27" s="761"/>
      <c r="Z27" s="761"/>
      <c r="AA27" s="762"/>
      <c r="AB27" s="772"/>
      <c r="AC27" s="761"/>
      <c r="AD27" s="761"/>
      <c r="AE27" s="761"/>
      <c r="AF27" s="762"/>
      <c r="AG27" s="772"/>
      <c r="AH27" s="761"/>
      <c r="AI27" s="762"/>
      <c r="AJ27" s="479"/>
      <c r="AK27" s="772"/>
      <c r="AL27" s="761"/>
      <c r="AM27" s="761"/>
      <c r="AN27" s="761"/>
      <c r="AO27" s="761"/>
      <c r="AP27" s="762"/>
      <c r="AQ27" s="594"/>
      <c r="AR27" s="594"/>
      <c r="AS27" s="655"/>
      <c r="AT27" s="699"/>
      <c r="AU27" s="594"/>
      <c r="AV27" s="594"/>
      <c r="AW27" s="699"/>
      <c r="AX27" s="594"/>
      <c r="AY27" s="594"/>
      <c r="AZ27" s="594"/>
      <c r="BA27" s="594"/>
      <c r="BB27" s="594"/>
      <c r="BC27" s="594"/>
    </row>
    <row r="28" spans="1:56">
      <c r="B28" s="786"/>
      <c r="C28" s="787"/>
      <c r="D28" s="786"/>
      <c r="E28" s="787"/>
      <c r="F28" s="786"/>
      <c r="G28" s="787"/>
      <c r="H28" s="786"/>
      <c r="I28" s="787"/>
      <c r="J28" s="786"/>
      <c r="K28" s="787"/>
      <c r="L28" s="787"/>
      <c r="M28" s="786"/>
      <c r="N28" s="787"/>
      <c r="O28" s="787"/>
      <c r="P28" s="786"/>
      <c r="Q28" s="787"/>
      <c r="R28" s="786"/>
      <c r="S28" s="787"/>
      <c r="T28" s="786"/>
      <c r="U28" s="787"/>
      <c r="V28" s="787"/>
      <c r="W28" s="787"/>
      <c r="X28" s="787"/>
      <c r="Y28" s="787"/>
      <c r="Z28" s="787"/>
      <c r="AA28" s="787"/>
      <c r="AB28" s="786"/>
      <c r="AC28" s="787"/>
      <c r="AD28" s="787"/>
      <c r="AE28" s="787"/>
      <c r="AF28" s="787"/>
      <c r="AG28" s="786"/>
      <c r="AH28" s="787"/>
      <c r="AI28" s="787"/>
      <c r="AJ28" s="596"/>
      <c r="AK28" s="786"/>
      <c r="AL28" s="787"/>
      <c r="AM28" s="787"/>
      <c r="AN28" s="787"/>
      <c r="AO28" s="787"/>
      <c r="AP28" s="787"/>
      <c r="AQ28" s="597"/>
      <c r="AR28" s="596"/>
      <c r="AS28" s="656"/>
      <c r="AT28" s="700"/>
      <c r="AU28" s="596"/>
      <c r="AV28" s="596"/>
      <c r="AW28" s="700"/>
      <c r="AX28" s="596"/>
      <c r="AY28" s="596"/>
      <c r="AZ28" s="596"/>
      <c r="BA28" s="596"/>
      <c r="BB28" s="596"/>
      <c r="BC28" s="596"/>
    </row>
    <row r="29" spans="1:56" ht="27" customHeight="1">
      <c r="B29" s="788" t="s">
        <v>281</v>
      </c>
      <c r="C29" s="789"/>
      <c r="D29" s="788" t="s">
        <v>282</v>
      </c>
      <c r="E29" s="789"/>
      <c r="F29" s="788" t="s">
        <v>283</v>
      </c>
      <c r="G29" s="789"/>
      <c r="H29" s="788" t="s">
        <v>284</v>
      </c>
      <c r="I29" s="789"/>
      <c r="J29" s="788" t="s">
        <v>285</v>
      </c>
      <c r="K29" s="789"/>
      <c r="L29" s="789"/>
      <c r="M29" s="788" t="s">
        <v>286</v>
      </c>
      <c r="N29" s="789"/>
      <c r="O29" s="789"/>
      <c r="P29" s="795" t="s">
        <v>287</v>
      </c>
      <c r="Q29" s="796"/>
      <c r="R29" s="788" t="s">
        <v>288</v>
      </c>
      <c r="S29" s="789"/>
      <c r="T29" s="788" t="s">
        <v>289</v>
      </c>
      <c r="U29" s="789"/>
      <c r="V29" s="789"/>
      <c r="W29" s="789"/>
      <c r="X29" s="789"/>
      <c r="Y29" s="789"/>
      <c r="Z29" s="789"/>
      <c r="AA29" s="789"/>
      <c r="AB29" s="788" t="s">
        <v>290</v>
      </c>
      <c r="AC29" s="789"/>
      <c r="AD29" s="789"/>
      <c r="AE29" s="789"/>
      <c r="AF29" s="789"/>
      <c r="AG29" s="788" t="s">
        <v>291</v>
      </c>
      <c r="AH29" s="789"/>
      <c r="AI29" s="789"/>
      <c r="AJ29" s="598" t="s">
        <v>292</v>
      </c>
      <c r="AK29" s="788" t="s">
        <v>293</v>
      </c>
      <c r="AL29" s="789"/>
      <c r="AM29" s="789"/>
      <c r="AN29" s="789"/>
      <c r="AO29" s="789"/>
      <c r="AP29" s="789"/>
      <c r="AQ29" s="598" t="s">
        <v>294</v>
      </c>
      <c r="AR29" s="598" t="s">
        <v>295</v>
      </c>
      <c r="AS29" s="657" t="s">
        <v>296</v>
      </c>
      <c r="AT29" s="701" t="s">
        <v>297</v>
      </c>
      <c r="AU29" s="598" t="s">
        <v>298</v>
      </c>
      <c r="AV29" s="598" t="s">
        <v>299</v>
      </c>
      <c r="AW29" s="701" t="s">
        <v>300</v>
      </c>
      <c r="AX29" s="598" t="s">
        <v>301</v>
      </c>
      <c r="AY29" s="598" t="s">
        <v>302</v>
      </c>
      <c r="AZ29" s="598" t="s">
        <v>303</v>
      </c>
      <c r="BA29" s="598" t="s">
        <v>304</v>
      </c>
      <c r="BB29" s="598" t="s">
        <v>305</v>
      </c>
      <c r="BC29" s="598" t="s">
        <v>306</v>
      </c>
    </row>
    <row r="30" spans="1:56" s="472" customFormat="1" ht="13.5">
      <c r="A30" s="610"/>
      <c r="B30" s="790" t="s">
        <v>33</v>
      </c>
      <c r="C30" s="791"/>
      <c r="D30" s="790"/>
      <c r="E30" s="791"/>
      <c r="F30" s="790"/>
      <c r="G30" s="791"/>
      <c r="H30" s="790"/>
      <c r="I30" s="791"/>
      <c r="J30" s="790"/>
      <c r="K30" s="791"/>
      <c r="L30" s="791"/>
      <c r="M30" s="790"/>
      <c r="N30" s="791"/>
      <c r="O30" s="791"/>
      <c r="P30" s="792"/>
      <c r="Q30" s="793"/>
      <c r="R30" s="790"/>
      <c r="S30" s="791"/>
      <c r="T30" s="794" t="s">
        <v>24</v>
      </c>
      <c r="U30" s="791"/>
      <c r="V30" s="791"/>
      <c r="W30" s="791"/>
      <c r="X30" s="791"/>
      <c r="Y30" s="791"/>
      <c r="Z30" s="791"/>
      <c r="AA30" s="791"/>
      <c r="AB30" s="790" t="s">
        <v>307</v>
      </c>
      <c r="AC30" s="791"/>
      <c r="AD30" s="791"/>
      <c r="AE30" s="791"/>
      <c r="AF30" s="791"/>
      <c r="AG30" s="790" t="s">
        <v>308</v>
      </c>
      <c r="AH30" s="791"/>
      <c r="AI30" s="791"/>
      <c r="AJ30" s="599" t="s">
        <v>84</v>
      </c>
      <c r="AK30" s="797" t="s">
        <v>309</v>
      </c>
      <c r="AL30" s="791"/>
      <c r="AM30" s="791"/>
      <c r="AN30" s="791"/>
      <c r="AO30" s="791"/>
      <c r="AP30" s="791"/>
      <c r="AQ30" s="600">
        <v>379349630846</v>
      </c>
      <c r="AR30" s="600">
        <v>364178947131.06</v>
      </c>
      <c r="AS30" s="658">
        <v>15170683714.940001</v>
      </c>
      <c r="AT30" s="702">
        <v>9382000000</v>
      </c>
      <c r="AU30" s="600">
        <v>294946118460.29999</v>
      </c>
      <c r="AV30" s="600">
        <v>69232828670.759995</v>
      </c>
      <c r="AW30" s="702">
        <v>189405064943.84</v>
      </c>
      <c r="AX30" s="600">
        <v>105541053516.46001</v>
      </c>
      <c r="AY30" s="600">
        <v>188963784287.84</v>
      </c>
      <c r="AZ30" s="600">
        <v>441280656</v>
      </c>
      <c r="BA30" s="600">
        <v>188963784287.84</v>
      </c>
      <c r="BB30" s="601">
        <v>0</v>
      </c>
      <c r="BC30" s="600">
        <v>214274347</v>
      </c>
    </row>
    <row r="31" spans="1:56" s="472" customFormat="1" ht="13.5">
      <c r="A31" s="610"/>
      <c r="B31" s="790" t="s">
        <v>33</v>
      </c>
      <c r="C31" s="791"/>
      <c r="D31" s="790"/>
      <c r="E31" s="791"/>
      <c r="F31" s="790"/>
      <c r="G31" s="791"/>
      <c r="H31" s="790"/>
      <c r="I31" s="791"/>
      <c r="J31" s="790"/>
      <c r="K31" s="791"/>
      <c r="L31" s="791"/>
      <c r="M31" s="790"/>
      <c r="N31" s="791"/>
      <c r="O31" s="791"/>
      <c r="P31" s="792"/>
      <c r="Q31" s="793"/>
      <c r="R31" s="790"/>
      <c r="S31" s="791"/>
      <c r="T31" s="794" t="s">
        <v>24</v>
      </c>
      <c r="U31" s="791"/>
      <c r="V31" s="791"/>
      <c r="W31" s="791"/>
      <c r="X31" s="791"/>
      <c r="Y31" s="791"/>
      <c r="Z31" s="791"/>
      <c r="AA31" s="791"/>
      <c r="AB31" s="790" t="s">
        <v>307</v>
      </c>
      <c r="AC31" s="791"/>
      <c r="AD31" s="791"/>
      <c r="AE31" s="791"/>
      <c r="AF31" s="791"/>
      <c r="AG31" s="790" t="s">
        <v>308</v>
      </c>
      <c r="AH31" s="791"/>
      <c r="AI31" s="791"/>
      <c r="AJ31" s="599" t="s">
        <v>337</v>
      </c>
      <c r="AK31" s="797" t="s">
        <v>355</v>
      </c>
      <c r="AL31" s="791"/>
      <c r="AM31" s="791"/>
      <c r="AN31" s="791"/>
      <c r="AO31" s="791"/>
      <c r="AP31" s="791"/>
      <c r="AQ31" s="600">
        <v>4021085821</v>
      </c>
      <c r="AR31" s="600">
        <v>550000000</v>
      </c>
      <c r="AS31" s="658">
        <v>3471085821</v>
      </c>
      <c r="AT31" s="703">
        <v>0</v>
      </c>
      <c r="AU31" s="601">
        <v>0</v>
      </c>
      <c r="AV31" s="600">
        <v>550000000</v>
      </c>
      <c r="AW31" s="703">
        <v>0</v>
      </c>
      <c r="AX31" s="601">
        <v>0</v>
      </c>
      <c r="AY31" s="601">
        <v>0</v>
      </c>
      <c r="AZ31" s="601">
        <v>0</v>
      </c>
      <c r="BA31" s="601">
        <v>0</v>
      </c>
      <c r="BB31" s="601">
        <v>0</v>
      </c>
      <c r="BC31" s="601">
        <v>0</v>
      </c>
    </row>
    <row r="32" spans="1:56" s="472" customFormat="1" ht="13.5">
      <c r="A32" s="610"/>
      <c r="B32" s="790" t="s">
        <v>33</v>
      </c>
      <c r="C32" s="791"/>
      <c r="D32" s="790"/>
      <c r="E32" s="791"/>
      <c r="F32" s="790"/>
      <c r="G32" s="791"/>
      <c r="H32" s="790"/>
      <c r="I32" s="791"/>
      <c r="J32" s="790"/>
      <c r="K32" s="791"/>
      <c r="L32" s="791"/>
      <c r="M32" s="790"/>
      <c r="N32" s="791"/>
      <c r="O32" s="791"/>
      <c r="P32" s="792"/>
      <c r="Q32" s="793"/>
      <c r="R32" s="790"/>
      <c r="S32" s="791"/>
      <c r="T32" s="794" t="s">
        <v>24</v>
      </c>
      <c r="U32" s="791"/>
      <c r="V32" s="791"/>
      <c r="W32" s="791"/>
      <c r="X32" s="791"/>
      <c r="Y32" s="791"/>
      <c r="Z32" s="791"/>
      <c r="AA32" s="791"/>
      <c r="AB32" s="790" t="s">
        <v>307</v>
      </c>
      <c r="AC32" s="791"/>
      <c r="AD32" s="791"/>
      <c r="AE32" s="791"/>
      <c r="AF32" s="791"/>
      <c r="AG32" s="790" t="s">
        <v>310</v>
      </c>
      <c r="AH32" s="791"/>
      <c r="AI32" s="791"/>
      <c r="AJ32" s="599" t="s">
        <v>99</v>
      </c>
      <c r="AK32" s="797" t="s">
        <v>311</v>
      </c>
      <c r="AL32" s="791"/>
      <c r="AM32" s="791"/>
      <c r="AN32" s="791"/>
      <c r="AO32" s="791"/>
      <c r="AP32" s="791"/>
      <c r="AQ32" s="600">
        <v>519000000</v>
      </c>
      <c r="AR32" s="601">
        <v>0</v>
      </c>
      <c r="AS32" s="658">
        <v>519000000</v>
      </c>
      <c r="AT32" s="703">
        <v>0</v>
      </c>
      <c r="AU32" s="601">
        <v>0</v>
      </c>
      <c r="AV32" s="601">
        <v>0</v>
      </c>
      <c r="AW32" s="703">
        <v>0</v>
      </c>
      <c r="AX32" s="601">
        <v>0</v>
      </c>
      <c r="AY32" s="601">
        <v>0</v>
      </c>
      <c r="AZ32" s="601">
        <v>0</v>
      </c>
      <c r="BA32" s="601">
        <v>0</v>
      </c>
      <c r="BB32" s="601">
        <v>0</v>
      </c>
      <c r="BC32" s="601">
        <v>0</v>
      </c>
    </row>
    <row r="33" spans="1:55" s="472" customFormat="1" ht="13.5">
      <c r="A33" s="610"/>
      <c r="B33" s="790" t="s">
        <v>33</v>
      </c>
      <c r="C33" s="791"/>
      <c r="D33" s="790"/>
      <c r="E33" s="791"/>
      <c r="F33" s="790"/>
      <c r="G33" s="791"/>
      <c r="H33" s="790"/>
      <c r="I33" s="791"/>
      <c r="J33" s="790"/>
      <c r="K33" s="791"/>
      <c r="L33" s="791"/>
      <c r="M33" s="790"/>
      <c r="N33" s="791"/>
      <c r="O33" s="791"/>
      <c r="P33" s="792"/>
      <c r="Q33" s="793"/>
      <c r="R33" s="790"/>
      <c r="S33" s="791"/>
      <c r="T33" s="794" t="s">
        <v>24</v>
      </c>
      <c r="U33" s="791"/>
      <c r="V33" s="791"/>
      <c r="W33" s="791"/>
      <c r="X33" s="791"/>
      <c r="Y33" s="791"/>
      <c r="Z33" s="791"/>
      <c r="AA33" s="791"/>
      <c r="AB33" s="790" t="s">
        <v>307</v>
      </c>
      <c r="AC33" s="791"/>
      <c r="AD33" s="791"/>
      <c r="AE33" s="791"/>
      <c r="AF33" s="791"/>
      <c r="AG33" s="790" t="s">
        <v>310</v>
      </c>
      <c r="AH33" s="791"/>
      <c r="AI33" s="791"/>
      <c r="AJ33" s="599" t="s">
        <v>42</v>
      </c>
      <c r="AK33" s="797" t="s">
        <v>312</v>
      </c>
      <c r="AL33" s="791"/>
      <c r="AM33" s="791"/>
      <c r="AN33" s="791"/>
      <c r="AO33" s="791"/>
      <c r="AP33" s="791"/>
      <c r="AQ33" s="600">
        <v>66513900000</v>
      </c>
      <c r="AR33" s="600">
        <v>16486654599</v>
      </c>
      <c r="AS33" s="658">
        <v>50027245401</v>
      </c>
      <c r="AT33" s="703">
        <v>0</v>
      </c>
      <c r="AU33" s="600">
        <v>14609946123</v>
      </c>
      <c r="AV33" s="600">
        <v>1876708476</v>
      </c>
      <c r="AW33" s="702">
        <v>10221585605</v>
      </c>
      <c r="AX33" s="600">
        <v>4388360518</v>
      </c>
      <c r="AY33" s="600">
        <v>9891647814</v>
      </c>
      <c r="AZ33" s="600">
        <v>329937791</v>
      </c>
      <c r="BA33" s="600">
        <v>9891647814</v>
      </c>
      <c r="BB33" s="601">
        <v>0</v>
      </c>
      <c r="BC33" s="601">
        <v>0</v>
      </c>
    </row>
    <row r="34" spans="1:55" s="590" customFormat="1" ht="12.75">
      <c r="A34" s="608"/>
      <c r="B34" s="773" t="s">
        <v>33</v>
      </c>
      <c r="C34" s="774"/>
      <c r="D34" s="773" t="s">
        <v>313</v>
      </c>
      <c r="E34" s="774"/>
      <c r="F34" s="773"/>
      <c r="G34" s="774"/>
      <c r="H34" s="773"/>
      <c r="I34" s="774"/>
      <c r="J34" s="773"/>
      <c r="K34" s="774"/>
      <c r="L34" s="774"/>
      <c r="M34" s="773"/>
      <c r="N34" s="774"/>
      <c r="O34" s="774"/>
      <c r="P34" s="798"/>
      <c r="Q34" s="799"/>
      <c r="R34" s="773"/>
      <c r="S34" s="774"/>
      <c r="T34" s="775" t="s">
        <v>23</v>
      </c>
      <c r="U34" s="774"/>
      <c r="V34" s="774"/>
      <c r="W34" s="774"/>
      <c r="X34" s="774"/>
      <c r="Y34" s="774"/>
      <c r="Z34" s="774"/>
      <c r="AA34" s="774"/>
      <c r="AB34" s="773" t="s">
        <v>307</v>
      </c>
      <c r="AC34" s="774"/>
      <c r="AD34" s="774"/>
      <c r="AE34" s="774"/>
      <c r="AF34" s="774"/>
      <c r="AG34" s="773" t="s">
        <v>308</v>
      </c>
      <c r="AH34" s="774"/>
      <c r="AI34" s="774"/>
      <c r="AJ34" s="588" t="s">
        <v>84</v>
      </c>
      <c r="AK34" s="781" t="s">
        <v>309</v>
      </c>
      <c r="AL34" s="774"/>
      <c r="AM34" s="774"/>
      <c r="AN34" s="774"/>
      <c r="AO34" s="774"/>
      <c r="AP34" s="774"/>
      <c r="AQ34" s="589">
        <v>153005016667</v>
      </c>
      <c r="AR34" s="589">
        <v>151004919096</v>
      </c>
      <c r="AS34" s="653">
        <v>2000097571</v>
      </c>
      <c r="AT34" s="697">
        <v>9382000000</v>
      </c>
      <c r="AU34" s="589">
        <v>95319446798</v>
      </c>
      <c r="AV34" s="589">
        <v>55685472298</v>
      </c>
      <c r="AW34" s="697">
        <v>93799286837</v>
      </c>
      <c r="AX34" s="589">
        <v>1520159961</v>
      </c>
      <c r="AY34" s="589">
        <v>93799286837</v>
      </c>
      <c r="AZ34" s="602">
        <v>0</v>
      </c>
      <c r="BA34" s="589">
        <v>93799286837</v>
      </c>
      <c r="BB34" s="602">
        <v>0</v>
      </c>
      <c r="BC34" s="589">
        <v>209100732</v>
      </c>
    </row>
    <row r="35" spans="1:55" s="472" customFormat="1" ht="13.5">
      <c r="A35" s="610"/>
      <c r="B35" s="790" t="s">
        <v>33</v>
      </c>
      <c r="C35" s="791"/>
      <c r="D35" s="790" t="s">
        <v>313</v>
      </c>
      <c r="E35" s="791"/>
      <c r="F35" s="790" t="s">
        <v>314</v>
      </c>
      <c r="G35" s="791"/>
      <c r="H35" s="790"/>
      <c r="I35" s="791"/>
      <c r="J35" s="790"/>
      <c r="K35" s="791"/>
      <c r="L35" s="791"/>
      <c r="M35" s="790"/>
      <c r="N35" s="791"/>
      <c r="O35" s="791"/>
      <c r="P35" s="792"/>
      <c r="Q35" s="793"/>
      <c r="R35" s="790"/>
      <c r="S35" s="791"/>
      <c r="T35" s="794" t="s">
        <v>23</v>
      </c>
      <c r="U35" s="791"/>
      <c r="V35" s="791"/>
      <c r="W35" s="791"/>
      <c r="X35" s="791"/>
      <c r="Y35" s="791"/>
      <c r="Z35" s="791"/>
      <c r="AA35" s="791"/>
      <c r="AB35" s="790" t="s">
        <v>307</v>
      </c>
      <c r="AC35" s="791"/>
      <c r="AD35" s="791"/>
      <c r="AE35" s="791"/>
      <c r="AF35" s="791"/>
      <c r="AG35" s="790" t="s">
        <v>308</v>
      </c>
      <c r="AH35" s="791"/>
      <c r="AI35" s="791"/>
      <c r="AJ35" s="599" t="s">
        <v>84</v>
      </c>
      <c r="AK35" s="797" t="s">
        <v>309</v>
      </c>
      <c r="AL35" s="791"/>
      <c r="AM35" s="791"/>
      <c r="AN35" s="791"/>
      <c r="AO35" s="791"/>
      <c r="AP35" s="791"/>
      <c r="AQ35" s="600">
        <v>153005016667</v>
      </c>
      <c r="AR35" s="600">
        <v>151004919096</v>
      </c>
      <c r="AS35" s="658">
        <v>2000097571</v>
      </c>
      <c r="AT35" s="702">
        <v>9382000000</v>
      </c>
      <c r="AU35" s="600">
        <v>95319446798</v>
      </c>
      <c r="AV35" s="600">
        <v>55685472298</v>
      </c>
      <c r="AW35" s="702">
        <v>93799286837</v>
      </c>
      <c r="AX35" s="600">
        <v>1520159961</v>
      </c>
      <c r="AY35" s="600">
        <v>93799286837</v>
      </c>
      <c r="AZ35" s="601">
        <v>0</v>
      </c>
      <c r="BA35" s="600">
        <v>93799286837</v>
      </c>
      <c r="BB35" s="601">
        <v>0</v>
      </c>
      <c r="BC35" s="600">
        <v>209100732</v>
      </c>
    </row>
    <row r="36" spans="1:55" s="472" customFormat="1" ht="13.5">
      <c r="A36" s="610"/>
      <c r="B36" s="790" t="s">
        <v>33</v>
      </c>
      <c r="C36" s="791"/>
      <c r="D36" s="790" t="s">
        <v>313</v>
      </c>
      <c r="E36" s="791"/>
      <c r="F36" s="790" t="s">
        <v>314</v>
      </c>
      <c r="G36" s="791"/>
      <c r="H36" s="790" t="s">
        <v>313</v>
      </c>
      <c r="I36" s="791"/>
      <c r="J36" s="790"/>
      <c r="K36" s="791"/>
      <c r="L36" s="791"/>
      <c r="M36" s="790"/>
      <c r="N36" s="791"/>
      <c r="O36" s="791"/>
      <c r="P36" s="792"/>
      <c r="Q36" s="793"/>
      <c r="R36" s="790"/>
      <c r="S36" s="791"/>
      <c r="T36" s="794" t="s">
        <v>315</v>
      </c>
      <c r="U36" s="791"/>
      <c r="V36" s="791"/>
      <c r="W36" s="791"/>
      <c r="X36" s="791"/>
      <c r="Y36" s="791"/>
      <c r="Z36" s="791"/>
      <c r="AA36" s="791"/>
      <c r="AB36" s="790" t="s">
        <v>307</v>
      </c>
      <c r="AC36" s="791"/>
      <c r="AD36" s="791"/>
      <c r="AE36" s="791"/>
      <c r="AF36" s="791"/>
      <c r="AG36" s="790" t="s">
        <v>308</v>
      </c>
      <c r="AH36" s="791"/>
      <c r="AI36" s="791"/>
      <c r="AJ36" s="599" t="s">
        <v>84</v>
      </c>
      <c r="AK36" s="797" t="s">
        <v>309</v>
      </c>
      <c r="AL36" s="791"/>
      <c r="AM36" s="791"/>
      <c r="AN36" s="791"/>
      <c r="AO36" s="791"/>
      <c r="AP36" s="791"/>
      <c r="AQ36" s="600">
        <v>115327000000</v>
      </c>
      <c r="AR36" s="600">
        <v>113327000000</v>
      </c>
      <c r="AS36" s="658">
        <v>2000000000</v>
      </c>
      <c r="AT36" s="702">
        <v>9382000000</v>
      </c>
      <c r="AU36" s="600">
        <v>70535213592</v>
      </c>
      <c r="AV36" s="600">
        <v>42791786408</v>
      </c>
      <c r="AW36" s="702">
        <v>70535138331</v>
      </c>
      <c r="AX36" s="600">
        <v>75261</v>
      </c>
      <c r="AY36" s="600">
        <v>70535138331</v>
      </c>
      <c r="AZ36" s="601">
        <v>0</v>
      </c>
      <c r="BA36" s="600">
        <v>70535138331</v>
      </c>
      <c r="BB36" s="601">
        <v>0</v>
      </c>
      <c r="BC36" s="600">
        <v>155081408</v>
      </c>
    </row>
    <row r="37" spans="1:55" s="472" customFormat="1" ht="13.5">
      <c r="A37" s="610"/>
      <c r="B37" s="790" t="s">
        <v>33</v>
      </c>
      <c r="C37" s="791"/>
      <c r="D37" s="790" t="s">
        <v>313</v>
      </c>
      <c r="E37" s="791"/>
      <c r="F37" s="790" t="s">
        <v>314</v>
      </c>
      <c r="G37" s="791"/>
      <c r="H37" s="790" t="s">
        <v>313</v>
      </c>
      <c r="I37" s="791"/>
      <c r="J37" s="790" t="s">
        <v>313</v>
      </c>
      <c r="K37" s="791"/>
      <c r="L37" s="791"/>
      <c r="M37" s="790"/>
      <c r="N37" s="791"/>
      <c r="O37" s="791"/>
      <c r="P37" s="792"/>
      <c r="Q37" s="793"/>
      <c r="R37" s="790"/>
      <c r="S37" s="791"/>
      <c r="T37" s="794" t="s">
        <v>219</v>
      </c>
      <c r="U37" s="791"/>
      <c r="V37" s="791"/>
      <c r="W37" s="791"/>
      <c r="X37" s="791"/>
      <c r="Y37" s="791"/>
      <c r="Z37" s="791"/>
      <c r="AA37" s="791"/>
      <c r="AB37" s="790" t="s">
        <v>307</v>
      </c>
      <c r="AC37" s="791"/>
      <c r="AD37" s="791"/>
      <c r="AE37" s="791"/>
      <c r="AF37" s="791"/>
      <c r="AG37" s="790" t="s">
        <v>308</v>
      </c>
      <c r="AH37" s="791"/>
      <c r="AI37" s="791"/>
      <c r="AJ37" s="599" t="s">
        <v>84</v>
      </c>
      <c r="AK37" s="797" t="s">
        <v>309</v>
      </c>
      <c r="AL37" s="791"/>
      <c r="AM37" s="791"/>
      <c r="AN37" s="791"/>
      <c r="AO37" s="791"/>
      <c r="AP37" s="791"/>
      <c r="AQ37" s="600">
        <v>89215000000</v>
      </c>
      <c r="AR37" s="600">
        <v>87215000000</v>
      </c>
      <c r="AS37" s="658">
        <v>2000000000</v>
      </c>
      <c r="AT37" s="703">
        <v>0</v>
      </c>
      <c r="AU37" s="600">
        <v>57622036409</v>
      </c>
      <c r="AV37" s="600">
        <v>29592963591</v>
      </c>
      <c r="AW37" s="702">
        <v>57621972953</v>
      </c>
      <c r="AX37" s="600">
        <v>63456</v>
      </c>
      <c r="AY37" s="600">
        <v>57621972953</v>
      </c>
      <c r="AZ37" s="601">
        <v>0</v>
      </c>
      <c r="BA37" s="600">
        <v>57621972953</v>
      </c>
      <c r="BB37" s="601">
        <v>0</v>
      </c>
      <c r="BC37" s="600">
        <v>153079059</v>
      </c>
    </row>
    <row r="38" spans="1:55" s="610" customFormat="1" ht="13.5">
      <c r="A38" s="610" t="str">
        <f>+B38&amp;D38&amp;F38&amp;H38&amp;J38&amp;M38&amp;P38&amp;AJ38</f>
        <v>A1011110</v>
      </c>
      <c r="B38" s="800" t="s">
        <v>33</v>
      </c>
      <c r="C38" s="793"/>
      <c r="D38" s="800" t="s">
        <v>313</v>
      </c>
      <c r="E38" s="793"/>
      <c r="F38" s="800" t="s">
        <v>314</v>
      </c>
      <c r="G38" s="793"/>
      <c r="H38" s="800" t="s">
        <v>313</v>
      </c>
      <c r="I38" s="793"/>
      <c r="J38" s="800" t="s">
        <v>313</v>
      </c>
      <c r="K38" s="793"/>
      <c r="L38" s="793"/>
      <c r="M38" s="800" t="s">
        <v>313</v>
      </c>
      <c r="N38" s="793"/>
      <c r="O38" s="793"/>
      <c r="P38" s="800"/>
      <c r="Q38" s="793"/>
      <c r="R38" s="800"/>
      <c r="S38" s="793"/>
      <c r="T38" s="805" t="s">
        <v>34</v>
      </c>
      <c r="U38" s="793"/>
      <c r="V38" s="793"/>
      <c r="W38" s="793"/>
      <c r="X38" s="793"/>
      <c r="Y38" s="793"/>
      <c r="Z38" s="793"/>
      <c r="AA38" s="793"/>
      <c r="AB38" s="800" t="s">
        <v>307</v>
      </c>
      <c r="AC38" s="793"/>
      <c r="AD38" s="793"/>
      <c r="AE38" s="793"/>
      <c r="AF38" s="793"/>
      <c r="AG38" s="800" t="s">
        <v>308</v>
      </c>
      <c r="AH38" s="793"/>
      <c r="AI38" s="793"/>
      <c r="AJ38" s="613" t="s">
        <v>84</v>
      </c>
      <c r="AK38" s="803" t="s">
        <v>309</v>
      </c>
      <c r="AL38" s="793"/>
      <c r="AM38" s="793"/>
      <c r="AN38" s="793"/>
      <c r="AO38" s="793"/>
      <c r="AP38" s="793"/>
      <c r="AQ38" s="614">
        <v>83015000000</v>
      </c>
      <c r="AR38" s="614">
        <v>81215000000</v>
      </c>
      <c r="AS38" s="660">
        <v>1800000000</v>
      </c>
      <c r="AT38" s="612">
        <v>0</v>
      </c>
      <c r="AU38" s="614">
        <v>53797923503</v>
      </c>
      <c r="AV38" s="614">
        <v>27417076497</v>
      </c>
      <c r="AW38" s="611">
        <v>53797910812</v>
      </c>
      <c r="AX38" s="614">
        <v>12691</v>
      </c>
      <c r="AY38" s="614">
        <v>53797910812</v>
      </c>
      <c r="AZ38" s="615">
        <v>0</v>
      </c>
      <c r="BA38" s="614">
        <v>53797910812</v>
      </c>
      <c r="BB38" s="615">
        <v>0</v>
      </c>
      <c r="BC38" s="614">
        <v>116708</v>
      </c>
    </row>
    <row r="39" spans="1:55" s="472" customFormat="1" ht="13.5">
      <c r="A39" s="610" t="str">
        <f t="shared" ref="A39:A102" si="7">+B39&amp;D39&amp;F39&amp;H39&amp;J39&amp;M39&amp;P39&amp;AJ39</f>
        <v>A1011210</v>
      </c>
      <c r="B39" s="801" t="s">
        <v>33</v>
      </c>
      <c r="C39" s="791"/>
      <c r="D39" s="801" t="s">
        <v>313</v>
      </c>
      <c r="E39" s="791"/>
      <c r="F39" s="801" t="s">
        <v>314</v>
      </c>
      <c r="G39" s="791"/>
      <c r="H39" s="801" t="s">
        <v>313</v>
      </c>
      <c r="I39" s="791"/>
      <c r="J39" s="801" t="s">
        <v>313</v>
      </c>
      <c r="K39" s="791"/>
      <c r="L39" s="791"/>
      <c r="M39" s="801" t="s">
        <v>316</v>
      </c>
      <c r="N39" s="791"/>
      <c r="O39" s="791"/>
      <c r="P39" s="800"/>
      <c r="Q39" s="793"/>
      <c r="R39" s="801"/>
      <c r="S39" s="791"/>
      <c r="T39" s="804" t="s">
        <v>35</v>
      </c>
      <c r="U39" s="791"/>
      <c r="V39" s="791"/>
      <c r="W39" s="791"/>
      <c r="X39" s="791"/>
      <c r="Y39" s="791"/>
      <c r="Z39" s="791"/>
      <c r="AA39" s="791"/>
      <c r="AB39" s="801" t="s">
        <v>307</v>
      </c>
      <c r="AC39" s="791"/>
      <c r="AD39" s="791"/>
      <c r="AE39" s="791"/>
      <c r="AF39" s="791"/>
      <c r="AG39" s="801" t="s">
        <v>308</v>
      </c>
      <c r="AH39" s="791"/>
      <c r="AI39" s="791"/>
      <c r="AJ39" s="603" t="s">
        <v>84</v>
      </c>
      <c r="AK39" s="802" t="s">
        <v>309</v>
      </c>
      <c r="AL39" s="791"/>
      <c r="AM39" s="791"/>
      <c r="AN39" s="791"/>
      <c r="AO39" s="791"/>
      <c r="AP39" s="791"/>
      <c r="AQ39" s="604">
        <v>5180000000</v>
      </c>
      <c r="AR39" s="604">
        <v>5000000000</v>
      </c>
      <c r="AS39" s="660">
        <v>180000000</v>
      </c>
      <c r="AT39" s="612">
        <v>0</v>
      </c>
      <c r="AU39" s="604">
        <v>3313979780</v>
      </c>
      <c r="AV39" s="604">
        <v>1686020220</v>
      </c>
      <c r="AW39" s="611">
        <v>3313979780</v>
      </c>
      <c r="AX39" s="605">
        <v>0</v>
      </c>
      <c r="AY39" s="604">
        <v>3313979780</v>
      </c>
      <c r="AZ39" s="605">
        <v>0</v>
      </c>
      <c r="BA39" s="604">
        <v>3313979780</v>
      </c>
      <c r="BB39" s="605">
        <v>0</v>
      </c>
      <c r="BC39" s="604">
        <v>2549184</v>
      </c>
    </row>
    <row r="40" spans="1:55" s="472" customFormat="1" ht="13.5">
      <c r="A40" s="610" t="str">
        <f t="shared" si="7"/>
        <v>A1011410</v>
      </c>
      <c r="B40" s="801" t="s">
        <v>33</v>
      </c>
      <c r="C40" s="791"/>
      <c r="D40" s="801" t="s">
        <v>313</v>
      </c>
      <c r="E40" s="791"/>
      <c r="F40" s="801" t="s">
        <v>314</v>
      </c>
      <c r="G40" s="791"/>
      <c r="H40" s="801" t="s">
        <v>313</v>
      </c>
      <c r="I40" s="791"/>
      <c r="J40" s="801" t="s">
        <v>313</v>
      </c>
      <c r="K40" s="791"/>
      <c r="L40" s="791"/>
      <c r="M40" s="801" t="s">
        <v>317</v>
      </c>
      <c r="N40" s="791"/>
      <c r="O40" s="791"/>
      <c r="P40" s="801"/>
      <c r="Q40" s="791"/>
      <c r="R40" s="801"/>
      <c r="S40" s="791"/>
      <c r="T40" s="804" t="s">
        <v>36</v>
      </c>
      <c r="U40" s="791"/>
      <c r="V40" s="791"/>
      <c r="W40" s="791"/>
      <c r="X40" s="791"/>
      <c r="Y40" s="791"/>
      <c r="Z40" s="791"/>
      <c r="AA40" s="791"/>
      <c r="AB40" s="801" t="s">
        <v>307</v>
      </c>
      <c r="AC40" s="791"/>
      <c r="AD40" s="791"/>
      <c r="AE40" s="791"/>
      <c r="AF40" s="791"/>
      <c r="AG40" s="801" t="s">
        <v>308</v>
      </c>
      <c r="AH40" s="791"/>
      <c r="AI40" s="791"/>
      <c r="AJ40" s="603" t="s">
        <v>84</v>
      </c>
      <c r="AK40" s="802" t="s">
        <v>309</v>
      </c>
      <c r="AL40" s="791"/>
      <c r="AM40" s="791"/>
      <c r="AN40" s="791"/>
      <c r="AO40" s="791"/>
      <c r="AP40" s="791"/>
      <c r="AQ40" s="604">
        <v>1020000000</v>
      </c>
      <c r="AR40" s="604">
        <v>1000000000</v>
      </c>
      <c r="AS40" s="660">
        <v>20000000</v>
      </c>
      <c r="AT40" s="612">
        <v>0</v>
      </c>
      <c r="AU40" s="604">
        <v>510133126</v>
      </c>
      <c r="AV40" s="604">
        <v>489866874</v>
      </c>
      <c r="AW40" s="611">
        <v>510082361</v>
      </c>
      <c r="AX40" s="604">
        <v>50765</v>
      </c>
      <c r="AY40" s="604">
        <v>510082361</v>
      </c>
      <c r="AZ40" s="605">
        <v>0</v>
      </c>
      <c r="BA40" s="604">
        <v>510082361</v>
      </c>
      <c r="BB40" s="605">
        <v>0</v>
      </c>
      <c r="BC40" s="604">
        <v>150413167</v>
      </c>
    </row>
    <row r="41" spans="1:55" s="472" customFormat="1" ht="13.5">
      <c r="A41" s="610" t="str">
        <f t="shared" si="7"/>
        <v>A101410</v>
      </c>
      <c r="B41" s="790" t="s">
        <v>33</v>
      </c>
      <c r="C41" s="791"/>
      <c r="D41" s="790" t="s">
        <v>313</v>
      </c>
      <c r="E41" s="791"/>
      <c r="F41" s="790" t="s">
        <v>314</v>
      </c>
      <c r="G41" s="791"/>
      <c r="H41" s="790" t="s">
        <v>313</v>
      </c>
      <c r="I41" s="791"/>
      <c r="J41" s="790" t="s">
        <v>317</v>
      </c>
      <c r="K41" s="791"/>
      <c r="L41" s="791"/>
      <c r="M41" s="790"/>
      <c r="N41" s="791"/>
      <c r="O41" s="791"/>
      <c r="P41" s="790"/>
      <c r="Q41" s="791"/>
      <c r="R41" s="790"/>
      <c r="S41" s="791"/>
      <c r="T41" s="794" t="s">
        <v>220</v>
      </c>
      <c r="U41" s="791"/>
      <c r="V41" s="791"/>
      <c r="W41" s="791"/>
      <c r="X41" s="791"/>
      <c r="Y41" s="791"/>
      <c r="Z41" s="791"/>
      <c r="AA41" s="791"/>
      <c r="AB41" s="790" t="s">
        <v>307</v>
      </c>
      <c r="AC41" s="791"/>
      <c r="AD41" s="791"/>
      <c r="AE41" s="791"/>
      <c r="AF41" s="791"/>
      <c r="AG41" s="790" t="s">
        <v>308</v>
      </c>
      <c r="AH41" s="791"/>
      <c r="AI41" s="791"/>
      <c r="AJ41" s="599" t="s">
        <v>84</v>
      </c>
      <c r="AK41" s="797" t="s">
        <v>309</v>
      </c>
      <c r="AL41" s="791"/>
      <c r="AM41" s="791"/>
      <c r="AN41" s="791"/>
      <c r="AO41" s="791"/>
      <c r="AP41" s="791"/>
      <c r="AQ41" s="600">
        <v>1525000000</v>
      </c>
      <c r="AR41" s="600">
        <v>1525000000</v>
      </c>
      <c r="AS41" s="659">
        <v>0</v>
      </c>
      <c r="AT41" s="703">
        <v>0</v>
      </c>
      <c r="AU41" s="600">
        <v>1003646188</v>
      </c>
      <c r="AV41" s="600">
        <v>521353812</v>
      </c>
      <c r="AW41" s="702">
        <v>1003646188</v>
      </c>
      <c r="AX41" s="601">
        <v>0</v>
      </c>
      <c r="AY41" s="600">
        <v>1003646188</v>
      </c>
      <c r="AZ41" s="601">
        <v>0</v>
      </c>
      <c r="BA41" s="600">
        <v>1003646188</v>
      </c>
      <c r="BB41" s="601">
        <v>0</v>
      </c>
      <c r="BC41" s="601">
        <v>0</v>
      </c>
    </row>
    <row r="42" spans="1:55" s="472" customFormat="1" ht="13.5">
      <c r="A42" s="610" t="str">
        <f t="shared" si="7"/>
        <v>A1014210</v>
      </c>
      <c r="B42" s="801" t="s">
        <v>33</v>
      </c>
      <c r="C42" s="791"/>
      <c r="D42" s="801" t="s">
        <v>313</v>
      </c>
      <c r="E42" s="791"/>
      <c r="F42" s="801" t="s">
        <v>314</v>
      </c>
      <c r="G42" s="791"/>
      <c r="H42" s="801" t="s">
        <v>313</v>
      </c>
      <c r="I42" s="791"/>
      <c r="J42" s="801" t="s">
        <v>317</v>
      </c>
      <c r="K42" s="791"/>
      <c r="L42" s="791"/>
      <c r="M42" s="801" t="s">
        <v>316</v>
      </c>
      <c r="N42" s="791"/>
      <c r="O42" s="791"/>
      <c r="P42" s="801"/>
      <c r="Q42" s="791"/>
      <c r="R42" s="801"/>
      <c r="S42" s="791"/>
      <c r="T42" s="804" t="s">
        <v>37</v>
      </c>
      <c r="U42" s="791"/>
      <c r="V42" s="791"/>
      <c r="W42" s="791"/>
      <c r="X42" s="791"/>
      <c r="Y42" s="791"/>
      <c r="Z42" s="791"/>
      <c r="AA42" s="791"/>
      <c r="AB42" s="801" t="s">
        <v>307</v>
      </c>
      <c r="AC42" s="791"/>
      <c r="AD42" s="791"/>
      <c r="AE42" s="791"/>
      <c r="AF42" s="791"/>
      <c r="AG42" s="801" t="s">
        <v>308</v>
      </c>
      <c r="AH42" s="791"/>
      <c r="AI42" s="791"/>
      <c r="AJ42" s="603" t="s">
        <v>84</v>
      </c>
      <c r="AK42" s="802" t="s">
        <v>309</v>
      </c>
      <c r="AL42" s="791"/>
      <c r="AM42" s="791"/>
      <c r="AN42" s="791"/>
      <c r="AO42" s="791"/>
      <c r="AP42" s="791"/>
      <c r="AQ42" s="604">
        <v>1525000000</v>
      </c>
      <c r="AR42" s="604">
        <v>1525000000</v>
      </c>
      <c r="AS42" s="661">
        <v>0</v>
      </c>
      <c r="AT42" s="612">
        <v>0</v>
      </c>
      <c r="AU42" s="604">
        <v>1003646188</v>
      </c>
      <c r="AV42" s="604">
        <v>521353812</v>
      </c>
      <c r="AW42" s="611">
        <v>1003646188</v>
      </c>
      <c r="AX42" s="605">
        <v>0</v>
      </c>
      <c r="AY42" s="604">
        <v>1003646188</v>
      </c>
      <c r="AZ42" s="605">
        <v>0</v>
      </c>
      <c r="BA42" s="604">
        <v>1003646188</v>
      </c>
      <c r="BB42" s="605">
        <v>0</v>
      </c>
      <c r="BC42" s="605">
        <v>0</v>
      </c>
    </row>
    <row r="43" spans="1:55" s="472" customFormat="1" ht="13.5">
      <c r="A43" s="610" t="str">
        <f t="shared" si="7"/>
        <v>A101510</v>
      </c>
      <c r="B43" s="790" t="s">
        <v>33</v>
      </c>
      <c r="C43" s="791"/>
      <c r="D43" s="790" t="s">
        <v>313</v>
      </c>
      <c r="E43" s="791"/>
      <c r="F43" s="790" t="s">
        <v>314</v>
      </c>
      <c r="G43" s="791"/>
      <c r="H43" s="790" t="s">
        <v>313</v>
      </c>
      <c r="I43" s="791"/>
      <c r="J43" s="790" t="s">
        <v>318</v>
      </c>
      <c r="K43" s="791"/>
      <c r="L43" s="791"/>
      <c r="M43" s="790"/>
      <c r="N43" s="791"/>
      <c r="O43" s="791"/>
      <c r="P43" s="790"/>
      <c r="Q43" s="791"/>
      <c r="R43" s="790"/>
      <c r="S43" s="791"/>
      <c r="T43" s="794" t="s">
        <v>222</v>
      </c>
      <c r="U43" s="791"/>
      <c r="V43" s="791"/>
      <c r="W43" s="791"/>
      <c r="X43" s="791"/>
      <c r="Y43" s="791"/>
      <c r="Z43" s="791"/>
      <c r="AA43" s="791"/>
      <c r="AB43" s="790" t="s">
        <v>307</v>
      </c>
      <c r="AC43" s="791"/>
      <c r="AD43" s="791"/>
      <c r="AE43" s="791"/>
      <c r="AF43" s="791"/>
      <c r="AG43" s="790" t="s">
        <v>308</v>
      </c>
      <c r="AH43" s="791"/>
      <c r="AI43" s="791"/>
      <c r="AJ43" s="599" t="s">
        <v>84</v>
      </c>
      <c r="AK43" s="797" t="s">
        <v>309</v>
      </c>
      <c r="AL43" s="791"/>
      <c r="AM43" s="791"/>
      <c r="AN43" s="791"/>
      <c r="AO43" s="791"/>
      <c r="AP43" s="791"/>
      <c r="AQ43" s="600">
        <v>24015000000</v>
      </c>
      <c r="AR43" s="600">
        <v>24015000000</v>
      </c>
      <c r="AS43" s="659">
        <v>0</v>
      </c>
      <c r="AT43" s="703">
        <v>0</v>
      </c>
      <c r="AU43" s="600">
        <v>11567761479</v>
      </c>
      <c r="AV43" s="600">
        <v>12447238521</v>
      </c>
      <c r="AW43" s="702">
        <v>11567756654</v>
      </c>
      <c r="AX43" s="600">
        <v>4825</v>
      </c>
      <c r="AY43" s="600">
        <v>11567756654</v>
      </c>
      <c r="AZ43" s="601">
        <v>0</v>
      </c>
      <c r="BA43" s="600">
        <v>11567756654</v>
      </c>
      <c r="BB43" s="601">
        <v>0</v>
      </c>
      <c r="BC43" s="600">
        <v>2002349</v>
      </c>
    </row>
    <row r="44" spans="1:55" s="472" customFormat="1" ht="13.5">
      <c r="A44" s="610" t="str">
        <f t="shared" si="7"/>
        <v>A1015110</v>
      </c>
      <c r="B44" s="801" t="s">
        <v>33</v>
      </c>
      <c r="C44" s="791"/>
      <c r="D44" s="801" t="s">
        <v>313</v>
      </c>
      <c r="E44" s="791"/>
      <c r="F44" s="801" t="s">
        <v>314</v>
      </c>
      <c r="G44" s="791"/>
      <c r="H44" s="801" t="s">
        <v>313</v>
      </c>
      <c r="I44" s="791"/>
      <c r="J44" s="801" t="s">
        <v>318</v>
      </c>
      <c r="K44" s="791"/>
      <c r="L44" s="791"/>
      <c r="M44" s="801" t="s">
        <v>313</v>
      </c>
      <c r="N44" s="791"/>
      <c r="O44" s="791"/>
      <c r="P44" s="801"/>
      <c r="Q44" s="791"/>
      <c r="R44" s="801"/>
      <c r="S44" s="791"/>
      <c r="T44" s="804" t="s">
        <v>38</v>
      </c>
      <c r="U44" s="791"/>
      <c r="V44" s="791"/>
      <c r="W44" s="791"/>
      <c r="X44" s="791"/>
      <c r="Y44" s="791"/>
      <c r="Z44" s="791"/>
      <c r="AA44" s="791"/>
      <c r="AB44" s="801" t="s">
        <v>307</v>
      </c>
      <c r="AC44" s="791"/>
      <c r="AD44" s="791"/>
      <c r="AE44" s="791"/>
      <c r="AF44" s="791"/>
      <c r="AG44" s="801" t="s">
        <v>308</v>
      </c>
      <c r="AH44" s="791"/>
      <c r="AI44" s="791"/>
      <c r="AJ44" s="603" t="s">
        <v>84</v>
      </c>
      <c r="AK44" s="802" t="s">
        <v>309</v>
      </c>
      <c r="AL44" s="791"/>
      <c r="AM44" s="791"/>
      <c r="AN44" s="791"/>
      <c r="AO44" s="791"/>
      <c r="AP44" s="791"/>
      <c r="AQ44" s="604">
        <v>3150962889</v>
      </c>
      <c r="AR44" s="604">
        <v>3150962889</v>
      </c>
      <c r="AS44" s="661">
        <v>0</v>
      </c>
      <c r="AT44" s="612">
        <v>0</v>
      </c>
      <c r="AU44" s="604">
        <v>2013126304</v>
      </c>
      <c r="AV44" s="604">
        <v>1137836585</v>
      </c>
      <c r="AW44" s="611">
        <v>2013126304</v>
      </c>
      <c r="AX44" s="605">
        <v>0</v>
      </c>
      <c r="AY44" s="604">
        <v>2013126304</v>
      </c>
      <c r="AZ44" s="605">
        <v>0</v>
      </c>
      <c r="BA44" s="604">
        <v>2013126304</v>
      </c>
      <c r="BB44" s="605">
        <v>0</v>
      </c>
      <c r="BC44" s="605">
        <v>0</v>
      </c>
    </row>
    <row r="45" spans="1:55" s="472" customFormat="1" ht="13.5">
      <c r="A45" s="610" t="str">
        <f t="shared" si="7"/>
        <v>A1015210</v>
      </c>
      <c r="B45" s="801" t="s">
        <v>33</v>
      </c>
      <c r="C45" s="791"/>
      <c r="D45" s="801" t="s">
        <v>313</v>
      </c>
      <c r="E45" s="791"/>
      <c r="F45" s="801" t="s">
        <v>314</v>
      </c>
      <c r="G45" s="791"/>
      <c r="H45" s="801" t="s">
        <v>313</v>
      </c>
      <c r="I45" s="791"/>
      <c r="J45" s="801" t="s">
        <v>318</v>
      </c>
      <c r="K45" s="791"/>
      <c r="L45" s="791"/>
      <c r="M45" s="801" t="s">
        <v>316</v>
      </c>
      <c r="N45" s="791"/>
      <c r="O45" s="791"/>
      <c r="P45" s="801"/>
      <c r="Q45" s="791"/>
      <c r="R45" s="801"/>
      <c r="S45" s="791"/>
      <c r="T45" s="804" t="s">
        <v>39</v>
      </c>
      <c r="U45" s="791"/>
      <c r="V45" s="791"/>
      <c r="W45" s="791"/>
      <c r="X45" s="791"/>
      <c r="Y45" s="791"/>
      <c r="Z45" s="791"/>
      <c r="AA45" s="791"/>
      <c r="AB45" s="801" t="s">
        <v>307</v>
      </c>
      <c r="AC45" s="791"/>
      <c r="AD45" s="791"/>
      <c r="AE45" s="791"/>
      <c r="AF45" s="791"/>
      <c r="AG45" s="801" t="s">
        <v>308</v>
      </c>
      <c r="AH45" s="791"/>
      <c r="AI45" s="791"/>
      <c r="AJ45" s="603" t="s">
        <v>84</v>
      </c>
      <c r="AK45" s="802" t="s">
        <v>309</v>
      </c>
      <c r="AL45" s="791"/>
      <c r="AM45" s="791"/>
      <c r="AN45" s="791"/>
      <c r="AO45" s="791"/>
      <c r="AP45" s="791"/>
      <c r="AQ45" s="604">
        <v>2597340556</v>
      </c>
      <c r="AR45" s="604">
        <v>2597340556</v>
      </c>
      <c r="AS45" s="661">
        <v>0</v>
      </c>
      <c r="AT45" s="612">
        <v>0</v>
      </c>
      <c r="AU45" s="604">
        <v>1700549383</v>
      </c>
      <c r="AV45" s="604">
        <v>896791173</v>
      </c>
      <c r="AW45" s="611">
        <v>1700549383</v>
      </c>
      <c r="AX45" s="605">
        <v>0</v>
      </c>
      <c r="AY45" s="604">
        <v>1700549383</v>
      </c>
      <c r="AZ45" s="605">
        <v>0</v>
      </c>
      <c r="BA45" s="604">
        <v>1700549383</v>
      </c>
      <c r="BB45" s="605">
        <v>0</v>
      </c>
      <c r="BC45" s="605">
        <v>0</v>
      </c>
    </row>
    <row r="46" spans="1:55" s="472" customFormat="1" ht="13.5">
      <c r="A46" s="610" t="str">
        <f t="shared" si="7"/>
        <v>A10151410</v>
      </c>
      <c r="B46" s="801" t="s">
        <v>33</v>
      </c>
      <c r="C46" s="791"/>
      <c r="D46" s="801" t="s">
        <v>313</v>
      </c>
      <c r="E46" s="791"/>
      <c r="F46" s="801" t="s">
        <v>314</v>
      </c>
      <c r="G46" s="791"/>
      <c r="H46" s="801" t="s">
        <v>313</v>
      </c>
      <c r="I46" s="791"/>
      <c r="J46" s="801" t="s">
        <v>318</v>
      </c>
      <c r="K46" s="791"/>
      <c r="L46" s="791"/>
      <c r="M46" s="801" t="s">
        <v>319</v>
      </c>
      <c r="N46" s="791"/>
      <c r="O46" s="791"/>
      <c r="P46" s="801"/>
      <c r="Q46" s="791"/>
      <c r="R46" s="801"/>
      <c r="S46" s="791"/>
      <c r="T46" s="804" t="s">
        <v>40</v>
      </c>
      <c r="U46" s="791"/>
      <c r="V46" s="791"/>
      <c r="W46" s="791"/>
      <c r="X46" s="791"/>
      <c r="Y46" s="791"/>
      <c r="Z46" s="791"/>
      <c r="AA46" s="791"/>
      <c r="AB46" s="801" t="s">
        <v>307</v>
      </c>
      <c r="AC46" s="791"/>
      <c r="AD46" s="791"/>
      <c r="AE46" s="791"/>
      <c r="AF46" s="791"/>
      <c r="AG46" s="801" t="s">
        <v>308</v>
      </c>
      <c r="AH46" s="791"/>
      <c r="AI46" s="791"/>
      <c r="AJ46" s="603" t="s">
        <v>84</v>
      </c>
      <c r="AK46" s="802" t="s">
        <v>309</v>
      </c>
      <c r="AL46" s="791"/>
      <c r="AM46" s="791"/>
      <c r="AN46" s="791"/>
      <c r="AO46" s="791"/>
      <c r="AP46" s="791"/>
      <c r="AQ46" s="604">
        <v>4253886505</v>
      </c>
      <c r="AR46" s="604">
        <v>4253886505</v>
      </c>
      <c r="AS46" s="661">
        <v>0</v>
      </c>
      <c r="AT46" s="612">
        <v>0</v>
      </c>
      <c r="AU46" s="604">
        <v>4148270126</v>
      </c>
      <c r="AV46" s="604">
        <v>105616379</v>
      </c>
      <c r="AW46" s="611">
        <v>4148270126</v>
      </c>
      <c r="AX46" s="605">
        <v>0</v>
      </c>
      <c r="AY46" s="604">
        <v>4148270126</v>
      </c>
      <c r="AZ46" s="605">
        <v>0</v>
      </c>
      <c r="BA46" s="604">
        <v>4148270126</v>
      </c>
      <c r="BB46" s="605">
        <v>0</v>
      </c>
      <c r="BC46" s="605">
        <v>0</v>
      </c>
    </row>
    <row r="47" spans="1:55" s="472" customFormat="1" ht="13.5">
      <c r="A47" s="610" t="str">
        <f t="shared" si="7"/>
        <v>A10151510</v>
      </c>
      <c r="B47" s="801" t="s">
        <v>33</v>
      </c>
      <c r="C47" s="791"/>
      <c r="D47" s="801" t="s">
        <v>313</v>
      </c>
      <c r="E47" s="791"/>
      <c r="F47" s="801" t="s">
        <v>314</v>
      </c>
      <c r="G47" s="791"/>
      <c r="H47" s="801" t="s">
        <v>313</v>
      </c>
      <c r="I47" s="791"/>
      <c r="J47" s="801" t="s">
        <v>318</v>
      </c>
      <c r="K47" s="791"/>
      <c r="L47" s="791"/>
      <c r="M47" s="801" t="s">
        <v>320</v>
      </c>
      <c r="N47" s="791"/>
      <c r="O47" s="791"/>
      <c r="P47" s="801"/>
      <c r="Q47" s="791"/>
      <c r="R47" s="801"/>
      <c r="S47" s="791"/>
      <c r="T47" s="804" t="s">
        <v>41</v>
      </c>
      <c r="U47" s="791"/>
      <c r="V47" s="791"/>
      <c r="W47" s="791"/>
      <c r="X47" s="791"/>
      <c r="Y47" s="791"/>
      <c r="Z47" s="791"/>
      <c r="AA47" s="791"/>
      <c r="AB47" s="801" t="s">
        <v>307</v>
      </c>
      <c r="AC47" s="791"/>
      <c r="AD47" s="791"/>
      <c r="AE47" s="791"/>
      <c r="AF47" s="791"/>
      <c r="AG47" s="801" t="s">
        <v>308</v>
      </c>
      <c r="AH47" s="791"/>
      <c r="AI47" s="791"/>
      <c r="AJ47" s="603" t="s">
        <v>84</v>
      </c>
      <c r="AK47" s="802" t="s">
        <v>309</v>
      </c>
      <c r="AL47" s="791"/>
      <c r="AM47" s="791"/>
      <c r="AN47" s="791"/>
      <c r="AO47" s="791"/>
      <c r="AP47" s="791"/>
      <c r="AQ47" s="604">
        <v>4008125026</v>
      </c>
      <c r="AR47" s="604">
        <v>4008125026</v>
      </c>
      <c r="AS47" s="661">
        <v>0</v>
      </c>
      <c r="AT47" s="612">
        <v>0</v>
      </c>
      <c r="AU47" s="604">
        <v>2380430120</v>
      </c>
      <c r="AV47" s="604">
        <v>1627694906</v>
      </c>
      <c r="AW47" s="611">
        <v>2380425361</v>
      </c>
      <c r="AX47" s="604">
        <v>4759</v>
      </c>
      <c r="AY47" s="604">
        <v>2380425361</v>
      </c>
      <c r="AZ47" s="605">
        <v>0</v>
      </c>
      <c r="BA47" s="604">
        <v>2380425361</v>
      </c>
      <c r="BB47" s="605">
        <v>0</v>
      </c>
      <c r="BC47" s="604">
        <v>2002349</v>
      </c>
    </row>
    <row r="48" spans="1:55" s="472" customFormat="1" ht="13.5">
      <c r="A48" s="610" t="str">
        <f t="shared" si="7"/>
        <v>A10151610</v>
      </c>
      <c r="B48" s="801" t="s">
        <v>33</v>
      </c>
      <c r="C48" s="791"/>
      <c r="D48" s="801" t="s">
        <v>313</v>
      </c>
      <c r="E48" s="791"/>
      <c r="F48" s="801" t="s">
        <v>314</v>
      </c>
      <c r="G48" s="791"/>
      <c r="H48" s="801" t="s">
        <v>313</v>
      </c>
      <c r="I48" s="791"/>
      <c r="J48" s="801" t="s">
        <v>318</v>
      </c>
      <c r="K48" s="791"/>
      <c r="L48" s="791"/>
      <c r="M48" s="801" t="s">
        <v>42</v>
      </c>
      <c r="N48" s="791"/>
      <c r="O48" s="791"/>
      <c r="P48" s="801"/>
      <c r="Q48" s="791"/>
      <c r="R48" s="801"/>
      <c r="S48" s="791"/>
      <c r="T48" s="804" t="s">
        <v>43</v>
      </c>
      <c r="U48" s="791"/>
      <c r="V48" s="791"/>
      <c r="W48" s="791"/>
      <c r="X48" s="791"/>
      <c r="Y48" s="791"/>
      <c r="Z48" s="791"/>
      <c r="AA48" s="791"/>
      <c r="AB48" s="801" t="s">
        <v>307</v>
      </c>
      <c r="AC48" s="791"/>
      <c r="AD48" s="791"/>
      <c r="AE48" s="791"/>
      <c r="AF48" s="791"/>
      <c r="AG48" s="801" t="s">
        <v>308</v>
      </c>
      <c r="AH48" s="791"/>
      <c r="AI48" s="791"/>
      <c r="AJ48" s="603" t="s">
        <v>84</v>
      </c>
      <c r="AK48" s="802" t="s">
        <v>309</v>
      </c>
      <c r="AL48" s="791"/>
      <c r="AM48" s="791"/>
      <c r="AN48" s="791"/>
      <c r="AO48" s="791"/>
      <c r="AP48" s="791"/>
      <c r="AQ48" s="604">
        <v>7990939236</v>
      </c>
      <c r="AR48" s="604">
        <v>7990939236</v>
      </c>
      <c r="AS48" s="661">
        <v>0</v>
      </c>
      <c r="AT48" s="612">
        <v>0</v>
      </c>
      <c r="AU48" s="604">
        <v>43649965</v>
      </c>
      <c r="AV48" s="604">
        <v>7947289271</v>
      </c>
      <c r="AW48" s="611">
        <v>43649899</v>
      </c>
      <c r="AX48" s="605">
        <v>66</v>
      </c>
      <c r="AY48" s="604">
        <v>43649899</v>
      </c>
      <c r="AZ48" s="605">
        <v>0</v>
      </c>
      <c r="BA48" s="604">
        <v>43649899</v>
      </c>
      <c r="BB48" s="605">
        <v>0</v>
      </c>
      <c r="BC48" s="605">
        <v>0</v>
      </c>
    </row>
    <row r="49" spans="1:55" s="472" customFormat="1" ht="13.5">
      <c r="A49" s="610" t="str">
        <f t="shared" si="7"/>
        <v>A10152210</v>
      </c>
      <c r="B49" s="801" t="s">
        <v>33</v>
      </c>
      <c r="C49" s="791"/>
      <c r="D49" s="801" t="s">
        <v>313</v>
      </c>
      <c r="E49" s="791"/>
      <c r="F49" s="801" t="s">
        <v>314</v>
      </c>
      <c r="G49" s="791"/>
      <c r="H49" s="801" t="s">
        <v>313</v>
      </c>
      <c r="I49" s="791"/>
      <c r="J49" s="801" t="s">
        <v>318</v>
      </c>
      <c r="K49" s="791"/>
      <c r="L49" s="791"/>
      <c r="M49" s="801" t="s">
        <v>321</v>
      </c>
      <c r="N49" s="791"/>
      <c r="O49" s="791"/>
      <c r="P49" s="801"/>
      <c r="Q49" s="791"/>
      <c r="R49" s="801"/>
      <c r="S49" s="791"/>
      <c r="T49" s="804" t="s">
        <v>44</v>
      </c>
      <c r="U49" s="791"/>
      <c r="V49" s="791"/>
      <c r="W49" s="791"/>
      <c r="X49" s="791"/>
      <c r="Y49" s="791"/>
      <c r="Z49" s="791"/>
      <c r="AA49" s="791"/>
      <c r="AB49" s="801" t="s">
        <v>307</v>
      </c>
      <c r="AC49" s="791"/>
      <c r="AD49" s="791"/>
      <c r="AE49" s="791"/>
      <c r="AF49" s="791"/>
      <c r="AG49" s="801" t="s">
        <v>308</v>
      </c>
      <c r="AH49" s="791"/>
      <c r="AI49" s="791"/>
      <c r="AJ49" s="603" t="s">
        <v>84</v>
      </c>
      <c r="AK49" s="802" t="s">
        <v>309</v>
      </c>
      <c r="AL49" s="791"/>
      <c r="AM49" s="791"/>
      <c r="AN49" s="791"/>
      <c r="AO49" s="791"/>
      <c r="AP49" s="791"/>
      <c r="AQ49" s="604">
        <v>2013745788</v>
      </c>
      <c r="AR49" s="604">
        <v>2013745788</v>
      </c>
      <c r="AS49" s="661">
        <v>0</v>
      </c>
      <c r="AT49" s="612">
        <v>0</v>
      </c>
      <c r="AU49" s="604">
        <v>1281735581</v>
      </c>
      <c r="AV49" s="604">
        <v>732010207</v>
      </c>
      <c r="AW49" s="611">
        <v>1281735581</v>
      </c>
      <c r="AX49" s="605">
        <v>0</v>
      </c>
      <c r="AY49" s="604">
        <v>1281735581</v>
      </c>
      <c r="AZ49" s="605">
        <v>0</v>
      </c>
      <c r="BA49" s="604">
        <v>1281735581</v>
      </c>
      <c r="BB49" s="605">
        <v>0</v>
      </c>
      <c r="BC49" s="605">
        <v>0</v>
      </c>
    </row>
    <row r="50" spans="1:55" s="472" customFormat="1" ht="13.5">
      <c r="A50" s="610" t="str">
        <f t="shared" si="7"/>
        <v>A101910</v>
      </c>
      <c r="B50" s="790" t="s">
        <v>33</v>
      </c>
      <c r="C50" s="791"/>
      <c r="D50" s="790" t="s">
        <v>313</v>
      </c>
      <c r="E50" s="791"/>
      <c r="F50" s="790" t="s">
        <v>314</v>
      </c>
      <c r="G50" s="791"/>
      <c r="H50" s="790" t="s">
        <v>313</v>
      </c>
      <c r="I50" s="791"/>
      <c r="J50" s="790" t="s">
        <v>322</v>
      </c>
      <c r="K50" s="791"/>
      <c r="L50" s="791"/>
      <c r="M50" s="790"/>
      <c r="N50" s="791"/>
      <c r="O50" s="791"/>
      <c r="P50" s="790"/>
      <c r="Q50" s="791"/>
      <c r="R50" s="790"/>
      <c r="S50" s="791"/>
      <c r="T50" s="794" t="s">
        <v>223</v>
      </c>
      <c r="U50" s="791"/>
      <c r="V50" s="791"/>
      <c r="W50" s="791"/>
      <c r="X50" s="791"/>
      <c r="Y50" s="791"/>
      <c r="Z50" s="791"/>
      <c r="AA50" s="791"/>
      <c r="AB50" s="790" t="s">
        <v>307</v>
      </c>
      <c r="AC50" s="791"/>
      <c r="AD50" s="791"/>
      <c r="AE50" s="791"/>
      <c r="AF50" s="791"/>
      <c r="AG50" s="790" t="s">
        <v>308</v>
      </c>
      <c r="AH50" s="791"/>
      <c r="AI50" s="791"/>
      <c r="AJ50" s="599" t="s">
        <v>84</v>
      </c>
      <c r="AK50" s="797" t="s">
        <v>309</v>
      </c>
      <c r="AL50" s="791"/>
      <c r="AM50" s="791"/>
      <c r="AN50" s="791"/>
      <c r="AO50" s="791"/>
      <c r="AP50" s="791"/>
      <c r="AQ50" s="600">
        <v>572000000</v>
      </c>
      <c r="AR50" s="600">
        <v>572000000</v>
      </c>
      <c r="AS50" s="659">
        <v>0</v>
      </c>
      <c r="AT50" s="703">
        <v>0</v>
      </c>
      <c r="AU50" s="600">
        <v>341769516</v>
      </c>
      <c r="AV50" s="600">
        <v>230230484</v>
      </c>
      <c r="AW50" s="702">
        <v>341762536</v>
      </c>
      <c r="AX50" s="600">
        <v>6980</v>
      </c>
      <c r="AY50" s="600">
        <v>341762536</v>
      </c>
      <c r="AZ50" s="601">
        <v>0</v>
      </c>
      <c r="BA50" s="600">
        <v>341762536</v>
      </c>
      <c r="BB50" s="601">
        <v>0</v>
      </c>
      <c r="BC50" s="601">
        <v>0</v>
      </c>
    </row>
    <row r="51" spans="1:55" s="472" customFormat="1" ht="13.5">
      <c r="A51" s="610" t="str">
        <f t="shared" si="7"/>
        <v>A1019110</v>
      </c>
      <c r="B51" s="801" t="s">
        <v>33</v>
      </c>
      <c r="C51" s="791"/>
      <c r="D51" s="801" t="s">
        <v>313</v>
      </c>
      <c r="E51" s="791"/>
      <c r="F51" s="801" t="s">
        <v>314</v>
      </c>
      <c r="G51" s="791"/>
      <c r="H51" s="801" t="s">
        <v>313</v>
      </c>
      <c r="I51" s="791"/>
      <c r="J51" s="801" t="s">
        <v>322</v>
      </c>
      <c r="K51" s="791"/>
      <c r="L51" s="791"/>
      <c r="M51" s="801" t="s">
        <v>313</v>
      </c>
      <c r="N51" s="791"/>
      <c r="O51" s="791"/>
      <c r="P51" s="801"/>
      <c r="Q51" s="791"/>
      <c r="R51" s="801"/>
      <c r="S51" s="791"/>
      <c r="T51" s="804" t="s">
        <v>45</v>
      </c>
      <c r="U51" s="791"/>
      <c r="V51" s="791"/>
      <c r="W51" s="791"/>
      <c r="X51" s="791"/>
      <c r="Y51" s="791"/>
      <c r="Z51" s="791"/>
      <c r="AA51" s="791"/>
      <c r="AB51" s="801" t="s">
        <v>307</v>
      </c>
      <c r="AC51" s="791"/>
      <c r="AD51" s="791"/>
      <c r="AE51" s="791"/>
      <c r="AF51" s="791"/>
      <c r="AG51" s="801" t="s">
        <v>308</v>
      </c>
      <c r="AH51" s="791"/>
      <c r="AI51" s="791"/>
      <c r="AJ51" s="603" t="s">
        <v>84</v>
      </c>
      <c r="AK51" s="802" t="s">
        <v>309</v>
      </c>
      <c r="AL51" s="791"/>
      <c r="AM51" s="791"/>
      <c r="AN51" s="791"/>
      <c r="AO51" s="791"/>
      <c r="AP51" s="791"/>
      <c r="AQ51" s="604">
        <v>300000000</v>
      </c>
      <c r="AR51" s="604">
        <v>300000000</v>
      </c>
      <c r="AS51" s="661">
        <v>0</v>
      </c>
      <c r="AT51" s="612">
        <v>0</v>
      </c>
      <c r="AU51" s="604">
        <v>166995404</v>
      </c>
      <c r="AV51" s="604">
        <v>133004596</v>
      </c>
      <c r="AW51" s="611">
        <v>166995404</v>
      </c>
      <c r="AX51" s="605">
        <v>0</v>
      </c>
      <c r="AY51" s="604">
        <v>166995404</v>
      </c>
      <c r="AZ51" s="605">
        <v>0</v>
      </c>
      <c r="BA51" s="604">
        <v>166995404</v>
      </c>
      <c r="BB51" s="605">
        <v>0</v>
      </c>
      <c r="BC51" s="605">
        <v>0</v>
      </c>
    </row>
    <row r="52" spans="1:55" s="472" customFormat="1" ht="13.5">
      <c r="A52" s="610" t="str">
        <f t="shared" si="7"/>
        <v>A1019310</v>
      </c>
      <c r="B52" s="801" t="s">
        <v>33</v>
      </c>
      <c r="C52" s="791"/>
      <c r="D52" s="801" t="s">
        <v>313</v>
      </c>
      <c r="E52" s="791"/>
      <c r="F52" s="801" t="s">
        <v>314</v>
      </c>
      <c r="G52" s="791"/>
      <c r="H52" s="801" t="s">
        <v>313</v>
      </c>
      <c r="I52" s="791"/>
      <c r="J52" s="801" t="s">
        <v>322</v>
      </c>
      <c r="K52" s="791"/>
      <c r="L52" s="791"/>
      <c r="M52" s="801" t="s">
        <v>323</v>
      </c>
      <c r="N52" s="791"/>
      <c r="O52" s="791"/>
      <c r="P52" s="801"/>
      <c r="Q52" s="791"/>
      <c r="R52" s="801"/>
      <c r="S52" s="791"/>
      <c r="T52" s="804" t="s">
        <v>46</v>
      </c>
      <c r="U52" s="791"/>
      <c r="V52" s="791"/>
      <c r="W52" s="791"/>
      <c r="X52" s="791"/>
      <c r="Y52" s="791"/>
      <c r="Z52" s="791"/>
      <c r="AA52" s="791"/>
      <c r="AB52" s="801" t="s">
        <v>307</v>
      </c>
      <c r="AC52" s="791"/>
      <c r="AD52" s="791"/>
      <c r="AE52" s="791"/>
      <c r="AF52" s="791"/>
      <c r="AG52" s="801" t="s">
        <v>308</v>
      </c>
      <c r="AH52" s="791"/>
      <c r="AI52" s="791"/>
      <c r="AJ52" s="603" t="s">
        <v>84</v>
      </c>
      <c r="AK52" s="802" t="s">
        <v>309</v>
      </c>
      <c r="AL52" s="791"/>
      <c r="AM52" s="791"/>
      <c r="AN52" s="791"/>
      <c r="AO52" s="791"/>
      <c r="AP52" s="791"/>
      <c r="AQ52" s="604">
        <v>272000000</v>
      </c>
      <c r="AR52" s="604">
        <v>272000000</v>
      </c>
      <c r="AS52" s="661">
        <v>0</v>
      </c>
      <c r="AT52" s="612">
        <v>0</v>
      </c>
      <c r="AU52" s="604">
        <v>174774112</v>
      </c>
      <c r="AV52" s="604">
        <v>97225888</v>
      </c>
      <c r="AW52" s="611">
        <v>174767132</v>
      </c>
      <c r="AX52" s="604">
        <v>6980</v>
      </c>
      <c r="AY52" s="604">
        <v>174767132</v>
      </c>
      <c r="AZ52" s="605">
        <v>0</v>
      </c>
      <c r="BA52" s="604">
        <v>174767132</v>
      </c>
      <c r="BB52" s="605">
        <v>0</v>
      </c>
      <c r="BC52" s="605">
        <v>0</v>
      </c>
    </row>
    <row r="53" spans="1:55" s="472" customFormat="1" ht="13.5">
      <c r="A53" s="610" t="str">
        <f t="shared" si="7"/>
        <v>A1011010</v>
      </c>
      <c r="B53" s="801" t="s">
        <v>33</v>
      </c>
      <c r="C53" s="791"/>
      <c r="D53" s="801" t="s">
        <v>313</v>
      </c>
      <c r="E53" s="791"/>
      <c r="F53" s="801" t="s">
        <v>314</v>
      </c>
      <c r="G53" s="791"/>
      <c r="H53" s="801" t="s">
        <v>313</v>
      </c>
      <c r="I53" s="791"/>
      <c r="J53" s="801" t="s">
        <v>84</v>
      </c>
      <c r="K53" s="791"/>
      <c r="L53" s="791"/>
      <c r="M53" s="801"/>
      <c r="N53" s="791"/>
      <c r="O53" s="791"/>
      <c r="P53" s="801"/>
      <c r="Q53" s="791"/>
      <c r="R53" s="801"/>
      <c r="S53" s="791"/>
      <c r="T53" s="804" t="s">
        <v>702</v>
      </c>
      <c r="U53" s="791"/>
      <c r="V53" s="791"/>
      <c r="W53" s="791"/>
      <c r="X53" s="791"/>
      <c r="Y53" s="791"/>
      <c r="Z53" s="791"/>
      <c r="AA53" s="791"/>
      <c r="AB53" s="801" t="s">
        <v>307</v>
      </c>
      <c r="AC53" s="791"/>
      <c r="AD53" s="791"/>
      <c r="AE53" s="791"/>
      <c r="AF53" s="791"/>
      <c r="AG53" s="801" t="s">
        <v>308</v>
      </c>
      <c r="AH53" s="791"/>
      <c r="AI53" s="791"/>
      <c r="AJ53" s="603" t="s">
        <v>84</v>
      </c>
      <c r="AK53" s="802" t="s">
        <v>309</v>
      </c>
      <c r="AL53" s="791"/>
      <c r="AM53" s="791"/>
      <c r="AN53" s="791"/>
      <c r="AO53" s="791"/>
      <c r="AP53" s="791"/>
      <c r="AQ53" s="605">
        <v>0</v>
      </c>
      <c r="AR53" s="605">
        <v>0</v>
      </c>
      <c r="AS53" s="661">
        <v>0</v>
      </c>
      <c r="AT53" s="611">
        <v>9382000000</v>
      </c>
      <c r="AU53" s="605">
        <v>0</v>
      </c>
      <c r="AV53" s="605">
        <v>0</v>
      </c>
      <c r="AW53" s="612">
        <v>0</v>
      </c>
      <c r="AX53" s="605">
        <v>0</v>
      </c>
      <c r="AY53" s="605">
        <v>0</v>
      </c>
      <c r="AZ53" s="605">
        <v>0</v>
      </c>
      <c r="BA53" s="605">
        <v>0</v>
      </c>
      <c r="BB53" s="605">
        <v>0</v>
      </c>
      <c r="BC53" s="605">
        <v>0</v>
      </c>
    </row>
    <row r="54" spans="1:55" s="472" customFormat="1" ht="13.5">
      <c r="A54" s="610" t="str">
        <f t="shared" si="7"/>
        <v>A10210</v>
      </c>
      <c r="B54" s="790" t="s">
        <v>33</v>
      </c>
      <c r="C54" s="791"/>
      <c r="D54" s="790" t="s">
        <v>313</v>
      </c>
      <c r="E54" s="791"/>
      <c r="F54" s="790" t="s">
        <v>314</v>
      </c>
      <c r="G54" s="791"/>
      <c r="H54" s="790" t="s">
        <v>316</v>
      </c>
      <c r="I54" s="791"/>
      <c r="J54" s="790"/>
      <c r="K54" s="791"/>
      <c r="L54" s="791"/>
      <c r="M54" s="790"/>
      <c r="N54" s="791"/>
      <c r="O54" s="791"/>
      <c r="P54" s="790"/>
      <c r="Q54" s="791"/>
      <c r="R54" s="790"/>
      <c r="S54" s="791"/>
      <c r="T54" s="794" t="s">
        <v>226</v>
      </c>
      <c r="U54" s="791"/>
      <c r="V54" s="791"/>
      <c r="W54" s="791"/>
      <c r="X54" s="791"/>
      <c r="Y54" s="791"/>
      <c r="Z54" s="791"/>
      <c r="AA54" s="791"/>
      <c r="AB54" s="790" t="s">
        <v>307</v>
      </c>
      <c r="AC54" s="791"/>
      <c r="AD54" s="791"/>
      <c r="AE54" s="791"/>
      <c r="AF54" s="791"/>
      <c r="AG54" s="790" t="s">
        <v>308</v>
      </c>
      <c r="AH54" s="791"/>
      <c r="AI54" s="791"/>
      <c r="AJ54" s="599" t="s">
        <v>84</v>
      </c>
      <c r="AK54" s="797" t="s">
        <v>309</v>
      </c>
      <c r="AL54" s="791"/>
      <c r="AM54" s="791"/>
      <c r="AN54" s="791"/>
      <c r="AO54" s="791"/>
      <c r="AP54" s="791"/>
      <c r="AQ54" s="600">
        <v>2620100000</v>
      </c>
      <c r="AR54" s="600">
        <v>2620002429</v>
      </c>
      <c r="AS54" s="658">
        <v>97571</v>
      </c>
      <c r="AT54" s="703">
        <v>0</v>
      </c>
      <c r="AU54" s="600">
        <v>2387237515</v>
      </c>
      <c r="AV54" s="600">
        <v>232764914</v>
      </c>
      <c r="AW54" s="702">
        <v>867152815</v>
      </c>
      <c r="AX54" s="600">
        <v>1520084700</v>
      </c>
      <c r="AY54" s="600">
        <v>867152815</v>
      </c>
      <c r="AZ54" s="601">
        <v>0</v>
      </c>
      <c r="BA54" s="600">
        <v>867152815</v>
      </c>
      <c r="BB54" s="601">
        <v>0</v>
      </c>
      <c r="BC54" s="601">
        <v>0</v>
      </c>
    </row>
    <row r="55" spans="1:55" s="472" customFormat="1" ht="13.5">
      <c r="A55" s="610" t="str">
        <f t="shared" si="7"/>
        <v>A1021210</v>
      </c>
      <c r="B55" s="801" t="s">
        <v>33</v>
      </c>
      <c r="C55" s="791"/>
      <c r="D55" s="801" t="s">
        <v>313</v>
      </c>
      <c r="E55" s="791"/>
      <c r="F55" s="801" t="s">
        <v>314</v>
      </c>
      <c r="G55" s="791"/>
      <c r="H55" s="801" t="s">
        <v>316</v>
      </c>
      <c r="I55" s="791"/>
      <c r="J55" s="801" t="s">
        <v>324</v>
      </c>
      <c r="K55" s="791"/>
      <c r="L55" s="791"/>
      <c r="M55" s="801"/>
      <c r="N55" s="791"/>
      <c r="O55" s="791"/>
      <c r="P55" s="801"/>
      <c r="Q55" s="791"/>
      <c r="R55" s="801"/>
      <c r="S55" s="791"/>
      <c r="T55" s="804" t="s">
        <v>47</v>
      </c>
      <c r="U55" s="791"/>
      <c r="V55" s="791"/>
      <c r="W55" s="791"/>
      <c r="X55" s="791"/>
      <c r="Y55" s="791"/>
      <c r="Z55" s="791"/>
      <c r="AA55" s="791"/>
      <c r="AB55" s="801" t="s">
        <v>307</v>
      </c>
      <c r="AC55" s="791"/>
      <c r="AD55" s="791"/>
      <c r="AE55" s="791"/>
      <c r="AF55" s="791"/>
      <c r="AG55" s="801" t="s">
        <v>308</v>
      </c>
      <c r="AH55" s="791"/>
      <c r="AI55" s="791"/>
      <c r="AJ55" s="603" t="s">
        <v>84</v>
      </c>
      <c r="AK55" s="802" t="s">
        <v>309</v>
      </c>
      <c r="AL55" s="791"/>
      <c r="AM55" s="791"/>
      <c r="AN55" s="791"/>
      <c r="AO55" s="791"/>
      <c r="AP55" s="791"/>
      <c r="AQ55" s="604">
        <v>2620100000</v>
      </c>
      <c r="AR55" s="604">
        <v>2620002429</v>
      </c>
      <c r="AS55" s="660">
        <v>97571</v>
      </c>
      <c r="AT55" s="612">
        <v>0</v>
      </c>
      <c r="AU55" s="604">
        <v>2387237515</v>
      </c>
      <c r="AV55" s="604">
        <v>232764914</v>
      </c>
      <c r="AW55" s="611">
        <v>867152815</v>
      </c>
      <c r="AX55" s="604">
        <v>1520084700</v>
      </c>
      <c r="AY55" s="604">
        <v>867152815</v>
      </c>
      <c r="AZ55" s="605">
        <v>0</v>
      </c>
      <c r="BA55" s="604">
        <v>867152815</v>
      </c>
      <c r="BB55" s="605">
        <v>0</v>
      </c>
      <c r="BC55" s="605">
        <v>0</v>
      </c>
    </row>
    <row r="56" spans="1:55" s="472" customFormat="1" ht="13.5">
      <c r="A56" s="610" t="str">
        <f t="shared" si="7"/>
        <v>A10510</v>
      </c>
      <c r="B56" s="790" t="s">
        <v>33</v>
      </c>
      <c r="C56" s="791"/>
      <c r="D56" s="790" t="s">
        <v>313</v>
      </c>
      <c r="E56" s="791"/>
      <c r="F56" s="790" t="s">
        <v>314</v>
      </c>
      <c r="G56" s="791"/>
      <c r="H56" s="790" t="s">
        <v>318</v>
      </c>
      <c r="I56" s="791"/>
      <c r="J56" s="790"/>
      <c r="K56" s="791"/>
      <c r="L56" s="791"/>
      <c r="M56" s="790"/>
      <c r="N56" s="791"/>
      <c r="O56" s="791"/>
      <c r="P56" s="790"/>
      <c r="Q56" s="791"/>
      <c r="R56" s="790"/>
      <c r="S56" s="791"/>
      <c r="T56" s="794" t="s">
        <v>228</v>
      </c>
      <c r="U56" s="791"/>
      <c r="V56" s="791"/>
      <c r="W56" s="791"/>
      <c r="X56" s="791"/>
      <c r="Y56" s="791"/>
      <c r="Z56" s="791"/>
      <c r="AA56" s="791"/>
      <c r="AB56" s="790" t="s">
        <v>307</v>
      </c>
      <c r="AC56" s="791"/>
      <c r="AD56" s="791"/>
      <c r="AE56" s="791"/>
      <c r="AF56" s="791"/>
      <c r="AG56" s="790" t="s">
        <v>308</v>
      </c>
      <c r="AH56" s="791"/>
      <c r="AI56" s="791"/>
      <c r="AJ56" s="599" t="s">
        <v>84</v>
      </c>
      <c r="AK56" s="797" t="s">
        <v>309</v>
      </c>
      <c r="AL56" s="791"/>
      <c r="AM56" s="791"/>
      <c r="AN56" s="791"/>
      <c r="AO56" s="791"/>
      <c r="AP56" s="791"/>
      <c r="AQ56" s="600">
        <v>35057916667</v>
      </c>
      <c r="AR56" s="600">
        <v>35057916667</v>
      </c>
      <c r="AS56" s="659">
        <v>0</v>
      </c>
      <c r="AT56" s="703">
        <v>0</v>
      </c>
      <c r="AU56" s="600">
        <v>22396995691</v>
      </c>
      <c r="AV56" s="600">
        <v>12660920976</v>
      </c>
      <c r="AW56" s="702">
        <v>22396995691</v>
      </c>
      <c r="AX56" s="601">
        <v>0</v>
      </c>
      <c r="AY56" s="600">
        <v>22396995691</v>
      </c>
      <c r="AZ56" s="601">
        <v>0</v>
      </c>
      <c r="BA56" s="600">
        <v>22396995691</v>
      </c>
      <c r="BB56" s="601">
        <v>0</v>
      </c>
      <c r="BC56" s="600">
        <v>54019324</v>
      </c>
    </row>
    <row r="57" spans="1:55" s="472" customFormat="1" ht="13.5">
      <c r="A57" s="610" t="str">
        <f t="shared" si="7"/>
        <v>A105110</v>
      </c>
      <c r="B57" s="790" t="s">
        <v>33</v>
      </c>
      <c r="C57" s="791"/>
      <c r="D57" s="790" t="s">
        <v>313</v>
      </c>
      <c r="E57" s="791"/>
      <c r="F57" s="790" t="s">
        <v>314</v>
      </c>
      <c r="G57" s="791"/>
      <c r="H57" s="790" t="s">
        <v>318</v>
      </c>
      <c r="I57" s="791"/>
      <c r="J57" s="790" t="s">
        <v>313</v>
      </c>
      <c r="K57" s="791"/>
      <c r="L57" s="791"/>
      <c r="M57" s="790"/>
      <c r="N57" s="791"/>
      <c r="O57" s="791"/>
      <c r="P57" s="790"/>
      <c r="Q57" s="791"/>
      <c r="R57" s="790"/>
      <c r="S57" s="791"/>
      <c r="T57" s="794" t="s">
        <v>230</v>
      </c>
      <c r="U57" s="791"/>
      <c r="V57" s="791"/>
      <c r="W57" s="791"/>
      <c r="X57" s="791"/>
      <c r="Y57" s="791"/>
      <c r="Z57" s="791"/>
      <c r="AA57" s="791"/>
      <c r="AB57" s="790" t="s">
        <v>307</v>
      </c>
      <c r="AC57" s="791"/>
      <c r="AD57" s="791"/>
      <c r="AE57" s="791"/>
      <c r="AF57" s="791"/>
      <c r="AG57" s="790" t="s">
        <v>308</v>
      </c>
      <c r="AH57" s="791"/>
      <c r="AI57" s="791"/>
      <c r="AJ57" s="599" t="s">
        <v>84</v>
      </c>
      <c r="AK57" s="797" t="s">
        <v>309</v>
      </c>
      <c r="AL57" s="791"/>
      <c r="AM57" s="791"/>
      <c r="AN57" s="791"/>
      <c r="AO57" s="791"/>
      <c r="AP57" s="791"/>
      <c r="AQ57" s="600">
        <v>17935538469</v>
      </c>
      <c r="AR57" s="600">
        <v>17935538469</v>
      </c>
      <c r="AS57" s="659">
        <v>0</v>
      </c>
      <c r="AT57" s="703">
        <v>0</v>
      </c>
      <c r="AU57" s="600">
        <v>11192019090</v>
      </c>
      <c r="AV57" s="600">
        <v>6743519379</v>
      </c>
      <c r="AW57" s="702">
        <v>11192019090</v>
      </c>
      <c r="AX57" s="601">
        <v>0</v>
      </c>
      <c r="AY57" s="600">
        <v>11192019090</v>
      </c>
      <c r="AZ57" s="601">
        <v>0</v>
      </c>
      <c r="BA57" s="600">
        <v>11192019090</v>
      </c>
      <c r="BB57" s="601">
        <v>0</v>
      </c>
      <c r="BC57" s="600">
        <v>51856991</v>
      </c>
    </row>
    <row r="58" spans="1:55" s="472" customFormat="1" ht="13.5">
      <c r="A58" s="610" t="str">
        <f t="shared" si="7"/>
        <v>A1051110</v>
      </c>
      <c r="B58" s="801" t="s">
        <v>33</v>
      </c>
      <c r="C58" s="791"/>
      <c r="D58" s="801" t="s">
        <v>313</v>
      </c>
      <c r="E58" s="791"/>
      <c r="F58" s="801" t="s">
        <v>314</v>
      </c>
      <c r="G58" s="791"/>
      <c r="H58" s="801" t="s">
        <v>318</v>
      </c>
      <c r="I58" s="791"/>
      <c r="J58" s="801" t="s">
        <v>313</v>
      </c>
      <c r="K58" s="791"/>
      <c r="L58" s="791"/>
      <c r="M58" s="801" t="s">
        <v>313</v>
      </c>
      <c r="N58" s="791"/>
      <c r="O58" s="791"/>
      <c r="P58" s="801"/>
      <c r="Q58" s="791"/>
      <c r="R58" s="801"/>
      <c r="S58" s="791"/>
      <c r="T58" s="804" t="s">
        <v>48</v>
      </c>
      <c r="U58" s="791"/>
      <c r="V58" s="791"/>
      <c r="W58" s="791"/>
      <c r="X58" s="791"/>
      <c r="Y58" s="791"/>
      <c r="Z58" s="791"/>
      <c r="AA58" s="791"/>
      <c r="AB58" s="801" t="s">
        <v>307</v>
      </c>
      <c r="AC58" s="791"/>
      <c r="AD58" s="791"/>
      <c r="AE58" s="791"/>
      <c r="AF58" s="791"/>
      <c r="AG58" s="801" t="s">
        <v>308</v>
      </c>
      <c r="AH58" s="791"/>
      <c r="AI58" s="791"/>
      <c r="AJ58" s="603" t="s">
        <v>84</v>
      </c>
      <c r="AK58" s="802" t="s">
        <v>309</v>
      </c>
      <c r="AL58" s="791"/>
      <c r="AM58" s="791"/>
      <c r="AN58" s="791"/>
      <c r="AO58" s="791"/>
      <c r="AP58" s="791"/>
      <c r="AQ58" s="604">
        <v>3486406531</v>
      </c>
      <c r="AR58" s="604">
        <v>3486406531</v>
      </c>
      <c r="AS58" s="661">
        <v>0</v>
      </c>
      <c r="AT58" s="612">
        <v>0</v>
      </c>
      <c r="AU58" s="604">
        <v>2533259245</v>
      </c>
      <c r="AV58" s="604">
        <v>953147286</v>
      </c>
      <c r="AW58" s="611">
        <v>2533259245</v>
      </c>
      <c r="AX58" s="605">
        <v>0</v>
      </c>
      <c r="AY58" s="604">
        <v>2533259245</v>
      </c>
      <c r="AZ58" s="605">
        <v>0</v>
      </c>
      <c r="BA58" s="604">
        <v>2533259245</v>
      </c>
      <c r="BB58" s="605">
        <v>0</v>
      </c>
      <c r="BC58" s="604">
        <v>833255</v>
      </c>
    </row>
    <row r="59" spans="1:55" s="472" customFormat="1" ht="13.5">
      <c r="A59" s="610" t="str">
        <f t="shared" si="7"/>
        <v>A1051210</v>
      </c>
      <c r="B59" s="801" t="s">
        <v>33</v>
      </c>
      <c r="C59" s="791"/>
      <c r="D59" s="801" t="s">
        <v>313</v>
      </c>
      <c r="E59" s="791"/>
      <c r="F59" s="801" t="s">
        <v>314</v>
      </c>
      <c r="G59" s="791"/>
      <c r="H59" s="801" t="s">
        <v>318</v>
      </c>
      <c r="I59" s="791"/>
      <c r="J59" s="801" t="s">
        <v>313</v>
      </c>
      <c r="K59" s="791"/>
      <c r="L59" s="791"/>
      <c r="M59" s="801" t="s">
        <v>316</v>
      </c>
      <c r="N59" s="791"/>
      <c r="O59" s="791"/>
      <c r="P59" s="801"/>
      <c r="Q59" s="791"/>
      <c r="R59" s="801"/>
      <c r="S59" s="791"/>
      <c r="T59" s="804" t="s">
        <v>49</v>
      </c>
      <c r="U59" s="791"/>
      <c r="V59" s="791"/>
      <c r="W59" s="791"/>
      <c r="X59" s="791"/>
      <c r="Y59" s="791"/>
      <c r="Z59" s="791"/>
      <c r="AA59" s="791"/>
      <c r="AB59" s="801" t="s">
        <v>307</v>
      </c>
      <c r="AC59" s="791"/>
      <c r="AD59" s="791"/>
      <c r="AE59" s="791"/>
      <c r="AF59" s="791"/>
      <c r="AG59" s="801" t="s">
        <v>308</v>
      </c>
      <c r="AH59" s="791"/>
      <c r="AI59" s="791"/>
      <c r="AJ59" s="603" t="s">
        <v>84</v>
      </c>
      <c r="AK59" s="802" t="s">
        <v>309</v>
      </c>
      <c r="AL59" s="791"/>
      <c r="AM59" s="791"/>
      <c r="AN59" s="791"/>
      <c r="AO59" s="791"/>
      <c r="AP59" s="791"/>
      <c r="AQ59" s="604">
        <v>1530182979</v>
      </c>
      <c r="AR59" s="604">
        <v>1530182979</v>
      </c>
      <c r="AS59" s="661">
        <v>0</v>
      </c>
      <c r="AT59" s="612">
        <v>0</v>
      </c>
      <c r="AU59" s="604">
        <v>36442676</v>
      </c>
      <c r="AV59" s="604">
        <v>1493740303</v>
      </c>
      <c r="AW59" s="611">
        <v>36442676</v>
      </c>
      <c r="AX59" s="605">
        <v>0</v>
      </c>
      <c r="AY59" s="604">
        <v>36442676</v>
      </c>
      <c r="AZ59" s="605">
        <v>0</v>
      </c>
      <c r="BA59" s="604">
        <v>36442676</v>
      </c>
      <c r="BB59" s="605">
        <v>0</v>
      </c>
      <c r="BC59" s="605">
        <v>0</v>
      </c>
    </row>
    <row r="60" spans="1:55" s="472" customFormat="1" ht="13.5">
      <c r="A60" s="610" t="str">
        <f t="shared" si="7"/>
        <v>A1051310</v>
      </c>
      <c r="B60" s="801" t="s">
        <v>33</v>
      </c>
      <c r="C60" s="791"/>
      <c r="D60" s="801" t="s">
        <v>313</v>
      </c>
      <c r="E60" s="791"/>
      <c r="F60" s="801" t="s">
        <v>314</v>
      </c>
      <c r="G60" s="791"/>
      <c r="H60" s="801" t="s">
        <v>318</v>
      </c>
      <c r="I60" s="791"/>
      <c r="J60" s="801" t="s">
        <v>313</v>
      </c>
      <c r="K60" s="791"/>
      <c r="L60" s="791"/>
      <c r="M60" s="801" t="s">
        <v>323</v>
      </c>
      <c r="N60" s="791"/>
      <c r="O60" s="791"/>
      <c r="P60" s="801"/>
      <c r="Q60" s="791"/>
      <c r="R60" s="801"/>
      <c r="S60" s="791"/>
      <c r="T60" s="804" t="s">
        <v>50</v>
      </c>
      <c r="U60" s="791"/>
      <c r="V60" s="791"/>
      <c r="W60" s="791"/>
      <c r="X60" s="791"/>
      <c r="Y60" s="791"/>
      <c r="Z60" s="791"/>
      <c r="AA60" s="791"/>
      <c r="AB60" s="801" t="s">
        <v>307</v>
      </c>
      <c r="AC60" s="791"/>
      <c r="AD60" s="791"/>
      <c r="AE60" s="791"/>
      <c r="AF60" s="791"/>
      <c r="AG60" s="801" t="s">
        <v>308</v>
      </c>
      <c r="AH60" s="791"/>
      <c r="AI60" s="791"/>
      <c r="AJ60" s="603" t="s">
        <v>84</v>
      </c>
      <c r="AK60" s="802" t="s">
        <v>309</v>
      </c>
      <c r="AL60" s="791"/>
      <c r="AM60" s="791"/>
      <c r="AN60" s="791"/>
      <c r="AO60" s="791"/>
      <c r="AP60" s="791"/>
      <c r="AQ60" s="604">
        <v>4451871042</v>
      </c>
      <c r="AR60" s="604">
        <v>4451871042</v>
      </c>
      <c r="AS60" s="661">
        <v>0</v>
      </c>
      <c r="AT60" s="612">
        <v>0</v>
      </c>
      <c r="AU60" s="604">
        <v>2990758776</v>
      </c>
      <c r="AV60" s="604">
        <v>1461112266</v>
      </c>
      <c r="AW60" s="611">
        <v>2990758776</v>
      </c>
      <c r="AX60" s="605">
        <v>0</v>
      </c>
      <c r="AY60" s="604">
        <v>2990758776</v>
      </c>
      <c r="AZ60" s="605">
        <v>0</v>
      </c>
      <c r="BA60" s="604">
        <v>2990758776</v>
      </c>
      <c r="BB60" s="605">
        <v>0</v>
      </c>
      <c r="BC60" s="604">
        <v>362224</v>
      </c>
    </row>
    <row r="61" spans="1:55" s="472" customFormat="1" ht="13.5">
      <c r="A61" s="610" t="str">
        <f t="shared" si="7"/>
        <v>A1051410</v>
      </c>
      <c r="B61" s="801" t="s">
        <v>33</v>
      </c>
      <c r="C61" s="791"/>
      <c r="D61" s="801" t="s">
        <v>313</v>
      </c>
      <c r="E61" s="791"/>
      <c r="F61" s="801" t="s">
        <v>314</v>
      </c>
      <c r="G61" s="791"/>
      <c r="H61" s="801" t="s">
        <v>318</v>
      </c>
      <c r="I61" s="791"/>
      <c r="J61" s="801" t="s">
        <v>313</v>
      </c>
      <c r="K61" s="791"/>
      <c r="L61" s="791"/>
      <c r="M61" s="801" t="s">
        <v>317</v>
      </c>
      <c r="N61" s="791"/>
      <c r="O61" s="791"/>
      <c r="P61" s="801"/>
      <c r="Q61" s="791"/>
      <c r="R61" s="801"/>
      <c r="S61" s="791"/>
      <c r="T61" s="804" t="s">
        <v>51</v>
      </c>
      <c r="U61" s="791"/>
      <c r="V61" s="791"/>
      <c r="W61" s="791"/>
      <c r="X61" s="791"/>
      <c r="Y61" s="791"/>
      <c r="Z61" s="791"/>
      <c r="AA61" s="791"/>
      <c r="AB61" s="801" t="s">
        <v>307</v>
      </c>
      <c r="AC61" s="791"/>
      <c r="AD61" s="791"/>
      <c r="AE61" s="791"/>
      <c r="AF61" s="791"/>
      <c r="AG61" s="801" t="s">
        <v>308</v>
      </c>
      <c r="AH61" s="791"/>
      <c r="AI61" s="791"/>
      <c r="AJ61" s="603" t="s">
        <v>84</v>
      </c>
      <c r="AK61" s="802" t="s">
        <v>309</v>
      </c>
      <c r="AL61" s="791"/>
      <c r="AM61" s="791"/>
      <c r="AN61" s="791"/>
      <c r="AO61" s="791"/>
      <c r="AP61" s="791"/>
      <c r="AQ61" s="604">
        <v>7532131228</v>
      </c>
      <c r="AR61" s="604">
        <v>7532131228</v>
      </c>
      <c r="AS61" s="661">
        <v>0</v>
      </c>
      <c r="AT61" s="612">
        <v>0</v>
      </c>
      <c r="AU61" s="604">
        <v>4989157318</v>
      </c>
      <c r="AV61" s="604">
        <v>2542973910</v>
      </c>
      <c r="AW61" s="611">
        <v>4989157318</v>
      </c>
      <c r="AX61" s="605">
        <v>0</v>
      </c>
      <c r="AY61" s="604">
        <v>4989157318</v>
      </c>
      <c r="AZ61" s="605">
        <v>0</v>
      </c>
      <c r="BA61" s="604">
        <v>4989157318</v>
      </c>
      <c r="BB61" s="605">
        <v>0</v>
      </c>
      <c r="BC61" s="604">
        <v>50661512</v>
      </c>
    </row>
    <row r="62" spans="1:55" s="472" customFormat="1" ht="13.5">
      <c r="A62" s="610" t="str">
        <f t="shared" si="7"/>
        <v>A1051510</v>
      </c>
      <c r="B62" s="801" t="s">
        <v>33</v>
      </c>
      <c r="C62" s="791"/>
      <c r="D62" s="801" t="s">
        <v>313</v>
      </c>
      <c r="E62" s="791"/>
      <c r="F62" s="801" t="s">
        <v>314</v>
      </c>
      <c r="G62" s="791"/>
      <c r="H62" s="801" t="s">
        <v>318</v>
      </c>
      <c r="I62" s="791"/>
      <c r="J62" s="801" t="s">
        <v>313</v>
      </c>
      <c r="K62" s="791"/>
      <c r="L62" s="791"/>
      <c r="M62" s="801" t="s">
        <v>318</v>
      </c>
      <c r="N62" s="791"/>
      <c r="O62" s="791"/>
      <c r="P62" s="801"/>
      <c r="Q62" s="791"/>
      <c r="R62" s="801"/>
      <c r="S62" s="791"/>
      <c r="T62" s="804" t="s">
        <v>52</v>
      </c>
      <c r="U62" s="791"/>
      <c r="V62" s="791"/>
      <c r="W62" s="791"/>
      <c r="X62" s="791"/>
      <c r="Y62" s="791"/>
      <c r="Z62" s="791"/>
      <c r="AA62" s="791"/>
      <c r="AB62" s="801" t="s">
        <v>307</v>
      </c>
      <c r="AC62" s="791"/>
      <c r="AD62" s="791"/>
      <c r="AE62" s="791"/>
      <c r="AF62" s="791"/>
      <c r="AG62" s="801" t="s">
        <v>308</v>
      </c>
      <c r="AH62" s="791"/>
      <c r="AI62" s="791"/>
      <c r="AJ62" s="603" t="s">
        <v>84</v>
      </c>
      <c r="AK62" s="802" t="s">
        <v>309</v>
      </c>
      <c r="AL62" s="791"/>
      <c r="AM62" s="791"/>
      <c r="AN62" s="791"/>
      <c r="AO62" s="791"/>
      <c r="AP62" s="791"/>
      <c r="AQ62" s="604">
        <v>934946689</v>
      </c>
      <c r="AR62" s="604">
        <v>934946689</v>
      </c>
      <c r="AS62" s="661">
        <v>0</v>
      </c>
      <c r="AT62" s="612">
        <v>0</v>
      </c>
      <c r="AU62" s="604">
        <v>642401075</v>
      </c>
      <c r="AV62" s="604">
        <v>292545614</v>
      </c>
      <c r="AW62" s="611">
        <v>642401075</v>
      </c>
      <c r="AX62" s="605">
        <v>0</v>
      </c>
      <c r="AY62" s="604">
        <v>642401075</v>
      </c>
      <c r="AZ62" s="605">
        <v>0</v>
      </c>
      <c r="BA62" s="604">
        <v>642401075</v>
      </c>
      <c r="BB62" s="605">
        <v>0</v>
      </c>
      <c r="BC62" s="605">
        <v>0</v>
      </c>
    </row>
    <row r="63" spans="1:55" s="472" customFormat="1" ht="13.5">
      <c r="A63" s="610" t="str">
        <f t="shared" si="7"/>
        <v>A105210</v>
      </c>
      <c r="B63" s="790" t="s">
        <v>33</v>
      </c>
      <c r="C63" s="791"/>
      <c r="D63" s="790" t="s">
        <v>313</v>
      </c>
      <c r="E63" s="791"/>
      <c r="F63" s="790" t="s">
        <v>314</v>
      </c>
      <c r="G63" s="791"/>
      <c r="H63" s="790" t="s">
        <v>318</v>
      </c>
      <c r="I63" s="791"/>
      <c r="J63" s="790" t="s">
        <v>316</v>
      </c>
      <c r="K63" s="791"/>
      <c r="L63" s="791"/>
      <c r="M63" s="790"/>
      <c r="N63" s="791"/>
      <c r="O63" s="791"/>
      <c r="P63" s="790"/>
      <c r="Q63" s="791"/>
      <c r="R63" s="790"/>
      <c r="S63" s="791"/>
      <c r="T63" s="794" t="s">
        <v>325</v>
      </c>
      <c r="U63" s="791"/>
      <c r="V63" s="791"/>
      <c r="W63" s="791"/>
      <c r="X63" s="791"/>
      <c r="Y63" s="791"/>
      <c r="Z63" s="791"/>
      <c r="AA63" s="791"/>
      <c r="AB63" s="790" t="s">
        <v>307</v>
      </c>
      <c r="AC63" s="791"/>
      <c r="AD63" s="791"/>
      <c r="AE63" s="791"/>
      <c r="AF63" s="791"/>
      <c r="AG63" s="790" t="s">
        <v>308</v>
      </c>
      <c r="AH63" s="791"/>
      <c r="AI63" s="791"/>
      <c r="AJ63" s="599" t="s">
        <v>84</v>
      </c>
      <c r="AK63" s="797" t="s">
        <v>309</v>
      </c>
      <c r="AL63" s="791"/>
      <c r="AM63" s="791"/>
      <c r="AN63" s="791"/>
      <c r="AO63" s="791"/>
      <c r="AP63" s="791"/>
      <c r="AQ63" s="600">
        <v>12419953098</v>
      </c>
      <c r="AR63" s="600">
        <v>12419953098</v>
      </c>
      <c r="AS63" s="659">
        <v>0</v>
      </c>
      <c r="AT63" s="703">
        <v>0</v>
      </c>
      <c r="AU63" s="600">
        <v>7938810001</v>
      </c>
      <c r="AV63" s="600">
        <v>4481143097</v>
      </c>
      <c r="AW63" s="702">
        <v>7938810001</v>
      </c>
      <c r="AX63" s="601">
        <v>0</v>
      </c>
      <c r="AY63" s="600">
        <v>7938810001</v>
      </c>
      <c r="AZ63" s="601">
        <v>0</v>
      </c>
      <c r="BA63" s="600">
        <v>7938810001</v>
      </c>
      <c r="BB63" s="601">
        <v>0</v>
      </c>
      <c r="BC63" s="600">
        <v>2162333</v>
      </c>
    </row>
    <row r="64" spans="1:55" s="472" customFormat="1" ht="13.5">
      <c r="A64" s="610" t="str">
        <f t="shared" si="7"/>
        <v>A1052110</v>
      </c>
      <c r="B64" s="801" t="s">
        <v>33</v>
      </c>
      <c r="C64" s="791"/>
      <c r="D64" s="801" t="s">
        <v>313</v>
      </c>
      <c r="E64" s="791"/>
      <c r="F64" s="801" t="s">
        <v>314</v>
      </c>
      <c r="G64" s="791"/>
      <c r="H64" s="801" t="s">
        <v>318</v>
      </c>
      <c r="I64" s="791"/>
      <c r="J64" s="801" t="s">
        <v>316</v>
      </c>
      <c r="K64" s="791"/>
      <c r="L64" s="791"/>
      <c r="M64" s="801" t="s">
        <v>313</v>
      </c>
      <c r="N64" s="791"/>
      <c r="O64" s="791"/>
      <c r="P64" s="801"/>
      <c r="Q64" s="791"/>
      <c r="R64" s="801"/>
      <c r="S64" s="791"/>
      <c r="T64" s="804" t="s">
        <v>53</v>
      </c>
      <c r="U64" s="791"/>
      <c r="V64" s="791"/>
      <c r="W64" s="791"/>
      <c r="X64" s="791"/>
      <c r="Y64" s="791"/>
      <c r="Z64" s="791"/>
      <c r="AA64" s="791"/>
      <c r="AB64" s="801" t="s">
        <v>307</v>
      </c>
      <c r="AC64" s="791"/>
      <c r="AD64" s="791"/>
      <c r="AE64" s="791"/>
      <c r="AF64" s="791"/>
      <c r="AG64" s="801" t="s">
        <v>308</v>
      </c>
      <c r="AH64" s="791"/>
      <c r="AI64" s="791"/>
      <c r="AJ64" s="603" t="s">
        <v>84</v>
      </c>
      <c r="AK64" s="802" t="s">
        <v>309</v>
      </c>
      <c r="AL64" s="791"/>
      <c r="AM64" s="791"/>
      <c r="AN64" s="791"/>
      <c r="AO64" s="791"/>
      <c r="AP64" s="791"/>
      <c r="AQ64" s="604">
        <v>119144700</v>
      </c>
      <c r="AR64" s="604">
        <v>119144700</v>
      </c>
      <c r="AS64" s="661">
        <v>0</v>
      </c>
      <c r="AT64" s="612">
        <v>0</v>
      </c>
      <c r="AU64" s="604">
        <v>77768100</v>
      </c>
      <c r="AV64" s="604">
        <v>41376600</v>
      </c>
      <c r="AW64" s="611">
        <v>77768100</v>
      </c>
      <c r="AX64" s="605">
        <v>0</v>
      </c>
      <c r="AY64" s="604">
        <v>77768100</v>
      </c>
      <c r="AZ64" s="605">
        <v>0</v>
      </c>
      <c r="BA64" s="604">
        <v>77768100</v>
      </c>
      <c r="BB64" s="605">
        <v>0</v>
      </c>
      <c r="BC64" s="605">
        <v>0</v>
      </c>
    </row>
    <row r="65" spans="1:55" s="472" customFormat="1" ht="13.5">
      <c r="A65" s="610" t="str">
        <f t="shared" si="7"/>
        <v>A1052210</v>
      </c>
      <c r="B65" s="801" t="s">
        <v>33</v>
      </c>
      <c r="C65" s="791"/>
      <c r="D65" s="801" t="s">
        <v>313</v>
      </c>
      <c r="E65" s="791"/>
      <c r="F65" s="801" t="s">
        <v>314</v>
      </c>
      <c r="G65" s="791"/>
      <c r="H65" s="801" t="s">
        <v>318</v>
      </c>
      <c r="I65" s="791"/>
      <c r="J65" s="801" t="s">
        <v>316</v>
      </c>
      <c r="K65" s="791"/>
      <c r="L65" s="791"/>
      <c r="M65" s="801" t="s">
        <v>316</v>
      </c>
      <c r="N65" s="791"/>
      <c r="O65" s="791"/>
      <c r="P65" s="801"/>
      <c r="Q65" s="791"/>
      <c r="R65" s="801"/>
      <c r="S65" s="791"/>
      <c r="T65" s="804" t="s">
        <v>54</v>
      </c>
      <c r="U65" s="791"/>
      <c r="V65" s="791"/>
      <c r="W65" s="791"/>
      <c r="X65" s="791"/>
      <c r="Y65" s="791"/>
      <c r="Z65" s="791"/>
      <c r="AA65" s="791"/>
      <c r="AB65" s="801" t="s">
        <v>307</v>
      </c>
      <c r="AC65" s="791"/>
      <c r="AD65" s="791"/>
      <c r="AE65" s="791"/>
      <c r="AF65" s="791"/>
      <c r="AG65" s="801" t="s">
        <v>308</v>
      </c>
      <c r="AH65" s="791"/>
      <c r="AI65" s="791"/>
      <c r="AJ65" s="603" t="s">
        <v>84</v>
      </c>
      <c r="AK65" s="802" t="s">
        <v>309</v>
      </c>
      <c r="AL65" s="791"/>
      <c r="AM65" s="791"/>
      <c r="AN65" s="791"/>
      <c r="AO65" s="791"/>
      <c r="AP65" s="791"/>
      <c r="AQ65" s="604">
        <v>5697403045</v>
      </c>
      <c r="AR65" s="604">
        <v>5697403045</v>
      </c>
      <c r="AS65" s="661">
        <v>0</v>
      </c>
      <c r="AT65" s="612">
        <v>0</v>
      </c>
      <c r="AU65" s="604">
        <v>3628155698</v>
      </c>
      <c r="AV65" s="604">
        <v>2069247347</v>
      </c>
      <c r="AW65" s="611">
        <v>3628155698</v>
      </c>
      <c r="AX65" s="605">
        <v>0</v>
      </c>
      <c r="AY65" s="604">
        <v>3628155698</v>
      </c>
      <c r="AZ65" s="605">
        <v>0</v>
      </c>
      <c r="BA65" s="604">
        <v>3628155698</v>
      </c>
      <c r="BB65" s="605">
        <v>0</v>
      </c>
      <c r="BC65" s="605">
        <v>0</v>
      </c>
    </row>
    <row r="66" spans="1:55" s="472" customFormat="1" ht="13.5">
      <c r="A66" s="610" t="str">
        <f t="shared" si="7"/>
        <v>A1052310</v>
      </c>
      <c r="B66" s="801" t="s">
        <v>33</v>
      </c>
      <c r="C66" s="791"/>
      <c r="D66" s="801" t="s">
        <v>313</v>
      </c>
      <c r="E66" s="791"/>
      <c r="F66" s="801" t="s">
        <v>314</v>
      </c>
      <c r="G66" s="791"/>
      <c r="H66" s="801" t="s">
        <v>318</v>
      </c>
      <c r="I66" s="791"/>
      <c r="J66" s="801" t="s">
        <v>316</v>
      </c>
      <c r="K66" s="791"/>
      <c r="L66" s="791"/>
      <c r="M66" s="801" t="s">
        <v>323</v>
      </c>
      <c r="N66" s="791"/>
      <c r="O66" s="791"/>
      <c r="P66" s="801"/>
      <c r="Q66" s="791"/>
      <c r="R66" s="801"/>
      <c r="S66" s="791"/>
      <c r="T66" s="804" t="s">
        <v>55</v>
      </c>
      <c r="U66" s="791"/>
      <c r="V66" s="791"/>
      <c r="W66" s="791"/>
      <c r="X66" s="791"/>
      <c r="Y66" s="791"/>
      <c r="Z66" s="791"/>
      <c r="AA66" s="791"/>
      <c r="AB66" s="801" t="s">
        <v>307</v>
      </c>
      <c r="AC66" s="791"/>
      <c r="AD66" s="791"/>
      <c r="AE66" s="791"/>
      <c r="AF66" s="791"/>
      <c r="AG66" s="801" t="s">
        <v>308</v>
      </c>
      <c r="AH66" s="791"/>
      <c r="AI66" s="791"/>
      <c r="AJ66" s="603" t="s">
        <v>84</v>
      </c>
      <c r="AK66" s="802" t="s">
        <v>309</v>
      </c>
      <c r="AL66" s="791"/>
      <c r="AM66" s="791"/>
      <c r="AN66" s="791"/>
      <c r="AO66" s="791"/>
      <c r="AP66" s="791"/>
      <c r="AQ66" s="604">
        <v>6528258063</v>
      </c>
      <c r="AR66" s="604">
        <v>6528258063</v>
      </c>
      <c r="AS66" s="661">
        <v>0</v>
      </c>
      <c r="AT66" s="612">
        <v>0</v>
      </c>
      <c r="AU66" s="604">
        <v>4186015903</v>
      </c>
      <c r="AV66" s="604">
        <v>2342242160</v>
      </c>
      <c r="AW66" s="611">
        <v>4186015903</v>
      </c>
      <c r="AX66" s="605">
        <v>0</v>
      </c>
      <c r="AY66" s="604">
        <v>4186015903</v>
      </c>
      <c r="AZ66" s="605">
        <v>0</v>
      </c>
      <c r="BA66" s="604">
        <v>4186015903</v>
      </c>
      <c r="BB66" s="605">
        <v>0</v>
      </c>
      <c r="BC66" s="604">
        <v>2162333</v>
      </c>
    </row>
    <row r="67" spans="1:55" s="472" customFormat="1" ht="13.5">
      <c r="A67" s="610" t="str">
        <f t="shared" si="7"/>
        <v>A1052610</v>
      </c>
      <c r="B67" s="801" t="s">
        <v>33</v>
      </c>
      <c r="C67" s="791"/>
      <c r="D67" s="801" t="s">
        <v>313</v>
      </c>
      <c r="E67" s="791"/>
      <c r="F67" s="801" t="s">
        <v>314</v>
      </c>
      <c r="G67" s="791"/>
      <c r="H67" s="801" t="s">
        <v>318</v>
      </c>
      <c r="I67" s="791"/>
      <c r="J67" s="801" t="s">
        <v>316</v>
      </c>
      <c r="K67" s="791"/>
      <c r="L67" s="791"/>
      <c r="M67" s="801" t="s">
        <v>326</v>
      </c>
      <c r="N67" s="791"/>
      <c r="O67" s="791"/>
      <c r="P67" s="801"/>
      <c r="Q67" s="791"/>
      <c r="R67" s="801"/>
      <c r="S67" s="791"/>
      <c r="T67" s="804" t="s">
        <v>56</v>
      </c>
      <c r="U67" s="791"/>
      <c r="V67" s="791"/>
      <c r="W67" s="791"/>
      <c r="X67" s="791"/>
      <c r="Y67" s="791"/>
      <c r="Z67" s="791"/>
      <c r="AA67" s="791"/>
      <c r="AB67" s="801" t="s">
        <v>307</v>
      </c>
      <c r="AC67" s="791"/>
      <c r="AD67" s="791"/>
      <c r="AE67" s="791"/>
      <c r="AF67" s="791"/>
      <c r="AG67" s="801" t="s">
        <v>308</v>
      </c>
      <c r="AH67" s="791"/>
      <c r="AI67" s="791"/>
      <c r="AJ67" s="603" t="s">
        <v>84</v>
      </c>
      <c r="AK67" s="802" t="s">
        <v>309</v>
      </c>
      <c r="AL67" s="791"/>
      <c r="AM67" s="791"/>
      <c r="AN67" s="791"/>
      <c r="AO67" s="791"/>
      <c r="AP67" s="791"/>
      <c r="AQ67" s="604">
        <v>75147290</v>
      </c>
      <c r="AR67" s="604">
        <v>75147290</v>
      </c>
      <c r="AS67" s="661">
        <v>0</v>
      </c>
      <c r="AT67" s="612">
        <v>0</v>
      </c>
      <c r="AU67" s="604">
        <v>46870300</v>
      </c>
      <c r="AV67" s="604">
        <v>28276990</v>
      </c>
      <c r="AW67" s="611">
        <v>46870300</v>
      </c>
      <c r="AX67" s="605">
        <v>0</v>
      </c>
      <c r="AY67" s="604">
        <v>46870300</v>
      </c>
      <c r="AZ67" s="605">
        <v>0</v>
      </c>
      <c r="BA67" s="604">
        <v>46870300</v>
      </c>
      <c r="BB67" s="605">
        <v>0</v>
      </c>
      <c r="BC67" s="605">
        <v>0</v>
      </c>
    </row>
    <row r="68" spans="1:55" s="472" customFormat="1" ht="13.5">
      <c r="A68" s="610" t="str">
        <f t="shared" si="7"/>
        <v>A105610</v>
      </c>
      <c r="B68" s="801" t="s">
        <v>33</v>
      </c>
      <c r="C68" s="791"/>
      <c r="D68" s="801" t="s">
        <v>313</v>
      </c>
      <c r="E68" s="791"/>
      <c r="F68" s="801" t="s">
        <v>314</v>
      </c>
      <c r="G68" s="791"/>
      <c r="H68" s="801" t="s">
        <v>318</v>
      </c>
      <c r="I68" s="791"/>
      <c r="J68" s="801" t="s">
        <v>326</v>
      </c>
      <c r="K68" s="791"/>
      <c r="L68" s="791"/>
      <c r="M68" s="801"/>
      <c r="N68" s="791"/>
      <c r="O68" s="791"/>
      <c r="P68" s="801"/>
      <c r="Q68" s="791"/>
      <c r="R68" s="801"/>
      <c r="S68" s="791"/>
      <c r="T68" s="804" t="s">
        <v>57</v>
      </c>
      <c r="U68" s="791"/>
      <c r="V68" s="791"/>
      <c r="W68" s="791"/>
      <c r="X68" s="791"/>
      <c r="Y68" s="791"/>
      <c r="Z68" s="791"/>
      <c r="AA68" s="791"/>
      <c r="AB68" s="801" t="s">
        <v>307</v>
      </c>
      <c r="AC68" s="791"/>
      <c r="AD68" s="791"/>
      <c r="AE68" s="791"/>
      <c r="AF68" s="791"/>
      <c r="AG68" s="801" t="s">
        <v>308</v>
      </c>
      <c r="AH68" s="791"/>
      <c r="AI68" s="791"/>
      <c r="AJ68" s="603" t="s">
        <v>84</v>
      </c>
      <c r="AK68" s="802" t="s">
        <v>309</v>
      </c>
      <c r="AL68" s="791"/>
      <c r="AM68" s="791"/>
      <c r="AN68" s="791"/>
      <c r="AO68" s="791"/>
      <c r="AP68" s="791"/>
      <c r="AQ68" s="604">
        <v>2721591300</v>
      </c>
      <c r="AR68" s="604">
        <v>2721591300</v>
      </c>
      <c r="AS68" s="661">
        <v>0</v>
      </c>
      <c r="AT68" s="612">
        <v>0</v>
      </c>
      <c r="AU68" s="604">
        <v>1958961000</v>
      </c>
      <c r="AV68" s="604">
        <v>762630300</v>
      </c>
      <c r="AW68" s="611">
        <v>1958961000</v>
      </c>
      <c r="AX68" s="605">
        <v>0</v>
      </c>
      <c r="AY68" s="604">
        <v>1958961000</v>
      </c>
      <c r="AZ68" s="605">
        <v>0</v>
      </c>
      <c r="BA68" s="604">
        <v>1958961000</v>
      </c>
      <c r="BB68" s="605">
        <v>0</v>
      </c>
      <c r="BC68" s="605">
        <v>0</v>
      </c>
    </row>
    <row r="69" spans="1:55" s="472" customFormat="1" ht="13.5">
      <c r="A69" s="610" t="str">
        <f t="shared" si="7"/>
        <v>A105710</v>
      </c>
      <c r="B69" s="801" t="s">
        <v>33</v>
      </c>
      <c r="C69" s="791"/>
      <c r="D69" s="801" t="s">
        <v>313</v>
      </c>
      <c r="E69" s="791"/>
      <c r="F69" s="801" t="s">
        <v>314</v>
      </c>
      <c r="G69" s="791"/>
      <c r="H69" s="801" t="s">
        <v>318</v>
      </c>
      <c r="I69" s="791"/>
      <c r="J69" s="801" t="s">
        <v>327</v>
      </c>
      <c r="K69" s="791"/>
      <c r="L69" s="791"/>
      <c r="M69" s="801"/>
      <c r="N69" s="791"/>
      <c r="O69" s="791"/>
      <c r="P69" s="801"/>
      <c r="Q69" s="791"/>
      <c r="R69" s="801"/>
      <c r="S69" s="791"/>
      <c r="T69" s="804" t="s">
        <v>58</v>
      </c>
      <c r="U69" s="791"/>
      <c r="V69" s="791"/>
      <c r="W69" s="791"/>
      <c r="X69" s="791"/>
      <c r="Y69" s="791"/>
      <c r="Z69" s="791"/>
      <c r="AA69" s="791"/>
      <c r="AB69" s="801" t="s">
        <v>307</v>
      </c>
      <c r="AC69" s="791"/>
      <c r="AD69" s="791"/>
      <c r="AE69" s="791"/>
      <c r="AF69" s="791"/>
      <c r="AG69" s="801" t="s">
        <v>308</v>
      </c>
      <c r="AH69" s="791"/>
      <c r="AI69" s="791"/>
      <c r="AJ69" s="603" t="s">
        <v>84</v>
      </c>
      <c r="AK69" s="802" t="s">
        <v>309</v>
      </c>
      <c r="AL69" s="791"/>
      <c r="AM69" s="791"/>
      <c r="AN69" s="791"/>
      <c r="AO69" s="791"/>
      <c r="AP69" s="791"/>
      <c r="AQ69" s="604">
        <v>520219400</v>
      </c>
      <c r="AR69" s="604">
        <v>520219400</v>
      </c>
      <c r="AS69" s="661">
        <v>0</v>
      </c>
      <c r="AT69" s="612">
        <v>0</v>
      </c>
      <c r="AU69" s="604">
        <v>326924400</v>
      </c>
      <c r="AV69" s="604">
        <v>193295000</v>
      </c>
      <c r="AW69" s="611">
        <v>326924400</v>
      </c>
      <c r="AX69" s="605">
        <v>0</v>
      </c>
      <c r="AY69" s="604">
        <v>326924400</v>
      </c>
      <c r="AZ69" s="605">
        <v>0</v>
      </c>
      <c r="BA69" s="604">
        <v>326924400</v>
      </c>
      <c r="BB69" s="605">
        <v>0</v>
      </c>
      <c r="BC69" s="605">
        <v>0</v>
      </c>
    </row>
    <row r="70" spans="1:55" s="472" customFormat="1" ht="13.5">
      <c r="A70" s="610" t="str">
        <f t="shared" si="7"/>
        <v>A105810</v>
      </c>
      <c r="B70" s="801" t="s">
        <v>33</v>
      </c>
      <c r="C70" s="791"/>
      <c r="D70" s="801" t="s">
        <v>313</v>
      </c>
      <c r="E70" s="791"/>
      <c r="F70" s="801" t="s">
        <v>314</v>
      </c>
      <c r="G70" s="791"/>
      <c r="H70" s="801" t="s">
        <v>318</v>
      </c>
      <c r="I70" s="791"/>
      <c r="J70" s="801" t="s">
        <v>328</v>
      </c>
      <c r="K70" s="791"/>
      <c r="L70" s="791"/>
      <c r="M70" s="801"/>
      <c r="N70" s="791"/>
      <c r="O70" s="791"/>
      <c r="P70" s="801"/>
      <c r="Q70" s="791"/>
      <c r="R70" s="801"/>
      <c r="S70" s="791"/>
      <c r="T70" s="804" t="s">
        <v>59</v>
      </c>
      <c r="U70" s="791"/>
      <c r="V70" s="791"/>
      <c r="W70" s="791"/>
      <c r="X70" s="791"/>
      <c r="Y70" s="791"/>
      <c r="Z70" s="791"/>
      <c r="AA70" s="791"/>
      <c r="AB70" s="801" t="s">
        <v>307</v>
      </c>
      <c r="AC70" s="791"/>
      <c r="AD70" s="791"/>
      <c r="AE70" s="791"/>
      <c r="AF70" s="791"/>
      <c r="AG70" s="801" t="s">
        <v>308</v>
      </c>
      <c r="AH70" s="791"/>
      <c r="AI70" s="791"/>
      <c r="AJ70" s="603" t="s">
        <v>84</v>
      </c>
      <c r="AK70" s="802" t="s">
        <v>309</v>
      </c>
      <c r="AL70" s="791"/>
      <c r="AM70" s="791"/>
      <c r="AN70" s="791"/>
      <c r="AO70" s="791"/>
      <c r="AP70" s="791"/>
      <c r="AQ70" s="604">
        <v>520219400</v>
      </c>
      <c r="AR70" s="604">
        <v>520219400</v>
      </c>
      <c r="AS70" s="661">
        <v>0</v>
      </c>
      <c r="AT70" s="612">
        <v>0</v>
      </c>
      <c r="AU70" s="604">
        <v>326924400</v>
      </c>
      <c r="AV70" s="604">
        <v>193295000</v>
      </c>
      <c r="AW70" s="611">
        <v>326924400</v>
      </c>
      <c r="AX70" s="605">
        <v>0</v>
      </c>
      <c r="AY70" s="604">
        <v>326924400</v>
      </c>
      <c r="AZ70" s="605">
        <v>0</v>
      </c>
      <c r="BA70" s="604">
        <v>326924400</v>
      </c>
      <c r="BB70" s="605">
        <v>0</v>
      </c>
      <c r="BC70" s="605">
        <v>0</v>
      </c>
    </row>
    <row r="71" spans="1:55" s="472" customFormat="1" ht="13.5">
      <c r="A71" s="610" t="str">
        <f t="shared" si="7"/>
        <v>A105910</v>
      </c>
      <c r="B71" s="801" t="s">
        <v>33</v>
      </c>
      <c r="C71" s="791"/>
      <c r="D71" s="801" t="s">
        <v>313</v>
      </c>
      <c r="E71" s="791"/>
      <c r="F71" s="801" t="s">
        <v>314</v>
      </c>
      <c r="G71" s="791"/>
      <c r="H71" s="801" t="s">
        <v>318</v>
      </c>
      <c r="I71" s="791"/>
      <c r="J71" s="801" t="s">
        <v>322</v>
      </c>
      <c r="K71" s="791"/>
      <c r="L71" s="791"/>
      <c r="M71" s="801"/>
      <c r="N71" s="791"/>
      <c r="O71" s="791"/>
      <c r="P71" s="801"/>
      <c r="Q71" s="791"/>
      <c r="R71" s="801"/>
      <c r="S71" s="791"/>
      <c r="T71" s="804" t="s">
        <v>60</v>
      </c>
      <c r="U71" s="791"/>
      <c r="V71" s="791"/>
      <c r="W71" s="791"/>
      <c r="X71" s="791"/>
      <c r="Y71" s="791"/>
      <c r="Z71" s="791"/>
      <c r="AA71" s="791"/>
      <c r="AB71" s="801" t="s">
        <v>307</v>
      </c>
      <c r="AC71" s="791"/>
      <c r="AD71" s="791"/>
      <c r="AE71" s="791"/>
      <c r="AF71" s="791"/>
      <c r="AG71" s="801" t="s">
        <v>308</v>
      </c>
      <c r="AH71" s="791"/>
      <c r="AI71" s="791"/>
      <c r="AJ71" s="603" t="s">
        <v>84</v>
      </c>
      <c r="AK71" s="802" t="s">
        <v>309</v>
      </c>
      <c r="AL71" s="791"/>
      <c r="AM71" s="791"/>
      <c r="AN71" s="791"/>
      <c r="AO71" s="791"/>
      <c r="AP71" s="791"/>
      <c r="AQ71" s="604">
        <v>940395000</v>
      </c>
      <c r="AR71" s="604">
        <v>940395000</v>
      </c>
      <c r="AS71" s="661">
        <v>0</v>
      </c>
      <c r="AT71" s="612">
        <v>0</v>
      </c>
      <c r="AU71" s="604">
        <v>653356800</v>
      </c>
      <c r="AV71" s="604">
        <v>287038200</v>
      </c>
      <c r="AW71" s="611">
        <v>653356800</v>
      </c>
      <c r="AX71" s="605">
        <v>0</v>
      </c>
      <c r="AY71" s="604">
        <v>653356800</v>
      </c>
      <c r="AZ71" s="605">
        <v>0</v>
      </c>
      <c r="BA71" s="604">
        <v>653356800</v>
      </c>
      <c r="BB71" s="605">
        <v>0</v>
      </c>
      <c r="BC71" s="605">
        <v>0</v>
      </c>
    </row>
    <row r="72" spans="1:55" s="590" customFormat="1" ht="12.75">
      <c r="A72" s="610" t="str">
        <f t="shared" si="7"/>
        <v>A210</v>
      </c>
      <c r="B72" s="773" t="s">
        <v>33</v>
      </c>
      <c r="C72" s="774"/>
      <c r="D72" s="773" t="s">
        <v>316</v>
      </c>
      <c r="E72" s="774"/>
      <c r="F72" s="773"/>
      <c r="G72" s="774"/>
      <c r="H72" s="773"/>
      <c r="I72" s="774"/>
      <c r="J72" s="773"/>
      <c r="K72" s="774"/>
      <c r="L72" s="774"/>
      <c r="M72" s="773"/>
      <c r="N72" s="774"/>
      <c r="O72" s="774"/>
      <c r="P72" s="773"/>
      <c r="Q72" s="774"/>
      <c r="R72" s="773"/>
      <c r="S72" s="774"/>
      <c r="T72" s="775" t="s">
        <v>25</v>
      </c>
      <c r="U72" s="774"/>
      <c r="V72" s="774"/>
      <c r="W72" s="774"/>
      <c r="X72" s="774"/>
      <c r="Y72" s="774"/>
      <c r="Z72" s="774"/>
      <c r="AA72" s="774"/>
      <c r="AB72" s="773" t="s">
        <v>307</v>
      </c>
      <c r="AC72" s="774"/>
      <c r="AD72" s="774"/>
      <c r="AE72" s="774"/>
      <c r="AF72" s="774"/>
      <c r="AG72" s="773" t="s">
        <v>308</v>
      </c>
      <c r="AH72" s="774"/>
      <c r="AI72" s="774"/>
      <c r="AJ72" s="588" t="s">
        <v>84</v>
      </c>
      <c r="AK72" s="781" t="s">
        <v>309</v>
      </c>
      <c r="AL72" s="774"/>
      <c r="AM72" s="774"/>
      <c r="AN72" s="774"/>
      <c r="AO72" s="774"/>
      <c r="AP72" s="774"/>
      <c r="AQ72" s="589">
        <v>14440414179</v>
      </c>
      <c r="AR72" s="589">
        <v>10533063884.059999</v>
      </c>
      <c r="AS72" s="653">
        <v>3907350294.9400001</v>
      </c>
      <c r="AT72" s="697">
        <v>0</v>
      </c>
      <c r="AU72" s="589">
        <v>9064444349.2999992</v>
      </c>
      <c r="AV72" s="589">
        <v>1468619534.76</v>
      </c>
      <c r="AW72" s="697">
        <v>5021247179.8400002</v>
      </c>
      <c r="AX72" s="589">
        <v>4043197169.46</v>
      </c>
      <c r="AY72" s="589">
        <v>5000661175.8400002</v>
      </c>
      <c r="AZ72" s="602">
        <v>20586004</v>
      </c>
      <c r="BA72" s="589">
        <v>5000661175.8400002</v>
      </c>
      <c r="BB72" s="602">
        <v>0</v>
      </c>
      <c r="BC72" s="589">
        <v>2431352</v>
      </c>
    </row>
    <row r="73" spans="1:55" s="590" customFormat="1" ht="12.75">
      <c r="A73" s="610" t="str">
        <f t="shared" si="7"/>
        <v>A213</v>
      </c>
      <c r="B73" s="773" t="s">
        <v>33</v>
      </c>
      <c r="C73" s="774"/>
      <c r="D73" s="773" t="s">
        <v>316</v>
      </c>
      <c r="E73" s="774"/>
      <c r="F73" s="773"/>
      <c r="G73" s="774"/>
      <c r="H73" s="773"/>
      <c r="I73" s="774"/>
      <c r="J73" s="773"/>
      <c r="K73" s="774"/>
      <c r="L73" s="774"/>
      <c r="M73" s="773"/>
      <c r="N73" s="774"/>
      <c r="O73" s="774"/>
      <c r="P73" s="773"/>
      <c r="Q73" s="774"/>
      <c r="R73" s="773"/>
      <c r="S73" s="774"/>
      <c r="T73" s="775" t="s">
        <v>25</v>
      </c>
      <c r="U73" s="774"/>
      <c r="V73" s="774"/>
      <c r="W73" s="774"/>
      <c r="X73" s="774"/>
      <c r="Y73" s="774"/>
      <c r="Z73" s="774"/>
      <c r="AA73" s="774"/>
      <c r="AB73" s="773" t="s">
        <v>307</v>
      </c>
      <c r="AC73" s="774"/>
      <c r="AD73" s="774"/>
      <c r="AE73" s="774"/>
      <c r="AF73" s="774"/>
      <c r="AG73" s="773" t="s">
        <v>308</v>
      </c>
      <c r="AH73" s="774"/>
      <c r="AI73" s="774"/>
      <c r="AJ73" s="588" t="s">
        <v>337</v>
      </c>
      <c r="AK73" s="781" t="s">
        <v>355</v>
      </c>
      <c r="AL73" s="774"/>
      <c r="AM73" s="774"/>
      <c r="AN73" s="774"/>
      <c r="AO73" s="774"/>
      <c r="AP73" s="774"/>
      <c r="AQ73" s="589">
        <v>4021085821</v>
      </c>
      <c r="AR73" s="589">
        <v>550000000</v>
      </c>
      <c r="AS73" s="653">
        <v>3471085821</v>
      </c>
      <c r="AT73" s="697">
        <v>0</v>
      </c>
      <c r="AU73" s="589">
        <v>0</v>
      </c>
      <c r="AV73" s="589">
        <v>550000000</v>
      </c>
      <c r="AW73" s="697">
        <v>0</v>
      </c>
      <c r="AX73" s="589">
        <v>0</v>
      </c>
      <c r="AY73" s="589">
        <v>0</v>
      </c>
      <c r="AZ73" s="602">
        <v>0</v>
      </c>
      <c r="BA73" s="589">
        <v>0</v>
      </c>
      <c r="BB73" s="602">
        <v>0</v>
      </c>
      <c r="BC73" s="589">
        <v>0</v>
      </c>
    </row>
    <row r="74" spans="1:55" s="472" customFormat="1" ht="13.5">
      <c r="A74" s="610" t="str">
        <f t="shared" si="7"/>
        <v>A2010</v>
      </c>
      <c r="B74" s="790" t="s">
        <v>33</v>
      </c>
      <c r="C74" s="791"/>
      <c r="D74" s="790" t="s">
        <v>316</v>
      </c>
      <c r="E74" s="791"/>
      <c r="F74" s="790" t="s">
        <v>314</v>
      </c>
      <c r="G74" s="791"/>
      <c r="H74" s="790"/>
      <c r="I74" s="791"/>
      <c r="J74" s="790"/>
      <c r="K74" s="791"/>
      <c r="L74" s="791"/>
      <c r="M74" s="790"/>
      <c r="N74" s="791"/>
      <c r="O74" s="791"/>
      <c r="P74" s="790"/>
      <c r="Q74" s="791"/>
      <c r="R74" s="790"/>
      <c r="S74" s="791"/>
      <c r="T74" s="794" t="s">
        <v>25</v>
      </c>
      <c r="U74" s="791"/>
      <c r="V74" s="791"/>
      <c r="W74" s="791"/>
      <c r="X74" s="791"/>
      <c r="Y74" s="791"/>
      <c r="Z74" s="791"/>
      <c r="AA74" s="791"/>
      <c r="AB74" s="790" t="s">
        <v>307</v>
      </c>
      <c r="AC74" s="791"/>
      <c r="AD74" s="791"/>
      <c r="AE74" s="791"/>
      <c r="AF74" s="791"/>
      <c r="AG74" s="790" t="s">
        <v>308</v>
      </c>
      <c r="AH74" s="791"/>
      <c r="AI74" s="791"/>
      <c r="AJ74" s="599" t="s">
        <v>84</v>
      </c>
      <c r="AK74" s="797" t="s">
        <v>309</v>
      </c>
      <c r="AL74" s="791"/>
      <c r="AM74" s="791"/>
      <c r="AN74" s="791"/>
      <c r="AO74" s="791"/>
      <c r="AP74" s="791"/>
      <c r="AQ74" s="600">
        <v>14440414179</v>
      </c>
      <c r="AR74" s="600">
        <v>10533063884.059999</v>
      </c>
      <c r="AS74" s="658">
        <v>3907350294.9400001</v>
      </c>
      <c r="AT74" s="703">
        <v>0</v>
      </c>
      <c r="AU74" s="600">
        <v>9064444349.2999992</v>
      </c>
      <c r="AV74" s="600">
        <v>1468619534.76</v>
      </c>
      <c r="AW74" s="702">
        <v>5021247179.8400002</v>
      </c>
      <c r="AX74" s="600">
        <v>4043197169.46</v>
      </c>
      <c r="AY74" s="600">
        <v>5000661175.8400002</v>
      </c>
      <c r="AZ74" s="600">
        <v>20586004</v>
      </c>
      <c r="BA74" s="600">
        <v>5000661175.8400002</v>
      </c>
      <c r="BB74" s="601">
        <v>0</v>
      </c>
      <c r="BC74" s="600">
        <v>2431352</v>
      </c>
    </row>
    <row r="75" spans="1:55" s="472" customFormat="1" ht="13.5">
      <c r="A75" s="610" t="str">
        <f t="shared" si="7"/>
        <v>A2013</v>
      </c>
      <c r="B75" s="790" t="s">
        <v>33</v>
      </c>
      <c r="C75" s="791"/>
      <c r="D75" s="790" t="s">
        <v>316</v>
      </c>
      <c r="E75" s="791"/>
      <c r="F75" s="790" t="s">
        <v>314</v>
      </c>
      <c r="G75" s="791"/>
      <c r="H75" s="790"/>
      <c r="I75" s="791"/>
      <c r="J75" s="790"/>
      <c r="K75" s="791"/>
      <c r="L75" s="791"/>
      <c r="M75" s="790"/>
      <c r="N75" s="791"/>
      <c r="O75" s="791"/>
      <c r="P75" s="790"/>
      <c r="Q75" s="791"/>
      <c r="R75" s="790"/>
      <c r="S75" s="791"/>
      <c r="T75" s="794" t="s">
        <v>25</v>
      </c>
      <c r="U75" s="791"/>
      <c r="V75" s="791"/>
      <c r="W75" s="791"/>
      <c r="X75" s="791"/>
      <c r="Y75" s="791"/>
      <c r="Z75" s="791"/>
      <c r="AA75" s="791"/>
      <c r="AB75" s="790" t="s">
        <v>307</v>
      </c>
      <c r="AC75" s="791"/>
      <c r="AD75" s="791"/>
      <c r="AE75" s="791"/>
      <c r="AF75" s="791"/>
      <c r="AG75" s="790" t="s">
        <v>308</v>
      </c>
      <c r="AH75" s="791"/>
      <c r="AI75" s="791"/>
      <c r="AJ75" s="599" t="s">
        <v>337</v>
      </c>
      <c r="AK75" s="797" t="s">
        <v>355</v>
      </c>
      <c r="AL75" s="791"/>
      <c r="AM75" s="791"/>
      <c r="AN75" s="791"/>
      <c r="AO75" s="791"/>
      <c r="AP75" s="791"/>
      <c r="AQ75" s="600">
        <v>4021085821</v>
      </c>
      <c r="AR75" s="600">
        <v>550000000</v>
      </c>
      <c r="AS75" s="658">
        <v>3471085821</v>
      </c>
      <c r="AT75" s="703">
        <v>0</v>
      </c>
      <c r="AU75" s="601">
        <v>0</v>
      </c>
      <c r="AV75" s="600">
        <v>550000000</v>
      </c>
      <c r="AW75" s="703">
        <v>0</v>
      </c>
      <c r="AX75" s="601">
        <v>0</v>
      </c>
      <c r="AY75" s="601">
        <v>0</v>
      </c>
      <c r="AZ75" s="601">
        <v>0</v>
      </c>
      <c r="BA75" s="601">
        <v>0</v>
      </c>
      <c r="BB75" s="601">
        <v>0</v>
      </c>
      <c r="BC75" s="601">
        <v>0</v>
      </c>
    </row>
    <row r="76" spans="1:55" s="472" customFormat="1" ht="13.5">
      <c r="A76" s="610" t="str">
        <f t="shared" si="7"/>
        <v>A20310</v>
      </c>
      <c r="B76" s="790" t="s">
        <v>33</v>
      </c>
      <c r="C76" s="791"/>
      <c r="D76" s="790" t="s">
        <v>316</v>
      </c>
      <c r="E76" s="791"/>
      <c r="F76" s="790" t="s">
        <v>314</v>
      </c>
      <c r="G76" s="791"/>
      <c r="H76" s="790" t="s">
        <v>323</v>
      </c>
      <c r="I76" s="791"/>
      <c r="J76" s="790"/>
      <c r="K76" s="791"/>
      <c r="L76" s="791"/>
      <c r="M76" s="790"/>
      <c r="N76" s="791"/>
      <c r="O76" s="791"/>
      <c r="P76" s="790"/>
      <c r="Q76" s="791"/>
      <c r="R76" s="790"/>
      <c r="S76" s="791"/>
      <c r="T76" s="794" t="s">
        <v>234</v>
      </c>
      <c r="U76" s="791"/>
      <c r="V76" s="791"/>
      <c r="W76" s="791"/>
      <c r="X76" s="791"/>
      <c r="Y76" s="791"/>
      <c r="Z76" s="791"/>
      <c r="AA76" s="791"/>
      <c r="AB76" s="790" t="s">
        <v>307</v>
      </c>
      <c r="AC76" s="791"/>
      <c r="AD76" s="791"/>
      <c r="AE76" s="791"/>
      <c r="AF76" s="791"/>
      <c r="AG76" s="790" t="s">
        <v>308</v>
      </c>
      <c r="AH76" s="791"/>
      <c r="AI76" s="791"/>
      <c r="AJ76" s="599" t="s">
        <v>84</v>
      </c>
      <c r="AK76" s="797" t="s">
        <v>309</v>
      </c>
      <c r="AL76" s="791"/>
      <c r="AM76" s="791"/>
      <c r="AN76" s="791"/>
      <c r="AO76" s="791"/>
      <c r="AP76" s="791"/>
      <c r="AQ76" s="600">
        <v>343000000</v>
      </c>
      <c r="AR76" s="600">
        <v>313661563</v>
      </c>
      <c r="AS76" s="658">
        <v>29338437</v>
      </c>
      <c r="AT76" s="703">
        <v>0</v>
      </c>
      <c r="AU76" s="600">
        <v>313661563</v>
      </c>
      <c r="AV76" s="601">
        <v>0</v>
      </c>
      <c r="AW76" s="702">
        <v>313661563</v>
      </c>
      <c r="AX76" s="601">
        <v>0</v>
      </c>
      <c r="AY76" s="600">
        <v>313661563</v>
      </c>
      <c r="AZ76" s="601">
        <v>0</v>
      </c>
      <c r="BA76" s="600">
        <v>313661563</v>
      </c>
      <c r="BB76" s="601">
        <v>0</v>
      </c>
      <c r="BC76" s="601">
        <v>0</v>
      </c>
    </row>
    <row r="77" spans="1:55" s="472" customFormat="1" ht="13.5">
      <c r="A77" s="610" t="str">
        <f t="shared" si="7"/>
        <v>A2035010</v>
      </c>
      <c r="B77" s="790" t="s">
        <v>33</v>
      </c>
      <c r="C77" s="791"/>
      <c r="D77" s="790" t="s">
        <v>316</v>
      </c>
      <c r="E77" s="791"/>
      <c r="F77" s="790" t="s">
        <v>314</v>
      </c>
      <c r="G77" s="791"/>
      <c r="H77" s="790" t="s">
        <v>323</v>
      </c>
      <c r="I77" s="791"/>
      <c r="J77" s="790" t="s">
        <v>329</v>
      </c>
      <c r="K77" s="791"/>
      <c r="L77" s="791"/>
      <c r="M77" s="790"/>
      <c r="N77" s="791"/>
      <c r="O77" s="791"/>
      <c r="P77" s="790"/>
      <c r="Q77" s="791"/>
      <c r="R77" s="790"/>
      <c r="S77" s="791"/>
      <c r="T77" s="794" t="s">
        <v>241</v>
      </c>
      <c r="U77" s="791"/>
      <c r="V77" s="791"/>
      <c r="W77" s="791"/>
      <c r="X77" s="791"/>
      <c r="Y77" s="791"/>
      <c r="Z77" s="791"/>
      <c r="AA77" s="791"/>
      <c r="AB77" s="790" t="s">
        <v>307</v>
      </c>
      <c r="AC77" s="791"/>
      <c r="AD77" s="791"/>
      <c r="AE77" s="791"/>
      <c r="AF77" s="791"/>
      <c r="AG77" s="790" t="s">
        <v>308</v>
      </c>
      <c r="AH77" s="791"/>
      <c r="AI77" s="791"/>
      <c r="AJ77" s="599" t="s">
        <v>84</v>
      </c>
      <c r="AK77" s="797" t="s">
        <v>309</v>
      </c>
      <c r="AL77" s="791"/>
      <c r="AM77" s="791"/>
      <c r="AN77" s="791"/>
      <c r="AO77" s="791"/>
      <c r="AP77" s="791"/>
      <c r="AQ77" s="600">
        <v>341000000</v>
      </c>
      <c r="AR77" s="600">
        <v>313661563</v>
      </c>
      <c r="AS77" s="658">
        <v>27338437</v>
      </c>
      <c r="AT77" s="703">
        <v>0</v>
      </c>
      <c r="AU77" s="600">
        <v>313661563</v>
      </c>
      <c r="AV77" s="601">
        <v>0</v>
      </c>
      <c r="AW77" s="702">
        <v>313661563</v>
      </c>
      <c r="AX77" s="601">
        <v>0</v>
      </c>
      <c r="AY77" s="600">
        <v>313661563</v>
      </c>
      <c r="AZ77" s="601">
        <v>0</v>
      </c>
      <c r="BA77" s="600">
        <v>313661563</v>
      </c>
      <c r="BB77" s="601">
        <v>0</v>
      </c>
      <c r="BC77" s="601">
        <v>0</v>
      </c>
    </row>
    <row r="78" spans="1:55" s="472" customFormat="1" ht="13.5">
      <c r="A78" s="610" t="str">
        <f t="shared" si="7"/>
        <v>A20350210</v>
      </c>
      <c r="B78" s="801" t="s">
        <v>33</v>
      </c>
      <c r="C78" s="791"/>
      <c r="D78" s="801" t="s">
        <v>316</v>
      </c>
      <c r="E78" s="791"/>
      <c r="F78" s="801" t="s">
        <v>314</v>
      </c>
      <c r="G78" s="791"/>
      <c r="H78" s="801" t="s">
        <v>323</v>
      </c>
      <c r="I78" s="791"/>
      <c r="J78" s="801" t="s">
        <v>329</v>
      </c>
      <c r="K78" s="791"/>
      <c r="L78" s="791"/>
      <c r="M78" s="801" t="s">
        <v>316</v>
      </c>
      <c r="N78" s="791"/>
      <c r="O78" s="791"/>
      <c r="P78" s="801"/>
      <c r="Q78" s="791"/>
      <c r="R78" s="801"/>
      <c r="S78" s="791"/>
      <c r="T78" s="804" t="s">
        <v>61</v>
      </c>
      <c r="U78" s="791"/>
      <c r="V78" s="791"/>
      <c r="W78" s="791"/>
      <c r="X78" s="791"/>
      <c r="Y78" s="791"/>
      <c r="Z78" s="791"/>
      <c r="AA78" s="791"/>
      <c r="AB78" s="801" t="s">
        <v>307</v>
      </c>
      <c r="AC78" s="791"/>
      <c r="AD78" s="791"/>
      <c r="AE78" s="791"/>
      <c r="AF78" s="791"/>
      <c r="AG78" s="801" t="s">
        <v>308</v>
      </c>
      <c r="AH78" s="791"/>
      <c r="AI78" s="791"/>
      <c r="AJ78" s="603" t="s">
        <v>84</v>
      </c>
      <c r="AK78" s="802" t="s">
        <v>309</v>
      </c>
      <c r="AL78" s="791"/>
      <c r="AM78" s="791"/>
      <c r="AN78" s="791"/>
      <c r="AO78" s="791"/>
      <c r="AP78" s="791"/>
      <c r="AQ78" s="604">
        <v>6376304</v>
      </c>
      <c r="AR78" s="604">
        <v>6217875</v>
      </c>
      <c r="AS78" s="660">
        <v>158429</v>
      </c>
      <c r="AT78" s="612">
        <v>0</v>
      </c>
      <c r="AU78" s="604">
        <v>6217875</v>
      </c>
      <c r="AV78" s="605">
        <v>0</v>
      </c>
      <c r="AW78" s="611">
        <v>6217875</v>
      </c>
      <c r="AX78" s="605">
        <v>0</v>
      </c>
      <c r="AY78" s="604">
        <v>6217875</v>
      </c>
      <c r="AZ78" s="605">
        <v>0</v>
      </c>
      <c r="BA78" s="604">
        <v>6217875</v>
      </c>
      <c r="BB78" s="605">
        <v>0</v>
      </c>
      <c r="BC78" s="605">
        <v>0</v>
      </c>
    </row>
    <row r="79" spans="1:55" s="472" customFormat="1" ht="13.5">
      <c r="A79" s="610" t="str">
        <f t="shared" si="7"/>
        <v>A20350310</v>
      </c>
      <c r="B79" s="801" t="s">
        <v>33</v>
      </c>
      <c r="C79" s="791"/>
      <c r="D79" s="801" t="s">
        <v>316</v>
      </c>
      <c r="E79" s="791"/>
      <c r="F79" s="801" t="s">
        <v>314</v>
      </c>
      <c r="G79" s="791"/>
      <c r="H79" s="801" t="s">
        <v>323</v>
      </c>
      <c r="I79" s="791"/>
      <c r="J79" s="801" t="s">
        <v>329</v>
      </c>
      <c r="K79" s="791"/>
      <c r="L79" s="791"/>
      <c r="M79" s="801" t="s">
        <v>323</v>
      </c>
      <c r="N79" s="791"/>
      <c r="O79" s="791"/>
      <c r="P79" s="801"/>
      <c r="Q79" s="791"/>
      <c r="R79" s="801"/>
      <c r="S79" s="791"/>
      <c r="T79" s="804" t="s">
        <v>62</v>
      </c>
      <c r="U79" s="791"/>
      <c r="V79" s="791"/>
      <c r="W79" s="791"/>
      <c r="X79" s="791"/>
      <c r="Y79" s="791"/>
      <c r="Z79" s="791"/>
      <c r="AA79" s="791"/>
      <c r="AB79" s="801" t="s">
        <v>307</v>
      </c>
      <c r="AC79" s="791"/>
      <c r="AD79" s="791"/>
      <c r="AE79" s="791"/>
      <c r="AF79" s="791"/>
      <c r="AG79" s="801" t="s">
        <v>308</v>
      </c>
      <c r="AH79" s="791"/>
      <c r="AI79" s="791"/>
      <c r="AJ79" s="603" t="s">
        <v>84</v>
      </c>
      <c r="AK79" s="802" t="s">
        <v>309</v>
      </c>
      <c r="AL79" s="791"/>
      <c r="AM79" s="791"/>
      <c r="AN79" s="791"/>
      <c r="AO79" s="791"/>
      <c r="AP79" s="791"/>
      <c r="AQ79" s="604">
        <v>324023696</v>
      </c>
      <c r="AR79" s="604">
        <v>307443688</v>
      </c>
      <c r="AS79" s="660">
        <v>16580008</v>
      </c>
      <c r="AT79" s="612">
        <v>0</v>
      </c>
      <c r="AU79" s="604">
        <v>307443688</v>
      </c>
      <c r="AV79" s="605">
        <v>0</v>
      </c>
      <c r="AW79" s="611">
        <v>307443688</v>
      </c>
      <c r="AX79" s="605">
        <v>0</v>
      </c>
      <c r="AY79" s="604">
        <v>307443688</v>
      </c>
      <c r="AZ79" s="605">
        <v>0</v>
      </c>
      <c r="BA79" s="604">
        <v>307443688</v>
      </c>
      <c r="BB79" s="605">
        <v>0</v>
      </c>
      <c r="BC79" s="605">
        <v>0</v>
      </c>
    </row>
    <row r="80" spans="1:55" s="472" customFormat="1" ht="13.5">
      <c r="A80" s="610" t="str">
        <f t="shared" si="7"/>
        <v>A203501610</v>
      </c>
      <c r="B80" s="801" t="s">
        <v>33</v>
      </c>
      <c r="C80" s="791"/>
      <c r="D80" s="801" t="s">
        <v>316</v>
      </c>
      <c r="E80" s="791"/>
      <c r="F80" s="801" t="s">
        <v>314</v>
      </c>
      <c r="G80" s="791"/>
      <c r="H80" s="801" t="s">
        <v>323</v>
      </c>
      <c r="I80" s="791"/>
      <c r="J80" s="801" t="s">
        <v>329</v>
      </c>
      <c r="K80" s="791"/>
      <c r="L80" s="791"/>
      <c r="M80" s="801" t="s">
        <v>42</v>
      </c>
      <c r="N80" s="791"/>
      <c r="O80" s="791"/>
      <c r="P80" s="801"/>
      <c r="Q80" s="791"/>
      <c r="R80" s="801"/>
      <c r="S80" s="791"/>
      <c r="T80" s="804" t="s">
        <v>63</v>
      </c>
      <c r="U80" s="791"/>
      <c r="V80" s="791"/>
      <c r="W80" s="791"/>
      <c r="X80" s="791"/>
      <c r="Y80" s="791"/>
      <c r="Z80" s="791"/>
      <c r="AA80" s="791"/>
      <c r="AB80" s="801" t="s">
        <v>307</v>
      </c>
      <c r="AC80" s="791"/>
      <c r="AD80" s="791"/>
      <c r="AE80" s="791"/>
      <c r="AF80" s="791"/>
      <c r="AG80" s="801" t="s">
        <v>308</v>
      </c>
      <c r="AH80" s="791"/>
      <c r="AI80" s="791"/>
      <c r="AJ80" s="603" t="s">
        <v>84</v>
      </c>
      <c r="AK80" s="802" t="s">
        <v>309</v>
      </c>
      <c r="AL80" s="791"/>
      <c r="AM80" s="791"/>
      <c r="AN80" s="791"/>
      <c r="AO80" s="791"/>
      <c r="AP80" s="791"/>
      <c r="AQ80" s="604">
        <v>10000000</v>
      </c>
      <c r="AR80" s="605">
        <v>0</v>
      </c>
      <c r="AS80" s="660">
        <v>10000000</v>
      </c>
      <c r="AT80" s="612">
        <v>0</v>
      </c>
      <c r="AU80" s="605">
        <v>0</v>
      </c>
      <c r="AV80" s="605">
        <v>0</v>
      </c>
      <c r="AW80" s="612">
        <v>0</v>
      </c>
      <c r="AX80" s="605">
        <v>0</v>
      </c>
      <c r="AY80" s="605">
        <v>0</v>
      </c>
      <c r="AZ80" s="605">
        <v>0</v>
      </c>
      <c r="BA80" s="605">
        <v>0</v>
      </c>
      <c r="BB80" s="605">
        <v>0</v>
      </c>
      <c r="BC80" s="605">
        <v>0</v>
      </c>
    </row>
    <row r="81" spans="1:55" s="472" customFormat="1" ht="13.5">
      <c r="A81" s="610" t="str">
        <f t="shared" si="7"/>
        <v>A203509010</v>
      </c>
      <c r="B81" s="801" t="s">
        <v>33</v>
      </c>
      <c r="C81" s="791"/>
      <c r="D81" s="801" t="s">
        <v>316</v>
      </c>
      <c r="E81" s="791"/>
      <c r="F81" s="801" t="s">
        <v>314</v>
      </c>
      <c r="G81" s="791"/>
      <c r="H81" s="801" t="s">
        <v>323</v>
      </c>
      <c r="I81" s="791"/>
      <c r="J81" s="801" t="s">
        <v>329</v>
      </c>
      <c r="K81" s="791"/>
      <c r="L81" s="791"/>
      <c r="M81" s="801" t="s">
        <v>330</v>
      </c>
      <c r="N81" s="791"/>
      <c r="O81" s="791"/>
      <c r="P81" s="801"/>
      <c r="Q81" s="791"/>
      <c r="R81" s="801"/>
      <c r="S81" s="791"/>
      <c r="T81" s="804" t="s">
        <v>64</v>
      </c>
      <c r="U81" s="791"/>
      <c r="V81" s="791"/>
      <c r="W81" s="791"/>
      <c r="X81" s="791"/>
      <c r="Y81" s="791"/>
      <c r="Z81" s="791"/>
      <c r="AA81" s="791"/>
      <c r="AB81" s="801" t="s">
        <v>307</v>
      </c>
      <c r="AC81" s="791"/>
      <c r="AD81" s="791"/>
      <c r="AE81" s="791"/>
      <c r="AF81" s="791"/>
      <c r="AG81" s="801" t="s">
        <v>308</v>
      </c>
      <c r="AH81" s="791"/>
      <c r="AI81" s="791"/>
      <c r="AJ81" s="603" t="s">
        <v>84</v>
      </c>
      <c r="AK81" s="802" t="s">
        <v>309</v>
      </c>
      <c r="AL81" s="791"/>
      <c r="AM81" s="791"/>
      <c r="AN81" s="791"/>
      <c r="AO81" s="791"/>
      <c r="AP81" s="791"/>
      <c r="AQ81" s="604">
        <v>600000</v>
      </c>
      <c r="AR81" s="605">
        <v>0</v>
      </c>
      <c r="AS81" s="660">
        <v>600000</v>
      </c>
      <c r="AT81" s="612">
        <v>0</v>
      </c>
      <c r="AU81" s="605">
        <v>0</v>
      </c>
      <c r="AV81" s="605">
        <v>0</v>
      </c>
      <c r="AW81" s="612">
        <v>0</v>
      </c>
      <c r="AX81" s="605">
        <v>0</v>
      </c>
      <c r="AY81" s="605">
        <v>0</v>
      </c>
      <c r="AZ81" s="605">
        <v>0</v>
      </c>
      <c r="BA81" s="605">
        <v>0</v>
      </c>
      <c r="BB81" s="605">
        <v>0</v>
      </c>
      <c r="BC81" s="605">
        <v>0</v>
      </c>
    </row>
    <row r="82" spans="1:55" s="472" customFormat="1" ht="13.5">
      <c r="A82" s="610" t="str">
        <f t="shared" si="7"/>
        <v>A2035110</v>
      </c>
      <c r="B82" s="790" t="s">
        <v>33</v>
      </c>
      <c r="C82" s="791"/>
      <c r="D82" s="790" t="s">
        <v>316</v>
      </c>
      <c r="E82" s="791"/>
      <c r="F82" s="790" t="s">
        <v>314</v>
      </c>
      <c r="G82" s="791"/>
      <c r="H82" s="790" t="s">
        <v>323</v>
      </c>
      <c r="I82" s="791"/>
      <c r="J82" s="790" t="s">
        <v>331</v>
      </c>
      <c r="K82" s="791"/>
      <c r="L82" s="791"/>
      <c r="M82" s="790"/>
      <c r="N82" s="791"/>
      <c r="O82" s="791"/>
      <c r="P82" s="790"/>
      <c r="Q82" s="791"/>
      <c r="R82" s="790"/>
      <c r="S82" s="791"/>
      <c r="T82" s="794" t="s">
        <v>237</v>
      </c>
      <c r="U82" s="791"/>
      <c r="V82" s="791"/>
      <c r="W82" s="791"/>
      <c r="X82" s="791"/>
      <c r="Y82" s="791"/>
      <c r="Z82" s="791"/>
      <c r="AA82" s="791"/>
      <c r="AB82" s="790" t="s">
        <v>307</v>
      </c>
      <c r="AC82" s="791"/>
      <c r="AD82" s="791"/>
      <c r="AE82" s="791"/>
      <c r="AF82" s="791"/>
      <c r="AG82" s="790" t="s">
        <v>308</v>
      </c>
      <c r="AH82" s="791"/>
      <c r="AI82" s="791"/>
      <c r="AJ82" s="599" t="s">
        <v>84</v>
      </c>
      <c r="AK82" s="797" t="s">
        <v>309</v>
      </c>
      <c r="AL82" s="791"/>
      <c r="AM82" s="791"/>
      <c r="AN82" s="791"/>
      <c r="AO82" s="791"/>
      <c r="AP82" s="791"/>
      <c r="AQ82" s="600">
        <v>2000000</v>
      </c>
      <c r="AR82" s="601">
        <v>0</v>
      </c>
      <c r="AS82" s="658">
        <v>2000000</v>
      </c>
      <c r="AT82" s="703">
        <v>0</v>
      </c>
      <c r="AU82" s="601">
        <v>0</v>
      </c>
      <c r="AV82" s="601">
        <v>0</v>
      </c>
      <c r="AW82" s="703">
        <v>0</v>
      </c>
      <c r="AX82" s="601">
        <v>0</v>
      </c>
      <c r="AY82" s="601">
        <v>0</v>
      </c>
      <c r="AZ82" s="601">
        <v>0</v>
      </c>
      <c r="BA82" s="601">
        <v>0</v>
      </c>
      <c r="BB82" s="601">
        <v>0</v>
      </c>
      <c r="BC82" s="601">
        <v>0</v>
      </c>
    </row>
    <row r="83" spans="1:55" s="472" customFormat="1" ht="13.5">
      <c r="A83" s="610" t="str">
        <f t="shared" si="7"/>
        <v>A20351110</v>
      </c>
      <c r="B83" s="801" t="s">
        <v>33</v>
      </c>
      <c r="C83" s="791"/>
      <c r="D83" s="801" t="s">
        <v>316</v>
      </c>
      <c r="E83" s="791"/>
      <c r="F83" s="801" t="s">
        <v>314</v>
      </c>
      <c r="G83" s="791"/>
      <c r="H83" s="801" t="s">
        <v>323</v>
      </c>
      <c r="I83" s="791"/>
      <c r="J83" s="801" t="s">
        <v>331</v>
      </c>
      <c r="K83" s="791"/>
      <c r="L83" s="791"/>
      <c r="M83" s="801" t="s">
        <v>313</v>
      </c>
      <c r="N83" s="791"/>
      <c r="O83" s="791"/>
      <c r="P83" s="801"/>
      <c r="Q83" s="791"/>
      <c r="R83" s="801"/>
      <c r="S83" s="791"/>
      <c r="T83" s="804" t="s">
        <v>65</v>
      </c>
      <c r="U83" s="791"/>
      <c r="V83" s="791"/>
      <c r="W83" s="791"/>
      <c r="X83" s="791"/>
      <c r="Y83" s="791"/>
      <c r="Z83" s="791"/>
      <c r="AA83" s="791"/>
      <c r="AB83" s="801" t="s">
        <v>307</v>
      </c>
      <c r="AC83" s="791"/>
      <c r="AD83" s="791"/>
      <c r="AE83" s="791"/>
      <c r="AF83" s="791"/>
      <c r="AG83" s="801" t="s">
        <v>308</v>
      </c>
      <c r="AH83" s="791"/>
      <c r="AI83" s="791"/>
      <c r="AJ83" s="603" t="s">
        <v>84</v>
      </c>
      <c r="AK83" s="802" t="s">
        <v>309</v>
      </c>
      <c r="AL83" s="791"/>
      <c r="AM83" s="791"/>
      <c r="AN83" s="791"/>
      <c r="AO83" s="791"/>
      <c r="AP83" s="791"/>
      <c r="AQ83" s="604">
        <v>1000000</v>
      </c>
      <c r="AR83" s="605">
        <v>0</v>
      </c>
      <c r="AS83" s="660">
        <v>1000000</v>
      </c>
      <c r="AT83" s="612">
        <v>0</v>
      </c>
      <c r="AU83" s="605">
        <v>0</v>
      </c>
      <c r="AV83" s="605">
        <v>0</v>
      </c>
      <c r="AW83" s="612">
        <v>0</v>
      </c>
      <c r="AX83" s="605">
        <v>0</v>
      </c>
      <c r="AY83" s="605">
        <v>0</v>
      </c>
      <c r="AZ83" s="605">
        <v>0</v>
      </c>
      <c r="BA83" s="605">
        <v>0</v>
      </c>
      <c r="BB83" s="605">
        <v>0</v>
      </c>
      <c r="BC83" s="605">
        <v>0</v>
      </c>
    </row>
    <row r="84" spans="1:55" s="472" customFormat="1" ht="13.5">
      <c r="A84" s="610" t="str">
        <f t="shared" si="7"/>
        <v>A20351210</v>
      </c>
      <c r="B84" s="801" t="s">
        <v>33</v>
      </c>
      <c r="C84" s="791"/>
      <c r="D84" s="801" t="s">
        <v>316</v>
      </c>
      <c r="E84" s="791"/>
      <c r="F84" s="801" t="s">
        <v>314</v>
      </c>
      <c r="G84" s="791"/>
      <c r="H84" s="801" t="s">
        <v>323</v>
      </c>
      <c r="I84" s="791"/>
      <c r="J84" s="801" t="s">
        <v>331</v>
      </c>
      <c r="K84" s="791"/>
      <c r="L84" s="791"/>
      <c r="M84" s="801" t="s">
        <v>316</v>
      </c>
      <c r="N84" s="791"/>
      <c r="O84" s="791"/>
      <c r="P84" s="801"/>
      <c r="Q84" s="791"/>
      <c r="R84" s="801"/>
      <c r="S84" s="791"/>
      <c r="T84" s="804" t="s">
        <v>66</v>
      </c>
      <c r="U84" s="791"/>
      <c r="V84" s="791"/>
      <c r="W84" s="791"/>
      <c r="X84" s="791"/>
      <c r="Y84" s="791"/>
      <c r="Z84" s="791"/>
      <c r="AA84" s="791"/>
      <c r="AB84" s="801" t="s">
        <v>307</v>
      </c>
      <c r="AC84" s="791"/>
      <c r="AD84" s="791"/>
      <c r="AE84" s="791"/>
      <c r="AF84" s="791"/>
      <c r="AG84" s="801" t="s">
        <v>308</v>
      </c>
      <c r="AH84" s="791"/>
      <c r="AI84" s="791"/>
      <c r="AJ84" s="603" t="s">
        <v>84</v>
      </c>
      <c r="AK84" s="802" t="s">
        <v>309</v>
      </c>
      <c r="AL84" s="791"/>
      <c r="AM84" s="791"/>
      <c r="AN84" s="791"/>
      <c r="AO84" s="791"/>
      <c r="AP84" s="791"/>
      <c r="AQ84" s="604">
        <v>1000000</v>
      </c>
      <c r="AR84" s="605">
        <v>0</v>
      </c>
      <c r="AS84" s="660">
        <v>1000000</v>
      </c>
      <c r="AT84" s="612">
        <v>0</v>
      </c>
      <c r="AU84" s="605">
        <v>0</v>
      </c>
      <c r="AV84" s="605">
        <v>0</v>
      </c>
      <c r="AW84" s="612">
        <v>0</v>
      </c>
      <c r="AX84" s="605">
        <v>0</v>
      </c>
      <c r="AY84" s="605">
        <v>0</v>
      </c>
      <c r="AZ84" s="605">
        <v>0</v>
      </c>
      <c r="BA84" s="605">
        <v>0</v>
      </c>
      <c r="BB84" s="605">
        <v>0</v>
      </c>
      <c r="BC84" s="605">
        <v>0</v>
      </c>
    </row>
    <row r="85" spans="1:55" s="472" customFormat="1" ht="13.5">
      <c r="A85" s="610" t="str">
        <f t="shared" si="7"/>
        <v>A20410</v>
      </c>
      <c r="B85" s="801" t="s">
        <v>33</v>
      </c>
      <c r="C85" s="791"/>
      <c r="D85" s="801" t="s">
        <v>316</v>
      </c>
      <c r="E85" s="791"/>
      <c r="F85" s="801" t="s">
        <v>314</v>
      </c>
      <c r="G85" s="791"/>
      <c r="H85" s="801" t="s">
        <v>317</v>
      </c>
      <c r="I85" s="791"/>
      <c r="J85" s="801"/>
      <c r="K85" s="791"/>
      <c r="L85" s="791"/>
      <c r="M85" s="801"/>
      <c r="N85" s="791"/>
      <c r="O85" s="791"/>
      <c r="P85" s="801"/>
      <c r="Q85" s="791"/>
      <c r="R85" s="801"/>
      <c r="S85" s="791"/>
      <c r="T85" s="804" t="s">
        <v>239</v>
      </c>
      <c r="U85" s="791"/>
      <c r="V85" s="791"/>
      <c r="W85" s="791"/>
      <c r="X85" s="791"/>
      <c r="Y85" s="791"/>
      <c r="Z85" s="791"/>
      <c r="AA85" s="791"/>
      <c r="AB85" s="801" t="s">
        <v>307</v>
      </c>
      <c r="AC85" s="791"/>
      <c r="AD85" s="791"/>
      <c r="AE85" s="791"/>
      <c r="AF85" s="791"/>
      <c r="AG85" s="801" t="s">
        <v>308</v>
      </c>
      <c r="AH85" s="791"/>
      <c r="AI85" s="791"/>
      <c r="AJ85" s="603" t="s">
        <v>84</v>
      </c>
      <c r="AK85" s="802" t="s">
        <v>309</v>
      </c>
      <c r="AL85" s="791"/>
      <c r="AM85" s="791"/>
      <c r="AN85" s="791"/>
      <c r="AO85" s="791"/>
      <c r="AP85" s="791"/>
      <c r="AQ85" s="604">
        <v>14097414179</v>
      </c>
      <c r="AR85" s="604">
        <v>10219402321.059999</v>
      </c>
      <c r="AS85" s="660">
        <v>3878011857.9400001</v>
      </c>
      <c r="AT85" s="612">
        <v>0</v>
      </c>
      <c r="AU85" s="604">
        <v>8750782786.2999992</v>
      </c>
      <c r="AV85" s="604">
        <v>1468619534.76</v>
      </c>
      <c r="AW85" s="611">
        <v>4707585616.8400002</v>
      </c>
      <c r="AX85" s="604">
        <v>4043197169.46</v>
      </c>
      <c r="AY85" s="604">
        <v>4686999612.8400002</v>
      </c>
      <c r="AZ85" s="604">
        <v>20586004</v>
      </c>
      <c r="BA85" s="604">
        <v>4686999612.8400002</v>
      </c>
      <c r="BB85" s="605">
        <v>0</v>
      </c>
      <c r="BC85" s="604">
        <v>2431352</v>
      </c>
    </row>
    <row r="86" spans="1:55" s="472" customFormat="1" ht="13.5">
      <c r="A86" s="610" t="str">
        <f t="shared" si="7"/>
        <v>A20413</v>
      </c>
      <c r="B86" s="790" t="s">
        <v>33</v>
      </c>
      <c r="C86" s="791"/>
      <c r="D86" s="790" t="s">
        <v>316</v>
      </c>
      <c r="E86" s="791"/>
      <c r="F86" s="790" t="s">
        <v>314</v>
      </c>
      <c r="G86" s="791"/>
      <c r="H86" s="790" t="s">
        <v>317</v>
      </c>
      <c r="I86" s="791"/>
      <c r="J86" s="790"/>
      <c r="K86" s="791"/>
      <c r="L86" s="791"/>
      <c r="M86" s="790"/>
      <c r="N86" s="791"/>
      <c r="O86" s="791"/>
      <c r="P86" s="790"/>
      <c r="Q86" s="791"/>
      <c r="R86" s="790"/>
      <c r="S86" s="791"/>
      <c r="T86" s="794" t="s">
        <v>239</v>
      </c>
      <c r="U86" s="791"/>
      <c r="V86" s="791"/>
      <c r="W86" s="791"/>
      <c r="X86" s="791"/>
      <c r="Y86" s="791"/>
      <c r="Z86" s="791"/>
      <c r="AA86" s="791"/>
      <c r="AB86" s="790" t="s">
        <v>307</v>
      </c>
      <c r="AC86" s="791"/>
      <c r="AD86" s="791"/>
      <c r="AE86" s="791"/>
      <c r="AF86" s="791"/>
      <c r="AG86" s="790" t="s">
        <v>308</v>
      </c>
      <c r="AH86" s="791"/>
      <c r="AI86" s="791"/>
      <c r="AJ86" s="599" t="s">
        <v>337</v>
      </c>
      <c r="AK86" s="797" t="s">
        <v>355</v>
      </c>
      <c r="AL86" s="791"/>
      <c r="AM86" s="791"/>
      <c r="AN86" s="791"/>
      <c r="AO86" s="791"/>
      <c r="AP86" s="791"/>
      <c r="AQ86" s="600">
        <v>4021085821</v>
      </c>
      <c r="AR86" s="600">
        <v>550000000</v>
      </c>
      <c r="AS86" s="658">
        <v>3471085821</v>
      </c>
      <c r="AT86" s="703">
        <v>0</v>
      </c>
      <c r="AU86" s="601">
        <v>0</v>
      </c>
      <c r="AV86" s="600">
        <v>550000000</v>
      </c>
      <c r="AW86" s="703">
        <v>0</v>
      </c>
      <c r="AX86" s="601">
        <v>0</v>
      </c>
      <c r="AY86" s="601">
        <v>0</v>
      </c>
      <c r="AZ86" s="601">
        <v>0</v>
      </c>
      <c r="BA86" s="601">
        <v>0</v>
      </c>
      <c r="BB86" s="601">
        <v>0</v>
      </c>
      <c r="BC86" s="601">
        <v>0</v>
      </c>
    </row>
    <row r="87" spans="1:55" s="472" customFormat="1" ht="13.5">
      <c r="A87" s="610" t="str">
        <f t="shared" si="7"/>
        <v>A204110</v>
      </c>
      <c r="B87" s="790" t="s">
        <v>33</v>
      </c>
      <c r="C87" s="791"/>
      <c r="D87" s="790" t="s">
        <v>316</v>
      </c>
      <c r="E87" s="791"/>
      <c r="F87" s="790" t="s">
        <v>314</v>
      </c>
      <c r="G87" s="791"/>
      <c r="H87" s="790" t="s">
        <v>317</v>
      </c>
      <c r="I87" s="791"/>
      <c r="J87" s="790" t="s">
        <v>313</v>
      </c>
      <c r="K87" s="791"/>
      <c r="L87" s="791"/>
      <c r="M87" s="790"/>
      <c r="N87" s="791"/>
      <c r="O87" s="791"/>
      <c r="P87" s="790"/>
      <c r="Q87" s="791"/>
      <c r="R87" s="790"/>
      <c r="S87" s="791"/>
      <c r="T87" s="794" t="s">
        <v>242</v>
      </c>
      <c r="U87" s="791"/>
      <c r="V87" s="791"/>
      <c r="W87" s="791"/>
      <c r="X87" s="791"/>
      <c r="Y87" s="791"/>
      <c r="Z87" s="791"/>
      <c r="AA87" s="791"/>
      <c r="AB87" s="790" t="s">
        <v>307</v>
      </c>
      <c r="AC87" s="791"/>
      <c r="AD87" s="791"/>
      <c r="AE87" s="791"/>
      <c r="AF87" s="791"/>
      <c r="AG87" s="790" t="s">
        <v>308</v>
      </c>
      <c r="AH87" s="791"/>
      <c r="AI87" s="791"/>
      <c r="AJ87" s="599" t="s">
        <v>84</v>
      </c>
      <c r="AK87" s="797" t="s">
        <v>309</v>
      </c>
      <c r="AL87" s="791"/>
      <c r="AM87" s="791"/>
      <c r="AN87" s="791"/>
      <c r="AO87" s="791"/>
      <c r="AP87" s="791"/>
      <c r="AQ87" s="600">
        <v>307000000</v>
      </c>
      <c r="AR87" s="600">
        <v>231642609.15000001</v>
      </c>
      <c r="AS87" s="658">
        <v>75357390.849999994</v>
      </c>
      <c r="AT87" s="703">
        <v>0</v>
      </c>
      <c r="AU87" s="600">
        <v>208021013.44999999</v>
      </c>
      <c r="AV87" s="600">
        <v>23621595.699999999</v>
      </c>
      <c r="AW87" s="702">
        <v>208021013.44</v>
      </c>
      <c r="AX87" s="601">
        <v>0.01</v>
      </c>
      <c r="AY87" s="600">
        <v>208021013.44</v>
      </c>
      <c r="AZ87" s="601">
        <v>0</v>
      </c>
      <c r="BA87" s="600">
        <v>208021013.44</v>
      </c>
      <c r="BB87" s="601">
        <v>0</v>
      </c>
      <c r="BC87" s="601">
        <v>0</v>
      </c>
    </row>
    <row r="88" spans="1:55" s="472" customFormat="1" ht="13.5">
      <c r="A88" s="610" t="str">
        <f t="shared" si="7"/>
        <v>A204113</v>
      </c>
      <c r="B88" s="790" t="s">
        <v>33</v>
      </c>
      <c r="C88" s="791"/>
      <c r="D88" s="790" t="s">
        <v>316</v>
      </c>
      <c r="E88" s="791"/>
      <c r="F88" s="790" t="s">
        <v>314</v>
      </c>
      <c r="G88" s="791"/>
      <c r="H88" s="790" t="s">
        <v>317</v>
      </c>
      <c r="I88" s="791"/>
      <c r="J88" s="790" t="s">
        <v>313</v>
      </c>
      <c r="K88" s="791"/>
      <c r="L88" s="791"/>
      <c r="M88" s="790"/>
      <c r="N88" s="791"/>
      <c r="O88" s="791"/>
      <c r="P88" s="790"/>
      <c r="Q88" s="791"/>
      <c r="R88" s="790"/>
      <c r="S88" s="791"/>
      <c r="T88" s="794" t="s">
        <v>242</v>
      </c>
      <c r="U88" s="791"/>
      <c r="V88" s="791"/>
      <c r="W88" s="791"/>
      <c r="X88" s="791"/>
      <c r="Y88" s="791"/>
      <c r="Z88" s="791"/>
      <c r="AA88" s="791"/>
      <c r="AB88" s="790" t="s">
        <v>307</v>
      </c>
      <c r="AC88" s="791"/>
      <c r="AD88" s="791"/>
      <c r="AE88" s="791"/>
      <c r="AF88" s="791"/>
      <c r="AG88" s="790" t="s">
        <v>308</v>
      </c>
      <c r="AH88" s="791"/>
      <c r="AI88" s="791"/>
      <c r="AJ88" s="599" t="s">
        <v>337</v>
      </c>
      <c r="AK88" s="797" t="s">
        <v>355</v>
      </c>
      <c r="AL88" s="791"/>
      <c r="AM88" s="791"/>
      <c r="AN88" s="791"/>
      <c r="AO88" s="791"/>
      <c r="AP88" s="791"/>
      <c r="AQ88" s="600">
        <v>986000000</v>
      </c>
      <c r="AR88" s="601">
        <v>0</v>
      </c>
      <c r="AS88" s="658">
        <v>986000000</v>
      </c>
      <c r="AT88" s="703">
        <v>0</v>
      </c>
      <c r="AU88" s="601">
        <v>0</v>
      </c>
      <c r="AV88" s="601">
        <v>0</v>
      </c>
      <c r="AW88" s="703">
        <v>0</v>
      </c>
      <c r="AX88" s="601">
        <v>0</v>
      </c>
      <c r="AY88" s="601">
        <v>0</v>
      </c>
      <c r="AZ88" s="601">
        <v>0</v>
      </c>
      <c r="BA88" s="601">
        <v>0</v>
      </c>
      <c r="BB88" s="601">
        <v>0</v>
      </c>
      <c r="BC88" s="601">
        <v>0</v>
      </c>
    </row>
    <row r="89" spans="1:55" s="472" customFormat="1" ht="13.5">
      <c r="A89" s="610" t="str">
        <f t="shared" si="7"/>
        <v>A2041313</v>
      </c>
      <c r="B89" s="801" t="s">
        <v>33</v>
      </c>
      <c r="C89" s="791"/>
      <c r="D89" s="801" t="s">
        <v>316</v>
      </c>
      <c r="E89" s="791"/>
      <c r="F89" s="801" t="s">
        <v>314</v>
      </c>
      <c r="G89" s="791"/>
      <c r="H89" s="801" t="s">
        <v>317</v>
      </c>
      <c r="I89" s="791"/>
      <c r="J89" s="801" t="s">
        <v>313</v>
      </c>
      <c r="K89" s="791"/>
      <c r="L89" s="791"/>
      <c r="M89" s="801" t="s">
        <v>323</v>
      </c>
      <c r="N89" s="791"/>
      <c r="O89" s="791"/>
      <c r="P89" s="801"/>
      <c r="Q89" s="791"/>
      <c r="R89" s="801"/>
      <c r="S89" s="791"/>
      <c r="T89" s="804" t="s">
        <v>692</v>
      </c>
      <c r="U89" s="791"/>
      <c r="V89" s="791"/>
      <c r="W89" s="791"/>
      <c r="X89" s="791"/>
      <c r="Y89" s="791"/>
      <c r="Z89" s="791"/>
      <c r="AA89" s="791"/>
      <c r="AB89" s="801" t="s">
        <v>307</v>
      </c>
      <c r="AC89" s="791"/>
      <c r="AD89" s="791"/>
      <c r="AE89" s="791"/>
      <c r="AF89" s="791"/>
      <c r="AG89" s="801" t="s">
        <v>308</v>
      </c>
      <c r="AH89" s="791"/>
      <c r="AI89" s="791"/>
      <c r="AJ89" s="603" t="s">
        <v>337</v>
      </c>
      <c r="AK89" s="802" t="s">
        <v>355</v>
      </c>
      <c r="AL89" s="791"/>
      <c r="AM89" s="791"/>
      <c r="AN89" s="791"/>
      <c r="AO89" s="791"/>
      <c r="AP89" s="791"/>
      <c r="AQ89" s="604">
        <v>6000000</v>
      </c>
      <c r="AR89" s="605">
        <v>0</v>
      </c>
      <c r="AS89" s="660">
        <v>6000000</v>
      </c>
      <c r="AT89" s="612">
        <v>0</v>
      </c>
      <c r="AU89" s="605">
        <v>0</v>
      </c>
      <c r="AV89" s="605">
        <v>0</v>
      </c>
      <c r="AW89" s="612">
        <v>0</v>
      </c>
      <c r="AX89" s="605">
        <v>0</v>
      </c>
      <c r="AY89" s="605">
        <v>0</v>
      </c>
      <c r="AZ89" s="605">
        <v>0</v>
      </c>
      <c r="BA89" s="605">
        <v>0</v>
      </c>
      <c r="BB89" s="605">
        <v>0</v>
      </c>
      <c r="BC89" s="605">
        <v>0</v>
      </c>
    </row>
    <row r="90" spans="1:55" s="472" customFormat="1" ht="13.5">
      <c r="A90" s="610" t="str">
        <f t="shared" si="7"/>
        <v>A2041610</v>
      </c>
      <c r="B90" s="801" t="s">
        <v>33</v>
      </c>
      <c r="C90" s="791"/>
      <c r="D90" s="801" t="s">
        <v>316</v>
      </c>
      <c r="E90" s="791"/>
      <c r="F90" s="801" t="s">
        <v>314</v>
      </c>
      <c r="G90" s="791"/>
      <c r="H90" s="801" t="s">
        <v>317</v>
      </c>
      <c r="I90" s="791"/>
      <c r="J90" s="801" t="s">
        <v>313</v>
      </c>
      <c r="K90" s="791"/>
      <c r="L90" s="791"/>
      <c r="M90" s="801" t="s">
        <v>326</v>
      </c>
      <c r="N90" s="791"/>
      <c r="O90" s="791"/>
      <c r="P90" s="801"/>
      <c r="Q90" s="791"/>
      <c r="R90" s="801"/>
      <c r="S90" s="791"/>
      <c r="T90" s="804" t="s">
        <v>67</v>
      </c>
      <c r="U90" s="791"/>
      <c r="V90" s="791"/>
      <c r="W90" s="791"/>
      <c r="X90" s="791"/>
      <c r="Y90" s="791"/>
      <c r="Z90" s="791"/>
      <c r="AA90" s="791"/>
      <c r="AB90" s="801" t="s">
        <v>307</v>
      </c>
      <c r="AC90" s="791"/>
      <c r="AD90" s="791"/>
      <c r="AE90" s="791"/>
      <c r="AF90" s="791"/>
      <c r="AG90" s="801" t="s">
        <v>308</v>
      </c>
      <c r="AH90" s="791"/>
      <c r="AI90" s="791"/>
      <c r="AJ90" s="603" t="s">
        <v>84</v>
      </c>
      <c r="AK90" s="802" t="s">
        <v>309</v>
      </c>
      <c r="AL90" s="791"/>
      <c r="AM90" s="791"/>
      <c r="AN90" s="791"/>
      <c r="AO90" s="791"/>
      <c r="AP90" s="791"/>
      <c r="AQ90" s="604">
        <v>75000000</v>
      </c>
      <c r="AR90" s="604">
        <v>400000</v>
      </c>
      <c r="AS90" s="660">
        <v>74600000</v>
      </c>
      <c r="AT90" s="612">
        <v>0</v>
      </c>
      <c r="AU90" s="604">
        <v>400000</v>
      </c>
      <c r="AV90" s="605">
        <v>0</v>
      </c>
      <c r="AW90" s="611">
        <v>400000</v>
      </c>
      <c r="AX90" s="605">
        <v>0</v>
      </c>
      <c r="AY90" s="604">
        <v>400000</v>
      </c>
      <c r="AZ90" s="605">
        <v>0</v>
      </c>
      <c r="BA90" s="604">
        <v>400000</v>
      </c>
      <c r="BB90" s="605">
        <v>0</v>
      </c>
      <c r="BC90" s="605">
        <v>0</v>
      </c>
    </row>
    <row r="91" spans="1:55" s="472" customFormat="1" ht="13.5">
      <c r="A91" s="610" t="str">
        <f t="shared" si="7"/>
        <v>A2041613</v>
      </c>
      <c r="B91" s="801" t="s">
        <v>33</v>
      </c>
      <c r="C91" s="791"/>
      <c r="D91" s="801" t="s">
        <v>316</v>
      </c>
      <c r="E91" s="791"/>
      <c r="F91" s="801" t="s">
        <v>314</v>
      </c>
      <c r="G91" s="791"/>
      <c r="H91" s="801" t="s">
        <v>317</v>
      </c>
      <c r="I91" s="791"/>
      <c r="J91" s="801" t="s">
        <v>313</v>
      </c>
      <c r="K91" s="791"/>
      <c r="L91" s="791"/>
      <c r="M91" s="801" t="s">
        <v>326</v>
      </c>
      <c r="N91" s="791"/>
      <c r="O91" s="791"/>
      <c r="P91" s="801"/>
      <c r="Q91" s="791"/>
      <c r="R91" s="801"/>
      <c r="S91" s="791"/>
      <c r="T91" s="804" t="s">
        <v>67</v>
      </c>
      <c r="U91" s="791"/>
      <c r="V91" s="791"/>
      <c r="W91" s="791"/>
      <c r="X91" s="791"/>
      <c r="Y91" s="791"/>
      <c r="Z91" s="791"/>
      <c r="AA91" s="791"/>
      <c r="AB91" s="801" t="s">
        <v>307</v>
      </c>
      <c r="AC91" s="791"/>
      <c r="AD91" s="791"/>
      <c r="AE91" s="791"/>
      <c r="AF91" s="791"/>
      <c r="AG91" s="801" t="s">
        <v>308</v>
      </c>
      <c r="AH91" s="791"/>
      <c r="AI91" s="791"/>
      <c r="AJ91" s="603" t="s">
        <v>337</v>
      </c>
      <c r="AK91" s="802" t="s">
        <v>355</v>
      </c>
      <c r="AL91" s="791"/>
      <c r="AM91" s="791"/>
      <c r="AN91" s="791"/>
      <c r="AO91" s="791"/>
      <c r="AP91" s="791"/>
      <c r="AQ91" s="604">
        <v>500000000</v>
      </c>
      <c r="AR91" s="605">
        <v>0</v>
      </c>
      <c r="AS91" s="660">
        <v>500000000</v>
      </c>
      <c r="AT91" s="612">
        <v>0</v>
      </c>
      <c r="AU91" s="605">
        <v>0</v>
      </c>
      <c r="AV91" s="605">
        <v>0</v>
      </c>
      <c r="AW91" s="612">
        <v>0</v>
      </c>
      <c r="AX91" s="605">
        <v>0</v>
      </c>
      <c r="AY91" s="605">
        <v>0</v>
      </c>
      <c r="AZ91" s="605">
        <v>0</v>
      </c>
      <c r="BA91" s="605">
        <v>0</v>
      </c>
      <c r="BB91" s="605">
        <v>0</v>
      </c>
      <c r="BC91" s="605">
        <v>0</v>
      </c>
    </row>
    <row r="92" spans="1:55" s="472" customFormat="1" ht="13.5">
      <c r="A92" s="610" t="str">
        <f t="shared" si="7"/>
        <v>A2041810</v>
      </c>
      <c r="B92" s="801" t="s">
        <v>33</v>
      </c>
      <c r="C92" s="791"/>
      <c r="D92" s="801" t="s">
        <v>316</v>
      </c>
      <c r="E92" s="791"/>
      <c r="F92" s="801" t="s">
        <v>314</v>
      </c>
      <c r="G92" s="791"/>
      <c r="H92" s="801" t="s">
        <v>317</v>
      </c>
      <c r="I92" s="791"/>
      <c r="J92" s="801" t="s">
        <v>313</v>
      </c>
      <c r="K92" s="791"/>
      <c r="L92" s="791"/>
      <c r="M92" s="801" t="s">
        <v>328</v>
      </c>
      <c r="N92" s="791"/>
      <c r="O92" s="791"/>
      <c r="P92" s="801"/>
      <c r="Q92" s="791"/>
      <c r="R92" s="801"/>
      <c r="S92" s="791"/>
      <c r="T92" s="804" t="s">
        <v>68</v>
      </c>
      <c r="U92" s="791"/>
      <c r="V92" s="791"/>
      <c r="W92" s="791"/>
      <c r="X92" s="791"/>
      <c r="Y92" s="791"/>
      <c r="Z92" s="791"/>
      <c r="AA92" s="791"/>
      <c r="AB92" s="801" t="s">
        <v>307</v>
      </c>
      <c r="AC92" s="791"/>
      <c r="AD92" s="791"/>
      <c r="AE92" s="791"/>
      <c r="AF92" s="791"/>
      <c r="AG92" s="801" t="s">
        <v>308</v>
      </c>
      <c r="AH92" s="791"/>
      <c r="AI92" s="791"/>
      <c r="AJ92" s="603" t="s">
        <v>84</v>
      </c>
      <c r="AK92" s="802" t="s">
        <v>309</v>
      </c>
      <c r="AL92" s="791"/>
      <c r="AM92" s="791"/>
      <c r="AN92" s="791"/>
      <c r="AO92" s="791"/>
      <c r="AP92" s="791"/>
      <c r="AQ92" s="604">
        <v>232000000</v>
      </c>
      <c r="AR92" s="604">
        <v>231242609.15000001</v>
      </c>
      <c r="AS92" s="660">
        <v>757390.85</v>
      </c>
      <c r="AT92" s="612">
        <v>0</v>
      </c>
      <c r="AU92" s="604">
        <v>207621013.44999999</v>
      </c>
      <c r="AV92" s="604">
        <v>23621595.699999999</v>
      </c>
      <c r="AW92" s="611">
        <v>207621013.44</v>
      </c>
      <c r="AX92" s="605">
        <v>0.01</v>
      </c>
      <c r="AY92" s="604">
        <v>207621013.44</v>
      </c>
      <c r="AZ92" s="605">
        <v>0</v>
      </c>
      <c r="BA92" s="604">
        <v>207621013.44</v>
      </c>
      <c r="BB92" s="605">
        <v>0</v>
      </c>
      <c r="BC92" s="605">
        <v>0</v>
      </c>
    </row>
    <row r="93" spans="1:55" s="472" customFormat="1" ht="13.5">
      <c r="A93" s="610" t="str">
        <f t="shared" si="7"/>
        <v>A2041813</v>
      </c>
      <c r="B93" s="801" t="s">
        <v>33</v>
      </c>
      <c r="C93" s="791"/>
      <c r="D93" s="801" t="s">
        <v>316</v>
      </c>
      <c r="E93" s="791"/>
      <c r="F93" s="801" t="s">
        <v>314</v>
      </c>
      <c r="G93" s="791"/>
      <c r="H93" s="801" t="s">
        <v>317</v>
      </c>
      <c r="I93" s="791"/>
      <c r="J93" s="801" t="s">
        <v>313</v>
      </c>
      <c r="K93" s="791"/>
      <c r="L93" s="791"/>
      <c r="M93" s="801" t="s">
        <v>328</v>
      </c>
      <c r="N93" s="791"/>
      <c r="O93" s="791"/>
      <c r="P93" s="801"/>
      <c r="Q93" s="791"/>
      <c r="R93" s="801"/>
      <c r="S93" s="791"/>
      <c r="T93" s="804" t="s">
        <v>68</v>
      </c>
      <c r="U93" s="791"/>
      <c r="V93" s="791"/>
      <c r="W93" s="791"/>
      <c r="X93" s="791"/>
      <c r="Y93" s="791"/>
      <c r="Z93" s="791"/>
      <c r="AA93" s="791"/>
      <c r="AB93" s="801" t="s">
        <v>307</v>
      </c>
      <c r="AC93" s="791"/>
      <c r="AD93" s="791"/>
      <c r="AE93" s="791"/>
      <c r="AF93" s="791"/>
      <c r="AG93" s="801" t="s">
        <v>308</v>
      </c>
      <c r="AH93" s="791"/>
      <c r="AI93" s="791"/>
      <c r="AJ93" s="603" t="s">
        <v>337</v>
      </c>
      <c r="AK93" s="802" t="s">
        <v>355</v>
      </c>
      <c r="AL93" s="791"/>
      <c r="AM93" s="791"/>
      <c r="AN93" s="791"/>
      <c r="AO93" s="791"/>
      <c r="AP93" s="791"/>
      <c r="AQ93" s="604">
        <v>480000000</v>
      </c>
      <c r="AR93" s="605">
        <v>0</v>
      </c>
      <c r="AS93" s="660">
        <v>480000000</v>
      </c>
      <c r="AT93" s="612">
        <v>0</v>
      </c>
      <c r="AU93" s="605">
        <v>0</v>
      </c>
      <c r="AV93" s="605">
        <v>0</v>
      </c>
      <c r="AW93" s="612">
        <v>0</v>
      </c>
      <c r="AX93" s="605">
        <v>0</v>
      </c>
      <c r="AY93" s="605">
        <v>0</v>
      </c>
      <c r="AZ93" s="605">
        <v>0</v>
      </c>
      <c r="BA93" s="605">
        <v>0</v>
      </c>
      <c r="BB93" s="605">
        <v>0</v>
      </c>
      <c r="BC93" s="605">
        <v>0</v>
      </c>
    </row>
    <row r="94" spans="1:55" s="472" customFormat="1" ht="13.5">
      <c r="A94" s="610" t="str">
        <f t="shared" si="7"/>
        <v>A204210</v>
      </c>
      <c r="B94" s="790" t="s">
        <v>33</v>
      </c>
      <c r="C94" s="791"/>
      <c r="D94" s="790" t="s">
        <v>316</v>
      </c>
      <c r="E94" s="791"/>
      <c r="F94" s="790" t="s">
        <v>314</v>
      </c>
      <c r="G94" s="791"/>
      <c r="H94" s="790" t="s">
        <v>317</v>
      </c>
      <c r="I94" s="791"/>
      <c r="J94" s="790" t="s">
        <v>316</v>
      </c>
      <c r="K94" s="791"/>
      <c r="L94" s="791"/>
      <c r="M94" s="790"/>
      <c r="N94" s="791"/>
      <c r="O94" s="791"/>
      <c r="P94" s="790"/>
      <c r="Q94" s="791"/>
      <c r="R94" s="790"/>
      <c r="S94" s="791"/>
      <c r="T94" s="794" t="s">
        <v>244</v>
      </c>
      <c r="U94" s="791"/>
      <c r="V94" s="791"/>
      <c r="W94" s="791"/>
      <c r="X94" s="791"/>
      <c r="Y94" s="791"/>
      <c r="Z94" s="791"/>
      <c r="AA94" s="791"/>
      <c r="AB94" s="790" t="s">
        <v>307</v>
      </c>
      <c r="AC94" s="791"/>
      <c r="AD94" s="791"/>
      <c r="AE94" s="791"/>
      <c r="AF94" s="791"/>
      <c r="AG94" s="790" t="s">
        <v>308</v>
      </c>
      <c r="AH94" s="791"/>
      <c r="AI94" s="791"/>
      <c r="AJ94" s="599" t="s">
        <v>84</v>
      </c>
      <c r="AK94" s="797" t="s">
        <v>309</v>
      </c>
      <c r="AL94" s="791"/>
      <c r="AM94" s="791"/>
      <c r="AN94" s="791"/>
      <c r="AO94" s="791"/>
      <c r="AP94" s="791"/>
      <c r="AQ94" s="600">
        <v>127000000</v>
      </c>
      <c r="AR94" s="600">
        <v>27371990</v>
      </c>
      <c r="AS94" s="658">
        <v>99628010</v>
      </c>
      <c r="AT94" s="703">
        <v>0</v>
      </c>
      <c r="AU94" s="600">
        <v>2000000</v>
      </c>
      <c r="AV94" s="600">
        <v>25371990</v>
      </c>
      <c r="AW94" s="702">
        <v>2000000</v>
      </c>
      <c r="AX94" s="601">
        <v>0</v>
      </c>
      <c r="AY94" s="600">
        <v>2000000</v>
      </c>
      <c r="AZ94" s="601">
        <v>0</v>
      </c>
      <c r="BA94" s="600">
        <v>2000000</v>
      </c>
      <c r="BB94" s="601">
        <v>0</v>
      </c>
      <c r="BC94" s="601">
        <v>0</v>
      </c>
    </row>
    <row r="95" spans="1:55" s="472" customFormat="1" ht="13.5">
      <c r="A95" s="610" t="str">
        <f t="shared" si="7"/>
        <v>A2042110</v>
      </c>
      <c r="B95" s="801" t="s">
        <v>33</v>
      </c>
      <c r="C95" s="791"/>
      <c r="D95" s="801" t="s">
        <v>316</v>
      </c>
      <c r="E95" s="791"/>
      <c r="F95" s="801" t="s">
        <v>314</v>
      </c>
      <c r="G95" s="791"/>
      <c r="H95" s="801" t="s">
        <v>317</v>
      </c>
      <c r="I95" s="791"/>
      <c r="J95" s="801" t="s">
        <v>316</v>
      </c>
      <c r="K95" s="791"/>
      <c r="L95" s="791"/>
      <c r="M95" s="801" t="s">
        <v>313</v>
      </c>
      <c r="N95" s="791"/>
      <c r="O95" s="791"/>
      <c r="P95" s="801"/>
      <c r="Q95" s="791"/>
      <c r="R95" s="801"/>
      <c r="S95" s="791"/>
      <c r="T95" s="804" t="s">
        <v>69</v>
      </c>
      <c r="U95" s="791"/>
      <c r="V95" s="791"/>
      <c r="W95" s="791"/>
      <c r="X95" s="791"/>
      <c r="Y95" s="791"/>
      <c r="Z95" s="791"/>
      <c r="AA95" s="791"/>
      <c r="AB95" s="801" t="s">
        <v>307</v>
      </c>
      <c r="AC95" s="791"/>
      <c r="AD95" s="791"/>
      <c r="AE95" s="791"/>
      <c r="AF95" s="791"/>
      <c r="AG95" s="801" t="s">
        <v>308</v>
      </c>
      <c r="AH95" s="791"/>
      <c r="AI95" s="791"/>
      <c r="AJ95" s="603" t="s">
        <v>84</v>
      </c>
      <c r="AK95" s="802" t="s">
        <v>309</v>
      </c>
      <c r="AL95" s="791"/>
      <c r="AM95" s="791"/>
      <c r="AN95" s="791"/>
      <c r="AO95" s="791"/>
      <c r="AP95" s="791"/>
      <c r="AQ95" s="604">
        <v>57000000</v>
      </c>
      <c r="AR95" s="604">
        <v>26371990</v>
      </c>
      <c r="AS95" s="660">
        <v>30628010</v>
      </c>
      <c r="AT95" s="612">
        <v>0</v>
      </c>
      <c r="AU95" s="604">
        <v>1000000</v>
      </c>
      <c r="AV95" s="604">
        <v>25371990</v>
      </c>
      <c r="AW95" s="611">
        <v>1000000</v>
      </c>
      <c r="AX95" s="605">
        <v>0</v>
      </c>
      <c r="AY95" s="604">
        <v>1000000</v>
      </c>
      <c r="AZ95" s="605">
        <v>0</v>
      </c>
      <c r="BA95" s="604">
        <v>1000000</v>
      </c>
      <c r="BB95" s="605">
        <v>0</v>
      </c>
      <c r="BC95" s="605">
        <v>0</v>
      </c>
    </row>
    <row r="96" spans="1:55" s="472" customFormat="1" ht="13.5">
      <c r="A96" s="610" t="str">
        <f t="shared" si="7"/>
        <v>A2042210</v>
      </c>
      <c r="B96" s="801" t="s">
        <v>33</v>
      </c>
      <c r="C96" s="791"/>
      <c r="D96" s="801" t="s">
        <v>316</v>
      </c>
      <c r="E96" s="791"/>
      <c r="F96" s="801" t="s">
        <v>314</v>
      </c>
      <c r="G96" s="791"/>
      <c r="H96" s="801" t="s">
        <v>317</v>
      </c>
      <c r="I96" s="791"/>
      <c r="J96" s="801" t="s">
        <v>316</v>
      </c>
      <c r="K96" s="791"/>
      <c r="L96" s="791"/>
      <c r="M96" s="801" t="s">
        <v>316</v>
      </c>
      <c r="N96" s="791"/>
      <c r="O96" s="791"/>
      <c r="P96" s="801"/>
      <c r="Q96" s="791"/>
      <c r="R96" s="801"/>
      <c r="S96" s="791"/>
      <c r="T96" s="804" t="s">
        <v>70</v>
      </c>
      <c r="U96" s="791"/>
      <c r="V96" s="791"/>
      <c r="W96" s="791"/>
      <c r="X96" s="791"/>
      <c r="Y96" s="791"/>
      <c r="Z96" s="791"/>
      <c r="AA96" s="791"/>
      <c r="AB96" s="801" t="s">
        <v>307</v>
      </c>
      <c r="AC96" s="791"/>
      <c r="AD96" s="791"/>
      <c r="AE96" s="791"/>
      <c r="AF96" s="791"/>
      <c r="AG96" s="801" t="s">
        <v>308</v>
      </c>
      <c r="AH96" s="791"/>
      <c r="AI96" s="791"/>
      <c r="AJ96" s="603" t="s">
        <v>84</v>
      </c>
      <c r="AK96" s="802" t="s">
        <v>309</v>
      </c>
      <c r="AL96" s="791"/>
      <c r="AM96" s="791"/>
      <c r="AN96" s="791"/>
      <c r="AO96" s="791"/>
      <c r="AP96" s="791"/>
      <c r="AQ96" s="604">
        <v>70000000</v>
      </c>
      <c r="AR96" s="604">
        <v>1000000</v>
      </c>
      <c r="AS96" s="660">
        <v>69000000</v>
      </c>
      <c r="AT96" s="612">
        <v>0</v>
      </c>
      <c r="AU96" s="604">
        <v>1000000</v>
      </c>
      <c r="AV96" s="605">
        <v>0</v>
      </c>
      <c r="AW96" s="611">
        <v>1000000</v>
      </c>
      <c r="AX96" s="605">
        <v>0</v>
      </c>
      <c r="AY96" s="604">
        <v>1000000</v>
      </c>
      <c r="AZ96" s="605">
        <v>0</v>
      </c>
      <c r="BA96" s="604">
        <v>1000000</v>
      </c>
      <c r="BB96" s="605">
        <v>0</v>
      </c>
      <c r="BC96" s="605">
        <v>0</v>
      </c>
    </row>
    <row r="97" spans="1:55" s="472" customFormat="1" ht="13.5">
      <c r="A97" s="610" t="str">
        <f t="shared" si="7"/>
        <v>A204410</v>
      </c>
      <c r="B97" s="790" t="s">
        <v>33</v>
      </c>
      <c r="C97" s="791"/>
      <c r="D97" s="790" t="s">
        <v>316</v>
      </c>
      <c r="E97" s="791"/>
      <c r="F97" s="790" t="s">
        <v>314</v>
      </c>
      <c r="G97" s="791"/>
      <c r="H97" s="790" t="s">
        <v>317</v>
      </c>
      <c r="I97" s="791"/>
      <c r="J97" s="790" t="s">
        <v>317</v>
      </c>
      <c r="K97" s="791"/>
      <c r="L97" s="791"/>
      <c r="M97" s="790"/>
      <c r="N97" s="791"/>
      <c r="O97" s="791"/>
      <c r="P97" s="790"/>
      <c r="Q97" s="791"/>
      <c r="R97" s="790"/>
      <c r="S97" s="791"/>
      <c r="T97" s="794" t="s">
        <v>246</v>
      </c>
      <c r="U97" s="791"/>
      <c r="V97" s="791"/>
      <c r="W97" s="791"/>
      <c r="X97" s="791"/>
      <c r="Y97" s="791"/>
      <c r="Z97" s="791"/>
      <c r="AA97" s="791"/>
      <c r="AB97" s="790" t="s">
        <v>307</v>
      </c>
      <c r="AC97" s="791"/>
      <c r="AD97" s="791"/>
      <c r="AE97" s="791"/>
      <c r="AF97" s="791"/>
      <c r="AG97" s="790" t="s">
        <v>308</v>
      </c>
      <c r="AH97" s="791"/>
      <c r="AI97" s="791"/>
      <c r="AJ97" s="599" t="s">
        <v>84</v>
      </c>
      <c r="AK97" s="797" t="s">
        <v>309</v>
      </c>
      <c r="AL97" s="791"/>
      <c r="AM97" s="791"/>
      <c r="AN97" s="791"/>
      <c r="AO97" s="791"/>
      <c r="AP97" s="791"/>
      <c r="AQ97" s="600">
        <v>298103744</v>
      </c>
      <c r="AR97" s="600">
        <v>246803483</v>
      </c>
      <c r="AS97" s="658">
        <v>51300261</v>
      </c>
      <c r="AT97" s="703">
        <v>0</v>
      </c>
      <c r="AU97" s="600">
        <v>194614515</v>
      </c>
      <c r="AV97" s="600">
        <v>52188968</v>
      </c>
      <c r="AW97" s="702">
        <v>91565481</v>
      </c>
      <c r="AX97" s="600">
        <v>103049034</v>
      </c>
      <c r="AY97" s="600">
        <v>89165481</v>
      </c>
      <c r="AZ97" s="600">
        <v>2400000</v>
      </c>
      <c r="BA97" s="600">
        <v>89165481</v>
      </c>
      <c r="BB97" s="601">
        <v>0</v>
      </c>
      <c r="BC97" s="601">
        <v>0</v>
      </c>
    </row>
    <row r="98" spans="1:55" s="711" customFormat="1" ht="13.5">
      <c r="A98" s="706" t="str">
        <f t="shared" si="7"/>
        <v>A204413</v>
      </c>
      <c r="B98" s="806" t="s">
        <v>33</v>
      </c>
      <c r="C98" s="807"/>
      <c r="D98" s="806" t="s">
        <v>316</v>
      </c>
      <c r="E98" s="807"/>
      <c r="F98" s="806" t="s">
        <v>314</v>
      </c>
      <c r="G98" s="807"/>
      <c r="H98" s="806" t="s">
        <v>317</v>
      </c>
      <c r="I98" s="807"/>
      <c r="J98" s="806" t="s">
        <v>317</v>
      </c>
      <c r="K98" s="807"/>
      <c r="L98" s="807"/>
      <c r="M98" s="806"/>
      <c r="N98" s="807"/>
      <c r="O98" s="807"/>
      <c r="P98" s="806"/>
      <c r="Q98" s="807"/>
      <c r="R98" s="806"/>
      <c r="S98" s="807"/>
      <c r="T98" s="809" t="s">
        <v>246</v>
      </c>
      <c r="U98" s="807"/>
      <c r="V98" s="807"/>
      <c r="W98" s="807"/>
      <c r="X98" s="807"/>
      <c r="Y98" s="807"/>
      <c r="Z98" s="807"/>
      <c r="AA98" s="807"/>
      <c r="AB98" s="806" t="s">
        <v>307</v>
      </c>
      <c r="AC98" s="807"/>
      <c r="AD98" s="807"/>
      <c r="AE98" s="807"/>
      <c r="AF98" s="807"/>
      <c r="AG98" s="806" t="s">
        <v>308</v>
      </c>
      <c r="AH98" s="807"/>
      <c r="AI98" s="807"/>
      <c r="AJ98" s="707" t="s">
        <v>337</v>
      </c>
      <c r="AK98" s="808" t="s">
        <v>355</v>
      </c>
      <c r="AL98" s="807"/>
      <c r="AM98" s="807"/>
      <c r="AN98" s="807"/>
      <c r="AO98" s="807"/>
      <c r="AP98" s="807"/>
      <c r="AQ98" s="708">
        <v>1175000000</v>
      </c>
      <c r="AR98" s="708">
        <v>550000000</v>
      </c>
      <c r="AS98" s="716">
        <v>625000000</v>
      </c>
      <c r="AT98" s="709">
        <v>0</v>
      </c>
      <c r="AU98" s="710">
        <v>0</v>
      </c>
      <c r="AV98" s="708">
        <v>550000000</v>
      </c>
      <c r="AW98" s="709">
        <v>0</v>
      </c>
      <c r="AX98" s="710">
        <v>0</v>
      </c>
      <c r="AY98" s="710">
        <v>0</v>
      </c>
      <c r="AZ98" s="710">
        <v>0</v>
      </c>
      <c r="BA98" s="710">
        <v>0</v>
      </c>
      <c r="BB98" s="710">
        <v>0</v>
      </c>
      <c r="BC98" s="710">
        <v>0</v>
      </c>
    </row>
    <row r="99" spans="1:55" s="472" customFormat="1" ht="13.5">
      <c r="A99" s="610" t="str">
        <f t="shared" si="7"/>
        <v>A2044110</v>
      </c>
      <c r="B99" s="801" t="s">
        <v>33</v>
      </c>
      <c r="C99" s="791"/>
      <c r="D99" s="801" t="s">
        <v>316</v>
      </c>
      <c r="E99" s="791"/>
      <c r="F99" s="801" t="s">
        <v>314</v>
      </c>
      <c r="G99" s="791"/>
      <c r="H99" s="801" t="s">
        <v>317</v>
      </c>
      <c r="I99" s="791"/>
      <c r="J99" s="801" t="s">
        <v>317</v>
      </c>
      <c r="K99" s="791"/>
      <c r="L99" s="791"/>
      <c r="M99" s="801" t="s">
        <v>313</v>
      </c>
      <c r="N99" s="791"/>
      <c r="O99" s="791"/>
      <c r="P99" s="801"/>
      <c r="Q99" s="791"/>
      <c r="R99" s="801"/>
      <c r="S99" s="791"/>
      <c r="T99" s="804" t="s">
        <v>71</v>
      </c>
      <c r="U99" s="791"/>
      <c r="V99" s="791"/>
      <c r="W99" s="791"/>
      <c r="X99" s="791"/>
      <c r="Y99" s="791"/>
      <c r="Z99" s="791"/>
      <c r="AA99" s="791"/>
      <c r="AB99" s="801" t="s">
        <v>307</v>
      </c>
      <c r="AC99" s="791"/>
      <c r="AD99" s="791"/>
      <c r="AE99" s="791"/>
      <c r="AF99" s="791"/>
      <c r="AG99" s="801" t="s">
        <v>308</v>
      </c>
      <c r="AH99" s="791"/>
      <c r="AI99" s="791"/>
      <c r="AJ99" s="603" t="s">
        <v>84</v>
      </c>
      <c r="AK99" s="802" t="s">
        <v>309</v>
      </c>
      <c r="AL99" s="791"/>
      <c r="AM99" s="791"/>
      <c r="AN99" s="791"/>
      <c r="AO99" s="791"/>
      <c r="AP99" s="791"/>
      <c r="AQ99" s="604">
        <v>196000000</v>
      </c>
      <c r="AR99" s="604">
        <v>179200000</v>
      </c>
      <c r="AS99" s="660">
        <v>16800000</v>
      </c>
      <c r="AT99" s="612">
        <v>0</v>
      </c>
      <c r="AU99" s="604">
        <v>154400000</v>
      </c>
      <c r="AV99" s="604">
        <v>24800000</v>
      </c>
      <c r="AW99" s="611">
        <v>68486966</v>
      </c>
      <c r="AX99" s="604">
        <v>85913034</v>
      </c>
      <c r="AY99" s="604">
        <v>66086966</v>
      </c>
      <c r="AZ99" s="604">
        <v>2400000</v>
      </c>
      <c r="BA99" s="604">
        <v>66086966</v>
      </c>
      <c r="BB99" s="605">
        <v>0</v>
      </c>
      <c r="BC99" s="605">
        <v>0</v>
      </c>
    </row>
    <row r="100" spans="1:55" s="472" customFormat="1" ht="13.5">
      <c r="A100" s="610" t="str">
        <f t="shared" si="7"/>
        <v>A2044113</v>
      </c>
      <c r="B100" s="801" t="s">
        <v>33</v>
      </c>
      <c r="C100" s="791"/>
      <c r="D100" s="801" t="s">
        <v>316</v>
      </c>
      <c r="E100" s="791"/>
      <c r="F100" s="801" t="s">
        <v>314</v>
      </c>
      <c r="G100" s="791"/>
      <c r="H100" s="801" t="s">
        <v>317</v>
      </c>
      <c r="I100" s="791"/>
      <c r="J100" s="801" t="s">
        <v>317</v>
      </c>
      <c r="K100" s="791"/>
      <c r="L100" s="791"/>
      <c r="M100" s="801" t="s">
        <v>313</v>
      </c>
      <c r="N100" s="791"/>
      <c r="O100" s="791"/>
      <c r="P100" s="801"/>
      <c r="Q100" s="791"/>
      <c r="R100" s="801"/>
      <c r="S100" s="791"/>
      <c r="T100" s="804" t="s">
        <v>71</v>
      </c>
      <c r="U100" s="791"/>
      <c r="V100" s="791"/>
      <c r="W100" s="791"/>
      <c r="X100" s="791"/>
      <c r="Y100" s="791"/>
      <c r="Z100" s="791"/>
      <c r="AA100" s="791"/>
      <c r="AB100" s="801" t="s">
        <v>307</v>
      </c>
      <c r="AC100" s="791"/>
      <c r="AD100" s="791"/>
      <c r="AE100" s="791"/>
      <c r="AF100" s="791"/>
      <c r="AG100" s="801" t="s">
        <v>308</v>
      </c>
      <c r="AH100" s="791"/>
      <c r="AI100" s="791"/>
      <c r="AJ100" s="603" t="s">
        <v>337</v>
      </c>
      <c r="AK100" s="802" t="s">
        <v>355</v>
      </c>
      <c r="AL100" s="791"/>
      <c r="AM100" s="791"/>
      <c r="AN100" s="791"/>
      <c r="AO100" s="791"/>
      <c r="AP100" s="791"/>
      <c r="AQ100" s="604">
        <v>200000000</v>
      </c>
      <c r="AR100" s="605">
        <v>0</v>
      </c>
      <c r="AS100" s="660">
        <v>200000000</v>
      </c>
      <c r="AT100" s="612">
        <v>0</v>
      </c>
      <c r="AU100" s="605">
        <v>0</v>
      </c>
      <c r="AV100" s="605">
        <v>0</v>
      </c>
      <c r="AW100" s="612">
        <v>0</v>
      </c>
      <c r="AX100" s="605">
        <v>0</v>
      </c>
      <c r="AY100" s="605">
        <v>0</v>
      </c>
      <c r="AZ100" s="605">
        <v>0</v>
      </c>
      <c r="BA100" s="605">
        <v>0</v>
      </c>
      <c r="BB100" s="605">
        <v>0</v>
      </c>
      <c r="BC100" s="605">
        <v>0</v>
      </c>
    </row>
    <row r="101" spans="1:55" s="472" customFormat="1" ht="13.5">
      <c r="A101" s="610" t="str">
        <f t="shared" si="7"/>
        <v>A2044610</v>
      </c>
      <c r="B101" s="801" t="s">
        <v>33</v>
      </c>
      <c r="C101" s="791"/>
      <c r="D101" s="801" t="s">
        <v>316</v>
      </c>
      <c r="E101" s="791"/>
      <c r="F101" s="801" t="s">
        <v>314</v>
      </c>
      <c r="G101" s="791"/>
      <c r="H101" s="801" t="s">
        <v>317</v>
      </c>
      <c r="I101" s="791"/>
      <c r="J101" s="801" t="s">
        <v>317</v>
      </c>
      <c r="K101" s="791"/>
      <c r="L101" s="791"/>
      <c r="M101" s="801" t="s">
        <v>326</v>
      </c>
      <c r="N101" s="791"/>
      <c r="O101" s="791"/>
      <c r="P101" s="801"/>
      <c r="Q101" s="791"/>
      <c r="R101" s="801"/>
      <c r="S101" s="791"/>
      <c r="T101" s="804" t="s">
        <v>72</v>
      </c>
      <c r="U101" s="791"/>
      <c r="V101" s="791"/>
      <c r="W101" s="791"/>
      <c r="X101" s="791"/>
      <c r="Y101" s="791"/>
      <c r="Z101" s="791"/>
      <c r="AA101" s="791"/>
      <c r="AB101" s="801" t="s">
        <v>307</v>
      </c>
      <c r="AC101" s="791"/>
      <c r="AD101" s="791"/>
      <c r="AE101" s="791"/>
      <c r="AF101" s="791"/>
      <c r="AG101" s="801" t="s">
        <v>308</v>
      </c>
      <c r="AH101" s="791"/>
      <c r="AI101" s="791"/>
      <c r="AJ101" s="603" t="s">
        <v>84</v>
      </c>
      <c r="AK101" s="802" t="s">
        <v>309</v>
      </c>
      <c r="AL101" s="791"/>
      <c r="AM101" s="791"/>
      <c r="AN101" s="791"/>
      <c r="AO101" s="791"/>
      <c r="AP101" s="791"/>
      <c r="AQ101" s="604">
        <v>20000000</v>
      </c>
      <c r="AR101" s="605">
        <v>0</v>
      </c>
      <c r="AS101" s="660">
        <v>20000000</v>
      </c>
      <c r="AT101" s="612">
        <v>0</v>
      </c>
      <c r="AU101" s="605">
        <v>0</v>
      </c>
      <c r="AV101" s="605">
        <v>0</v>
      </c>
      <c r="AW101" s="612">
        <v>0</v>
      </c>
      <c r="AX101" s="605">
        <v>0</v>
      </c>
      <c r="AY101" s="605">
        <v>0</v>
      </c>
      <c r="AZ101" s="605">
        <v>0</v>
      </c>
      <c r="BA101" s="605">
        <v>0</v>
      </c>
      <c r="BB101" s="605">
        <v>0</v>
      </c>
      <c r="BC101" s="605">
        <v>0</v>
      </c>
    </row>
    <row r="102" spans="1:55" s="472" customFormat="1" ht="13.5">
      <c r="A102" s="610" t="str">
        <f t="shared" si="7"/>
        <v>A2044613</v>
      </c>
      <c r="B102" s="801" t="s">
        <v>33</v>
      </c>
      <c r="C102" s="791"/>
      <c r="D102" s="801" t="s">
        <v>316</v>
      </c>
      <c r="E102" s="791"/>
      <c r="F102" s="801" t="s">
        <v>314</v>
      </c>
      <c r="G102" s="791"/>
      <c r="H102" s="801" t="s">
        <v>317</v>
      </c>
      <c r="I102" s="791"/>
      <c r="J102" s="801" t="s">
        <v>317</v>
      </c>
      <c r="K102" s="791"/>
      <c r="L102" s="791"/>
      <c r="M102" s="801" t="s">
        <v>326</v>
      </c>
      <c r="N102" s="791"/>
      <c r="O102" s="791"/>
      <c r="P102" s="801"/>
      <c r="Q102" s="791"/>
      <c r="R102" s="801"/>
      <c r="S102" s="791"/>
      <c r="T102" s="804" t="s">
        <v>72</v>
      </c>
      <c r="U102" s="791"/>
      <c r="V102" s="791"/>
      <c r="W102" s="791"/>
      <c r="X102" s="791"/>
      <c r="Y102" s="791"/>
      <c r="Z102" s="791"/>
      <c r="AA102" s="791"/>
      <c r="AB102" s="801" t="s">
        <v>307</v>
      </c>
      <c r="AC102" s="791"/>
      <c r="AD102" s="791"/>
      <c r="AE102" s="791"/>
      <c r="AF102" s="791"/>
      <c r="AG102" s="801" t="s">
        <v>308</v>
      </c>
      <c r="AH102" s="791"/>
      <c r="AI102" s="791"/>
      <c r="AJ102" s="603" t="s">
        <v>337</v>
      </c>
      <c r="AK102" s="802" t="s">
        <v>355</v>
      </c>
      <c r="AL102" s="791"/>
      <c r="AM102" s="791"/>
      <c r="AN102" s="791"/>
      <c r="AO102" s="791"/>
      <c r="AP102" s="791"/>
      <c r="AQ102" s="604">
        <v>80000000</v>
      </c>
      <c r="AR102" s="605">
        <v>0</v>
      </c>
      <c r="AS102" s="660">
        <v>80000000</v>
      </c>
      <c r="AT102" s="612">
        <v>0</v>
      </c>
      <c r="AU102" s="605">
        <v>0</v>
      </c>
      <c r="AV102" s="605">
        <v>0</v>
      </c>
      <c r="AW102" s="612">
        <v>0</v>
      </c>
      <c r="AX102" s="605">
        <v>0</v>
      </c>
      <c r="AY102" s="605">
        <v>0</v>
      </c>
      <c r="AZ102" s="605">
        <v>0</v>
      </c>
      <c r="BA102" s="605">
        <v>0</v>
      </c>
      <c r="BB102" s="605">
        <v>0</v>
      </c>
      <c r="BC102" s="605">
        <v>0</v>
      </c>
    </row>
    <row r="103" spans="1:55" s="472" customFormat="1" ht="13.5">
      <c r="A103" s="610" t="str">
        <f t="shared" ref="A103:A166" si="8">+B103&amp;D103&amp;F103&amp;H103&amp;J103&amp;M103&amp;P103&amp;AJ103</f>
        <v>A2044910</v>
      </c>
      <c r="B103" s="801" t="s">
        <v>33</v>
      </c>
      <c r="C103" s="791"/>
      <c r="D103" s="801" t="s">
        <v>316</v>
      </c>
      <c r="E103" s="791"/>
      <c r="F103" s="801" t="s">
        <v>314</v>
      </c>
      <c r="G103" s="791"/>
      <c r="H103" s="801" t="s">
        <v>317</v>
      </c>
      <c r="I103" s="791"/>
      <c r="J103" s="801" t="s">
        <v>317</v>
      </c>
      <c r="K103" s="791"/>
      <c r="L103" s="791"/>
      <c r="M103" s="801" t="s">
        <v>322</v>
      </c>
      <c r="N103" s="791"/>
      <c r="O103" s="791"/>
      <c r="P103" s="801"/>
      <c r="Q103" s="791"/>
      <c r="R103" s="801"/>
      <c r="S103" s="791"/>
      <c r="T103" s="804" t="s">
        <v>73</v>
      </c>
      <c r="U103" s="791"/>
      <c r="V103" s="791"/>
      <c r="W103" s="791"/>
      <c r="X103" s="791"/>
      <c r="Y103" s="791"/>
      <c r="Z103" s="791"/>
      <c r="AA103" s="791"/>
      <c r="AB103" s="801" t="s">
        <v>307</v>
      </c>
      <c r="AC103" s="791"/>
      <c r="AD103" s="791"/>
      <c r="AE103" s="791"/>
      <c r="AF103" s="791"/>
      <c r="AG103" s="801" t="s">
        <v>308</v>
      </c>
      <c r="AH103" s="791"/>
      <c r="AI103" s="791"/>
      <c r="AJ103" s="603" t="s">
        <v>84</v>
      </c>
      <c r="AK103" s="802" t="s">
        <v>309</v>
      </c>
      <c r="AL103" s="791"/>
      <c r="AM103" s="791"/>
      <c r="AN103" s="791"/>
      <c r="AO103" s="791"/>
      <c r="AP103" s="791"/>
      <c r="AQ103" s="604">
        <v>10000000</v>
      </c>
      <c r="AR103" s="604">
        <v>6600000</v>
      </c>
      <c r="AS103" s="660">
        <v>3400000</v>
      </c>
      <c r="AT103" s="612">
        <v>0</v>
      </c>
      <c r="AU103" s="604">
        <v>4630108</v>
      </c>
      <c r="AV103" s="604">
        <v>1969892</v>
      </c>
      <c r="AW103" s="611">
        <v>4630108</v>
      </c>
      <c r="AX103" s="605">
        <v>0</v>
      </c>
      <c r="AY103" s="604">
        <v>4630108</v>
      </c>
      <c r="AZ103" s="605">
        <v>0</v>
      </c>
      <c r="BA103" s="604">
        <v>4630108</v>
      </c>
      <c r="BB103" s="605">
        <v>0</v>
      </c>
      <c r="BC103" s="605">
        <v>0</v>
      </c>
    </row>
    <row r="104" spans="1:55" s="472" customFormat="1" ht="13.5">
      <c r="A104" s="610" t="str">
        <f t="shared" si="8"/>
        <v>A2044913</v>
      </c>
      <c r="B104" s="801" t="s">
        <v>33</v>
      </c>
      <c r="C104" s="791"/>
      <c r="D104" s="801" t="s">
        <v>316</v>
      </c>
      <c r="E104" s="791"/>
      <c r="F104" s="801" t="s">
        <v>314</v>
      </c>
      <c r="G104" s="791"/>
      <c r="H104" s="801" t="s">
        <v>317</v>
      </c>
      <c r="I104" s="791"/>
      <c r="J104" s="801" t="s">
        <v>317</v>
      </c>
      <c r="K104" s="791"/>
      <c r="L104" s="791"/>
      <c r="M104" s="801" t="s">
        <v>322</v>
      </c>
      <c r="N104" s="791"/>
      <c r="O104" s="791"/>
      <c r="P104" s="801"/>
      <c r="Q104" s="791"/>
      <c r="R104" s="801"/>
      <c r="S104" s="791"/>
      <c r="T104" s="804" t="s">
        <v>73</v>
      </c>
      <c r="U104" s="791"/>
      <c r="V104" s="791"/>
      <c r="W104" s="791"/>
      <c r="X104" s="791"/>
      <c r="Y104" s="791"/>
      <c r="Z104" s="791"/>
      <c r="AA104" s="791"/>
      <c r="AB104" s="801" t="s">
        <v>307</v>
      </c>
      <c r="AC104" s="791"/>
      <c r="AD104" s="791"/>
      <c r="AE104" s="791"/>
      <c r="AF104" s="791"/>
      <c r="AG104" s="801" t="s">
        <v>308</v>
      </c>
      <c r="AH104" s="791"/>
      <c r="AI104" s="791"/>
      <c r="AJ104" s="603" t="s">
        <v>337</v>
      </c>
      <c r="AK104" s="802" t="s">
        <v>355</v>
      </c>
      <c r="AL104" s="791"/>
      <c r="AM104" s="791"/>
      <c r="AN104" s="791"/>
      <c r="AO104" s="791"/>
      <c r="AP104" s="791"/>
      <c r="AQ104" s="604">
        <v>20000000</v>
      </c>
      <c r="AR104" s="605">
        <v>0</v>
      </c>
      <c r="AS104" s="660">
        <v>20000000</v>
      </c>
      <c r="AT104" s="612">
        <v>0</v>
      </c>
      <c r="AU104" s="605">
        <v>0</v>
      </c>
      <c r="AV104" s="605">
        <v>0</v>
      </c>
      <c r="AW104" s="612">
        <v>0</v>
      </c>
      <c r="AX104" s="605">
        <v>0</v>
      </c>
      <c r="AY104" s="605">
        <v>0</v>
      </c>
      <c r="AZ104" s="605">
        <v>0</v>
      </c>
      <c r="BA104" s="605">
        <v>0</v>
      </c>
      <c r="BB104" s="605">
        <v>0</v>
      </c>
      <c r="BC104" s="605">
        <v>0</v>
      </c>
    </row>
    <row r="105" spans="1:55" s="472" customFormat="1" ht="13.5">
      <c r="A105" s="610" t="str">
        <f t="shared" si="8"/>
        <v>A20441510</v>
      </c>
      <c r="B105" s="801" t="s">
        <v>33</v>
      </c>
      <c r="C105" s="791"/>
      <c r="D105" s="801" t="s">
        <v>316</v>
      </c>
      <c r="E105" s="791"/>
      <c r="F105" s="801" t="s">
        <v>314</v>
      </c>
      <c r="G105" s="791"/>
      <c r="H105" s="801" t="s">
        <v>317</v>
      </c>
      <c r="I105" s="791"/>
      <c r="J105" s="801" t="s">
        <v>317</v>
      </c>
      <c r="K105" s="791"/>
      <c r="L105" s="791"/>
      <c r="M105" s="801" t="s">
        <v>320</v>
      </c>
      <c r="N105" s="791"/>
      <c r="O105" s="791"/>
      <c r="P105" s="801"/>
      <c r="Q105" s="791"/>
      <c r="R105" s="801"/>
      <c r="S105" s="791"/>
      <c r="T105" s="804" t="s">
        <v>74</v>
      </c>
      <c r="U105" s="791"/>
      <c r="V105" s="791"/>
      <c r="W105" s="791"/>
      <c r="X105" s="791"/>
      <c r="Y105" s="791"/>
      <c r="Z105" s="791"/>
      <c r="AA105" s="791"/>
      <c r="AB105" s="801" t="s">
        <v>307</v>
      </c>
      <c r="AC105" s="791"/>
      <c r="AD105" s="791"/>
      <c r="AE105" s="791"/>
      <c r="AF105" s="791"/>
      <c r="AG105" s="801" t="s">
        <v>308</v>
      </c>
      <c r="AH105" s="791"/>
      <c r="AI105" s="791"/>
      <c r="AJ105" s="603" t="s">
        <v>84</v>
      </c>
      <c r="AK105" s="802" t="s">
        <v>309</v>
      </c>
      <c r="AL105" s="791"/>
      <c r="AM105" s="791"/>
      <c r="AN105" s="791"/>
      <c r="AO105" s="791"/>
      <c r="AP105" s="791"/>
      <c r="AQ105" s="604">
        <v>6600000</v>
      </c>
      <c r="AR105" s="604">
        <v>3836760</v>
      </c>
      <c r="AS105" s="660">
        <v>2763240</v>
      </c>
      <c r="AT105" s="612">
        <v>0</v>
      </c>
      <c r="AU105" s="604">
        <v>3239160</v>
      </c>
      <c r="AV105" s="604">
        <v>597600</v>
      </c>
      <c r="AW105" s="611">
        <v>3239160</v>
      </c>
      <c r="AX105" s="605">
        <v>0</v>
      </c>
      <c r="AY105" s="604">
        <v>3239160</v>
      </c>
      <c r="AZ105" s="605">
        <v>0</v>
      </c>
      <c r="BA105" s="604">
        <v>3239160</v>
      </c>
      <c r="BB105" s="605">
        <v>0</v>
      </c>
      <c r="BC105" s="605">
        <v>0</v>
      </c>
    </row>
    <row r="106" spans="1:55" s="472" customFormat="1" ht="13.5">
      <c r="A106" s="610" t="str">
        <f t="shared" si="8"/>
        <v>A20441513</v>
      </c>
      <c r="B106" s="801" t="s">
        <v>33</v>
      </c>
      <c r="C106" s="791"/>
      <c r="D106" s="801" t="s">
        <v>316</v>
      </c>
      <c r="E106" s="791"/>
      <c r="F106" s="801" t="s">
        <v>314</v>
      </c>
      <c r="G106" s="791"/>
      <c r="H106" s="801" t="s">
        <v>317</v>
      </c>
      <c r="I106" s="791"/>
      <c r="J106" s="801" t="s">
        <v>317</v>
      </c>
      <c r="K106" s="791"/>
      <c r="L106" s="791"/>
      <c r="M106" s="801" t="s">
        <v>320</v>
      </c>
      <c r="N106" s="791"/>
      <c r="O106" s="791"/>
      <c r="P106" s="801"/>
      <c r="Q106" s="791"/>
      <c r="R106" s="801"/>
      <c r="S106" s="791"/>
      <c r="T106" s="804" t="s">
        <v>74</v>
      </c>
      <c r="U106" s="791"/>
      <c r="V106" s="791"/>
      <c r="W106" s="791"/>
      <c r="X106" s="791"/>
      <c r="Y106" s="791"/>
      <c r="Z106" s="791"/>
      <c r="AA106" s="791"/>
      <c r="AB106" s="801" t="s">
        <v>307</v>
      </c>
      <c r="AC106" s="791"/>
      <c r="AD106" s="791"/>
      <c r="AE106" s="791"/>
      <c r="AF106" s="791"/>
      <c r="AG106" s="801" t="s">
        <v>308</v>
      </c>
      <c r="AH106" s="791"/>
      <c r="AI106" s="791"/>
      <c r="AJ106" s="603" t="s">
        <v>337</v>
      </c>
      <c r="AK106" s="802" t="s">
        <v>355</v>
      </c>
      <c r="AL106" s="791"/>
      <c r="AM106" s="791"/>
      <c r="AN106" s="791"/>
      <c r="AO106" s="791"/>
      <c r="AP106" s="791"/>
      <c r="AQ106" s="604">
        <v>550000000</v>
      </c>
      <c r="AR106" s="604">
        <v>550000000</v>
      </c>
      <c r="AS106" s="661">
        <v>0</v>
      </c>
      <c r="AT106" s="612">
        <v>0</v>
      </c>
      <c r="AU106" s="605">
        <v>0</v>
      </c>
      <c r="AV106" s="604">
        <v>550000000</v>
      </c>
      <c r="AW106" s="612">
        <v>0</v>
      </c>
      <c r="AX106" s="605">
        <v>0</v>
      </c>
      <c r="AY106" s="605">
        <v>0</v>
      </c>
      <c r="AZ106" s="605">
        <v>0</v>
      </c>
      <c r="BA106" s="605">
        <v>0</v>
      </c>
      <c r="BB106" s="605">
        <v>0</v>
      </c>
      <c r="BC106" s="605">
        <v>0</v>
      </c>
    </row>
    <row r="107" spans="1:55" s="472" customFormat="1" ht="13.5">
      <c r="A107" s="610" t="str">
        <f t="shared" si="8"/>
        <v>A20441710</v>
      </c>
      <c r="B107" s="801" t="s">
        <v>33</v>
      </c>
      <c r="C107" s="791"/>
      <c r="D107" s="801" t="s">
        <v>316</v>
      </c>
      <c r="E107" s="791"/>
      <c r="F107" s="801" t="s">
        <v>314</v>
      </c>
      <c r="G107" s="791"/>
      <c r="H107" s="801" t="s">
        <v>317</v>
      </c>
      <c r="I107" s="791"/>
      <c r="J107" s="801" t="s">
        <v>317</v>
      </c>
      <c r="K107" s="791"/>
      <c r="L107" s="791"/>
      <c r="M107" s="801" t="s">
        <v>332</v>
      </c>
      <c r="N107" s="791"/>
      <c r="O107" s="791"/>
      <c r="P107" s="801"/>
      <c r="Q107" s="791"/>
      <c r="R107" s="801"/>
      <c r="S107" s="791"/>
      <c r="T107" s="804" t="s">
        <v>75</v>
      </c>
      <c r="U107" s="791"/>
      <c r="V107" s="791"/>
      <c r="W107" s="791"/>
      <c r="X107" s="791"/>
      <c r="Y107" s="791"/>
      <c r="Z107" s="791"/>
      <c r="AA107" s="791"/>
      <c r="AB107" s="801" t="s">
        <v>307</v>
      </c>
      <c r="AC107" s="791"/>
      <c r="AD107" s="791"/>
      <c r="AE107" s="791"/>
      <c r="AF107" s="791"/>
      <c r="AG107" s="801" t="s">
        <v>308</v>
      </c>
      <c r="AH107" s="791"/>
      <c r="AI107" s="791"/>
      <c r="AJ107" s="603" t="s">
        <v>84</v>
      </c>
      <c r="AK107" s="802" t="s">
        <v>309</v>
      </c>
      <c r="AL107" s="791"/>
      <c r="AM107" s="791"/>
      <c r="AN107" s="791"/>
      <c r="AO107" s="791"/>
      <c r="AP107" s="791"/>
      <c r="AQ107" s="604">
        <v>7503744</v>
      </c>
      <c r="AR107" s="604">
        <v>6150000</v>
      </c>
      <c r="AS107" s="660">
        <v>1353744</v>
      </c>
      <c r="AT107" s="612">
        <v>0</v>
      </c>
      <c r="AU107" s="604">
        <v>4786155</v>
      </c>
      <c r="AV107" s="604">
        <v>1363845</v>
      </c>
      <c r="AW107" s="611">
        <v>4786155</v>
      </c>
      <c r="AX107" s="605">
        <v>0</v>
      </c>
      <c r="AY107" s="604">
        <v>4786155</v>
      </c>
      <c r="AZ107" s="605">
        <v>0</v>
      </c>
      <c r="BA107" s="604">
        <v>4786155</v>
      </c>
      <c r="BB107" s="605">
        <v>0</v>
      </c>
      <c r="BC107" s="605">
        <v>0</v>
      </c>
    </row>
    <row r="108" spans="1:55" s="472" customFormat="1" ht="13.5">
      <c r="A108" s="610" t="str">
        <f t="shared" si="8"/>
        <v>A20441713</v>
      </c>
      <c r="B108" s="801" t="s">
        <v>33</v>
      </c>
      <c r="C108" s="791"/>
      <c r="D108" s="801" t="s">
        <v>316</v>
      </c>
      <c r="E108" s="791"/>
      <c r="F108" s="801" t="s">
        <v>314</v>
      </c>
      <c r="G108" s="791"/>
      <c r="H108" s="801" t="s">
        <v>317</v>
      </c>
      <c r="I108" s="791"/>
      <c r="J108" s="801" t="s">
        <v>317</v>
      </c>
      <c r="K108" s="791"/>
      <c r="L108" s="791"/>
      <c r="M108" s="801" t="s">
        <v>332</v>
      </c>
      <c r="N108" s="791"/>
      <c r="O108" s="791"/>
      <c r="P108" s="801"/>
      <c r="Q108" s="791"/>
      <c r="R108" s="801"/>
      <c r="S108" s="791"/>
      <c r="T108" s="804" t="s">
        <v>75</v>
      </c>
      <c r="U108" s="791"/>
      <c r="V108" s="791"/>
      <c r="W108" s="791"/>
      <c r="X108" s="791"/>
      <c r="Y108" s="791"/>
      <c r="Z108" s="791"/>
      <c r="AA108" s="791"/>
      <c r="AB108" s="801" t="s">
        <v>307</v>
      </c>
      <c r="AC108" s="791"/>
      <c r="AD108" s="791"/>
      <c r="AE108" s="791"/>
      <c r="AF108" s="791"/>
      <c r="AG108" s="801" t="s">
        <v>308</v>
      </c>
      <c r="AH108" s="791"/>
      <c r="AI108" s="791"/>
      <c r="AJ108" s="603" t="s">
        <v>337</v>
      </c>
      <c r="AK108" s="802" t="s">
        <v>355</v>
      </c>
      <c r="AL108" s="791"/>
      <c r="AM108" s="791"/>
      <c r="AN108" s="791"/>
      <c r="AO108" s="791"/>
      <c r="AP108" s="791"/>
      <c r="AQ108" s="604">
        <v>35000000</v>
      </c>
      <c r="AR108" s="605">
        <v>0</v>
      </c>
      <c r="AS108" s="660">
        <v>35000000</v>
      </c>
      <c r="AT108" s="612">
        <v>0</v>
      </c>
      <c r="AU108" s="605">
        <v>0</v>
      </c>
      <c r="AV108" s="605">
        <v>0</v>
      </c>
      <c r="AW108" s="612">
        <v>0</v>
      </c>
      <c r="AX108" s="605">
        <v>0</v>
      </c>
      <c r="AY108" s="605">
        <v>0</v>
      </c>
      <c r="AZ108" s="605">
        <v>0</v>
      </c>
      <c r="BA108" s="605">
        <v>0</v>
      </c>
      <c r="BB108" s="605">
        <v>0</v>
      </c>
      <c r="BC108" s="605">
        <v>0</v>
      </c>
    </row>
    <row r="109" spans="1:55" s="472" customFormat="1" ht="13.5">
      <c r="A109" s="610" t="str">
        <f t="shared" si="8"/>
        <v>A20441810</v>
      </c>
      <c r="B109" s="801" t="s">
        <v>33</v>
      </c>
      <c r="C109" s="791"/>
      <c r="D109" s="801" t="s">
        <v>316</v>
      </c>
      <c r="E109" s="791"/>
      <c r="F109" s="801" t="s">
        <v>314</v>
      </c>
      <c r="G109" s="791"/>
      <c r="H109" s="801" t="s">
        <v>317</v>
      </c>
      <c r="I109" s="791"/>
      <c r="J109" s="801" t="s">
        <v>317</v>
      </c>
      <c r="K109" s="791"/>
      <c r="L109" s="791"/>
      <c r="M109" s="801" t="s">
        <v>333</v>
      </c>
      <c r="N109" s="791"/>
      <c r="O109" s="791"/>
      <c r="P109" s="801"/>
      <c r="Q109" s="791"/>
      <c r="R109" s="801"/>
      <c r="S109" s="791"/>
      <c r="T109" s="804" t="s">
        <v>76</v>
      </c>
      <c r="U109" s="791"/>
      <c r="V109" s="791"/>
      <c r="W109" s="791"/>
      <c r="X109" s="791"/>
      <c r="Y109" s="791"/>
      <c r="Z109" s="791"/>
      <c r="AA109" s="791"/>
      <c r="AB109" s="801" t="s">
        <v>307</v>
      </c>
      <c r="AC109" s="791"/>
      <c r="AD109" s="791"/>
      <c r="AE109" s="791"/>
      <c r="AF109" s="791"/>
      <c r="AG109" s="801" t="s">
        <v>308</v>
      </c>
      <c r="AH109" s="791"/>
      <c r="AI109" s="791"/>
      <c r="AJ109" s="603" t="s">
        <v>84</v>
      </c>
      <c r="AK109" s="802" t="s">
        <v>309</v>
      </c>
      <c r="AL109" s="791"/>
      <c r="AM109" s="791"/>
      <c r="AN109" s="791"/>
      <c r="AO109" s="791"/>
      <c r="AP109" s="791"/>
      <c r="AQ109" s="604">
        <v>9000000</v>
      </c>
      <c r="AR109" s="604">
        <v>5200000</v>
      </c>
      <c r="AS109" s="660">
        <v>3800000</v>
      </c>
      <c r="AT109" s="612">
        <v>0</v>
      </c>
      <c r="AU109" s="604">
        <v>4023492</v>
      </c>
      <c r="AV109" s="604">
        <v>1176508</v>
      </c>
      <c r="AW109" s="611">
        <v>4023492</v>
      </c>
      <c r="AX109" s="605">
        <v>0</v>
      </c>
      <c r="AY109" s="604">
        <v>4023492</v>
      </c>
      <c r="AZ109" s="605">
        <v>0</v>
      </c>
      <c r="BA109" s="604">
        <v>4023492</v>
      </c>
      <c r="BB109" s="605">
        <v>0</v>
      </c>
      <c r="BC109" s="605">
        <v>0</v>
      </c>
    </row>
    <row r="110" spans="1:55" s="472" customFormat="1" ht="13.5">
      <c r="A110" s="610" t="str">
        <f t="shared" si="8"/>
        <v>A20442010</v>
      </c>
      <c r="B110" s="801" t="s">
        <v>33</v>
      </c>
      <c r="C110" s="791"/>
      <c r="D110" s="801" t="s">
        <v>316</v>
      </c>
      <c r="E110" s="791"/>
      <c r="F110" s="801" t="s">
        <v>314</v>
      </c>
      <c r="G110" s="791"/>
      <c r="H110" s="801" t="s">
        <v>317</v>
      </c>
      <c r="I110" s="791"/>
      <c r="J110" s="801" t="s">
        <v>317</v>
      </c>
      <c r="K110" s="791"/>
      <c r="L110" s="791"/>
      <c r="M110" s="801" t="s">
        <v>334</v>
      </c>
      <c r="N110" s="791"/>
      <c r="O110" s="791"/>
      <c r="P110" s="801"/>
      <c r="Q110" s="791"/>
      <c r="R110" s="801"/>
      <c r="S110" s="791"/>
      <c r="T110" s="804" t="s">
        <v>77</v>
      </c>
      <c r="U110" s="791"/>
      <c r="V110" s="791"/>
      <c r="W110" s="791"/>
      <c r="X110" s="791"/>
      <c r="Y110" s="791"/>
      <c r="Z110" s="791"/>
      <c r="AA110" s="791"/>
      <c r="AB110" s="801" t="s">
        <v>307</v>
      </c>
      <c r="AC110" s="791"/>
      <c r="AD110" s="791"/>
      <c r="AE110" s="791"/>
      <c r="AF110" s="791"/>
      <c r="AG110" s="801" t="s">
        <v>308</v>
      </c>
      <c r="AH110" s="791"/>
      <c r="AI110" s="791"/>
      <c r="AJ110" s="603" t="s">
        <v>84</v>
      </c>
      <c r="AK110" s="802" t="s">
        <v>309</v>
      </c>
      <c r="AL110" s="791"/>
      <c r="AM110" s="791"/>
      <c r="AN110" s="791"/>
      <c r="AO110" s="791"/>
      <c r="AP110" s="791"/>
      <c r="AQ110" s="604">
        <v>33000000</v>
      </c>
      <c r="AR110" s="604">
        <v>30308838</v>
      </c>
      <c r="AS110" s="660">
        <v>2691162</v>
      </c>
      <c r="AT110" s="612">
        <v>0</v>
      </c>
      <c r="AU110" s="604">
        <v>20213680</v>
      </c>
      <c r="AV110" s="604">
        <v>10095158</v>
      </c>
      <c r="AW110" s="611">
        <v>3077680</v>
      </c>
      <c r="AX110" s="604">
        <v>17136000</v>
      </c>
      <c r="AY110" s="604">
        <v>3077680</v>
      </c>
      <c r="AZ110" s="605">
        <v>0</v>
      </c>
      <c r="BA110" s="604">
        <v>3077680</v>
      </c>
      <c r="BB110" s="605">
        <v>0</v>
      </c>
      <c r="BC110" s="605">
        <v>0</v>
      </c>
    </row>
    <row r="111" spans="1:55" s="472" customFormat="1" ht="13.5">
      <c r="A111" s="610" t="str">
        <f t="shared" si="8"/>
        <v>A20442013</v>
      </c>
      <c r="B111" s="801" t="s">
        <v>33</v>
      </c>
      <c r="C111" s="791"/>
      <c r="D111" s="801" t="s">
        <v>316</v>
      </c>
      <c r="E111" s="791"/>
      <c r="F111" s="801" t="s">
        <v>314</v>
      </c>
      <c r="G111" s="791"/>
      <c r="H111" s="801" t="s">
        <v>317</v>
      </c>
      <c r="I111" s="791"/>
      <c r="J111" s="801" t="s">
        <v>317</v>
      </c>
      <c r="K111" s="791"/>
      <c r="L111" s="791"/>
      <c r="M111" s="801" t="s">
        <v>334</v>
      </c>
      <c r="N111" s="791"/>
      <c r="O111" s="791"/>
      <c r="P111" s="801"/>
      <c r="Q111" s="791"/>
      <c r="R111" s="801"/>
      <c r="S111" s="791"/>
      <c r="T111" s="804" t="s">
        <v>77</v>
      </c>
      <c r="U111" s="791"/>
      <c r="V111" s="791"/>
      <c r="W111" s="791"/>
      <c r="X111" s="791"/>
      <c r="Y111" s="791"/>
      <c r="Z111" s="791"/>
      <c r="AA111" s="791"/>
      <c r="AB111" s="801" t="s">
        <v>307</v>
      </c>
      <c r="AC111" s="791"/>
      <c r="AD111" s="791"/>
      <c r="AE111" s="791"/>
      <c r="AF111" s="791"/>
      <c r="AG111" s="801" t="s">
        <v>308</v>
      </c>
      <c r="AH111" s="791"/>
      <c r="AI111" s="791"/>
      <c r="AJ111" s="603" t="s">
        <v>337</v>
      </c>
      <c r="AK111" s="802" t="s">
        <v>355</v>
      </c>
      <c r="AL111" s="791"/>
      <c r="AM111" s="791"/>
      <c r="AN111" s="791"/>
      <c r="AO111" s="791"/>
      <c r="AP111" s="791"/>
      <c r="AQ111" s="604">
        <v>270000000</v>
      </c>
      <c r="AR111" s="605">
        <v>0</v>
      </c>
      <c r="AS111" s="660">
        <v>270000000</v>
      </c>
      <c r="AT111" s="612">
        <v>0</v>
      </c>
      <c r="AU111" s="605">
        <v>0</v>
      </c>
      <c r="AV111" s="605">
        <v>0</v>
      </c>
      <c r="AW111" s="612">
        <v>0</v>
      </c>
      <c r="AX111" s="605">
        <v>0</v>
      </c>
      <c r="AY111" s="605">
        <v>0</v>
      </c>
      <c r="AZ111" s="605">
        <v>0</v>
      </c>
      <c r="BA111" s="605">
        <v>0</v>
      </c>
      <c r="BB111" s="605">
        <v>0</v>
      </c>
      <c r="BC111" s="605">
        <v>0</v>
      </c>
    </row>
    <row r="112" spans="1:55" s="472" customFormat="1" ht="13.5">
      <c r="A112" s="610" t="str">
        <f t="shared" si="8"/>
        <v>A20442310</v>
      </c>
      <c r="B112" s="801" t="s">
        <v>33</v>
      </c>
      <c r="C112" s="791"/>
      <c r="D112" s="801" t="s">
        <v>316</v>
      </c>
      <c r="E112" s="791"/>
      <c r="F112" s="801" t="s">
        <v>314</v>
      </c>
      <c r="G112" s="791"/>
      <c r="H112" s="801" t="s">
        <v>317</v>
      </c>
      <c r="I112" s="791"/>
      <c r="J112" s="801" t="s">
        <v>317</v>
      </c>
      <c r="K112" s="791"/>
      <c r="L112" s="791"/>
      <c r="M112" s="801" t="s">
        <v>336</v>
      </c>
      <c r="N112" s="791"/>
      <c r="O112" s="791"/>
      <c r="P112" s="801"/>
      <c r="Q112" s="791"/>
      <c r="R112" s="801"/>
      <c r="S112" s="791"/>
      <c r="T112" s="804" t="s">
        <v>78</v>
      </c>
      <c r="U112" s="791"/>
      <c r="V112" s="791"/>
      <c r="W112" s="791"/>
      <c r="X112" s="791"/>
      <c r="Y112" s="791"/>
      <c r="Z112" s="791"/>
      <c r="AA112" s="791"/>
      <c r="AB112" s="801" t="s">
        <v>307</v>
      </c>
      <c r="AC112" s="791"/>
      <c r="AD112" s="791"/>
      <c r="AE112" s="791"/>
      <c r="AF112" s="791"/>
      <c r="AG112" s="801" t="s">
        <v>308</v>
      </c>
      <c r="AH112" s="791"/>
      <c r="AI112" s="791"/>
      <c r="AJ112" s="603" t="s">
        <v>84</v>
      </c>
      <c r="AK112" s="802" t="s">
        <v>309</v>
      </c>
      <c r="AL112" s="791"/>
      <c r="AM112" s="791"/>
      <c r="AN112" s="791"/>
      <c r="AO112" s="791"/>
      <c r="AP112" s="791"/>
      <c r="AQ112" s="604">
        <v>16000000</v>
      </c>
      <c r="AR112" s="604">
        <v>15507885</v>
      </c>
      <c r="AS112" s="660">
        <v>492115</v>
      </c>
      <c r="AT112" s="612">
        <v>0</v>
      </c>
      <c r="AU112" s="604">
        <v>3321920</v>
      </c>
      <c r="AV112" s="604">
        <v>12185965</v>
      </c>
      <c r="AW112" s="611">
        <v>3321920</v>
      </c>
      <c r="AX112" s="605">
        <v>0</v>
      </c>
      <c r="AY112" s="604">
        <v>3321920</v>
      </c>
      <c r="AZ112" s="605">
        <v>0</v>
      </c>
      <c r="BA112" s="604">
        <v>3321920</v>
      </c>
      <c r="BB112" s="605">
        <v>0</v>
      </c>
      <c r="BC112" s="605">
        <v>0</v>
      </c>
    </row>
    <row r="113" spans="1:55" s="472" customFormat="1" ht="13.5">
      <c r="A113" s="610" t="str">
        <f t="shared" si="8"/>
        <v>A20442313</v>
      </c>
      <c r="B113" s="801" t="s">
        <v>33</v>
      </c>
      <c r="C113" s="791"/>
      <c r="D113" s="801" t="s">
        <v>316</v>
      </c>
      <c r="E113" s="791"/>
      <c r="F113" s="801" t="s">
        <v>314</v>
      </c>
      <c r="G113" s="791"/>
      <c r="H113" s="801" t="s">
        <v>317</v>
      </c>
      <c r="I113" s="791"/>
      <c r="J113" s="801" t="s">
        <v>317</v>
      </c>
      <c r="K113" s="791"/>
      <c r="L113" s="791"/>
      <c r="M113" s="801" t="s">
        <v>336</v>
      </c>
      <c r="N113" s="791"/>
      <c r="O113" s="791"/>
      <c r="P113" s="801"/>
      <c r="Q113" s="791"/>
      <c r="R113" s="801"/>
      <c r="S113" s="791"/>
      <c r="T113" s="804" t="s">
        <v>78</v>
      </c>
      <c r="U113" s="791"/>
      <c r="V113" s="791"/>
      <c r="W113" s="791"/>
      <c r="X113" s="791"/>
      <c r="Y113" s="791"/>
      <c r="Z113" s="791"/>
      <c r="AA113" s="791"/>
      <c r="AB113" s="801" t="s">
        <v>307</v>
      </c>
      <c r="AC113" s="791"/>
      <c r="AD113" s="791"/>
      <c r="AE113" s="791"/>
      <c r="AF113" s="791"/>
      <c r="AG113" s="801" t="s">
        <v>308</v>
      </c>
      <c r="AH113" s="791"/>
      <c r="AI113" s="791"/>
      <c r="AJ113" s="603" t="s">
        <v>337</v>
      </c>
      <c r="AK113" s="802" t="s">
        <v>355</v>
      </c>
      <c r="AL113" s="791"/>
      <c r="AM113" s="791"/>
      <c r="AN113" s="791"/>
      <c r="AO113" s="791"/>
      <c r="AP113" s="791"/>
      <c r="AQ113" s="604">
        <v>20000000</v>
      </c>
      <c r="AR113" s="605">
        <v>0</v>
      </c>
      <c r="AS113" s="660">
        <v>20000000</v>
      </c>
      <c r="AT113" s="612">
        <v>0</v>
      </c>
      <c r="AU113" s="605">
        <v>0</v>
      </c>
      <c r="AV113" s="605">
        <v>0</v>
      </c>
      <c r="AW113" s="612">
        <v>0</v>
      </c>
      <c r="AX113" s="605">
        <v>0</v>
      </c>
      <c r="AY113" s="605">
        <v>0</v>
      </c>
      <c r="AZ113" s="605">
        <v>0</v>
      </c>
      <c r="BA113" s="605">
        <v>0</v>
      </c>
      <c r="BB113" s="605">
        <v>0</v>
      </c>
      <c r="BC113" s="605">
        <v>0</v>
      </c>
    </row>
    <row r="114" spans="1:55" s="472" customFormat="1" ht="13.5">
      <c r="A114" s="610" t="str">
        <f t="shared" si="8"/>
        <v>A204510</v>
      </c>
      <c r="B114" s="790" t="s">
        <v>33</v>
      </c>
      <c r="C114" s="791"/>
      <c r="D114" s="790" t="s">
        <v>316</v>
      </c>
      <c r="E114" s="791"/>
      <c r="F114" s="790" t="s">
        <v>314</v>
      </c>
      <c r="G114" s="791"/>
      <c r="H114" s="790" t="s">
        <v>317</v>
      </c>
      <c r="I114" s="791"/>
      <c r="J114" s="790" t="s">
        <v>318</v>
      </c>
      <c r="K114" s="791"/>
      <c r="L114" s="791"/>
      <c r="M114" s="790"/>
      <c r="N114" s="791"/>
      <c r="O114" s="791"/>
      <c r="P114" s="790"/>
      <c r="Q114" s="791"/>
      <c r="R114" s="790"/>
      <c r="S114" s="791"/>
      <c r="T114" s="794" t="s">
        <v>249</v>
      </c>
      <c r="U114" s="791"/>
      <c r="V114" s="791"/>
      <c r="W114" s="791"/>
      <c r="X114" s="791"/>
      <c r="Y114" s="791"/>
      <c r="Z114" s="791"/>
      <c r="AA114" s="791"/>
      <c r="AB114" s="790" t="s">
        <v>307</v>
      </c>
      <c r="AC114" s="791"/>
      <c r="AD114" s="791"/>
      <c r="AE114" s="791"/>
      <c r="AF114" s="791"/>
      <c r="AG114" s="790" t="s">
        <v>308</v>
      </c>
      <c r="AH114" s="791"/>
      <c r="AI114" s="791"/>
      <c r="AJ114" s="599" t="s">
        <v>84</v>
      </c>
      <c r="AK114" s="797" t="s">
        <v>309</v>
      </c>
      <c r="AL114" s="791"/>
      <c r="AM114" s="791"/>
      <c r="AN114" s="791"/>
      <c r="AO114" s="791"/>
      <c r="AP114" s="791"/>
      <c r="AQ114" s="600">
        <v>6153723603</v>
      </c>
      <c r="AR114" s="600">
        <v>4105947875.4099998</v>
      </c>
      <c r="AS114" s="658">
        <v>2047775727.5899999</v>
      </c>
      <c r="AT114" s="703">
        <v>0</v>
      </c>
      <c r="AU114" s="600">
        <v>3970855433.8499999</v>
      </c>
      <c r="AV114" s="600">
        <v>135092441.56</v>
      </c>
      <c r="AW114" s="702">
        <v>1327327894.4000001</v>
      </c>
      <c r="AX114" s="600">
        <v>2643527539.4499998</v>
      </c>
      <c r="AY114" s="600">
        <v>1327327894.4000001</v>
      </c>
      <c r="AZ114" s="601">
        <v>0</v>
      </c>
      <c r="BA114" s="600">
        <v>1327327894.4000001</v>
      </c>
      <c r="BB114" s="601">
        <v>0</v>
      </c>
      <c r="BC114" s="601">
        <v>0</v>
      </c>
    </row>
    <row r="115" spans="1:55" s="472" customFormat="1" ht="13.5">
      <c r="A115" s="610" t="str">
        <f t="shared" si="8"/>
        <v>A204513</v>
      </c>
      <c r="B115" s="790" t="s">
        <v>33</v>
      </c>
      <c r="C115" s="791"/>
      <c r="D115" s="790" t="s">
        <v>316</v>
      </c>
      <c r="E115" s="791"/>
      <c r="F115" s="790" t="s">
        <v>314</v>
      </c>
      <c r="G115" s="791"/>
      <c r="H115" s="790" t="s">
        <v>317</v>
      </c>
      <c r="I115" s="791"/>
      <c r="J115" s="790" t="s">
        <v>318</v>
      </c>
      <c r="K115" s="791"/>
      <c r="L115" s="791"/>
      <c r="M115" s="790"/>
      <c r="N115" s="791"/>
      <c r="O115" s="791"/>
      <c r="P115" s="790"/>
      <c r="Q115" s="791"/>
      <c r="R115" s="790"/>
      <c r="S115" s="791"/>
      <c r="T115" s="794" t="s">
        <v>249</v>
      </c>
      <c r="U115" s="791"/>
      <c r="V115" s="791"/>
      <c r="W115" s="791"/>
      <c r="X115" s="791"/>
      <c r="Y115" s="791"/>
      <c r="Z115" s="791"/>
      <c r="AA115" s="791"/>
      <c r="AB115" s="790" t="s">
        <v>307</v>
      </c>
      <c r="AC115" s="791"/>
      <c r="AD115" s="791"/>
      <c r="AE115" s="791"/>
      <c r="AF115" s="791"/>
      <c r="AG115" s="790" t="s">
        <v>308</v>
      </c>
      <c r="AH115" s="791"/>
      <c r="AI115" s="791"/>
      <c r="AJ115" s="599" t="s">
        <v>337</v>
      </c>
      <c r="AK115" s="797" t="s">
        <v>355</v>
      </c>
      <c r="AL115" s="791"/>
      <c r="AM115" s="791"/>
      <c r="AN115" s="791"/>
      <c r="AO115" s="791"/>
      <c r="AP115" s="791"/>
      <c r="AQ115" s="600">
        <v>1074085821</v>
      </c>
      <c r="AR115" s="601">
        <v>0</v>
      </c>
      <c r="AS115" s="658">
        <v>1074085821</v>
      </c>
      <c r="AT115" s="703">
        <v>0</v>
      </c>
      <c r="AU115" s="601">
        <v>0</v>
      </c>
      <c r="AV115" s="601">
        <v>0</v>
      </c>
      <c r="AW115" s="703">
        <v>0</v>
      </c>
      <c r="AX115" s="601">
        <v>0</v>
      </c>
      <c r="AY115" s="601">
        <v>0</v>
      </c>
      <c r="AZ115" s="601">
        <v>0</v>
      </c>
      <c r="BA115" s="601">
        <v>0</v>
      </c>
      <c r="BB115" s="601">
        <v>0</v>
      </c>
      <c r="BC115" s="601">
        <v>0</v>
      </c>
    </row>
    <row r="116" spans="1:55" s="472" customFormat="1" ht="13.5">
      <c r="A116" s="610" t="str">
        <f t="shared" si="8"/>
        <v>A2045110</v>
      </c>
      <c r="B116" s="801" t="s">
        <v>33</v>
      </c>
      <c r="C116" s="791"/>
      <c r="D116" s="801" t="s">
        <v>316</v>
      </c>
      <c r="E116" s="791"/>
      <c r="F116" s="801" t="s">
        <v>314</v>
      </c>
      <c r="G116" s="791"/>
      <c r="H116" s="801" t="s">
        <v>317</v>
      </c>
      <c r="I116" s="791"/>
      <c r="J116" s="801" t="s">
        <v>318</v>
      </c>
      <c r="K116" s="791"/>
      <c r="L116" s="791"/>
      <c r="M116" s="801" t="s">
        <v>313</v>
      </c>
      <c r="N116" s="791"/>
      <c r="O116" s="791"/>
      <c r="P116" s="801"/>
      <c r="Q116" s="791"/>
      <c r="R116" s="801"/>
      <c r="S116" s="791"/>
      <c r="T116" s="804" t="s">
        <v>79</v>
      </c>
      <c r="U116" s="791"/>
      <c r="V116" s="791"/>
      <c r="W116" s="791"/>
      <c r="X116" s="791"/>
      <c r="Y116" s="791"/>
      <c r="Z116" s="791"/>
      <c r="AA116" s="791"/>
      <c r="AB116" s="801" t="s">
        <v>307</v>
      </c>
      <c r="AC116" s="791"/>
      <c r="AD116" s="791"/>
      <c r="AE116" s="791"/>
      <c r="AF116" s="791"/>
      <c r="AG116" s="801" t="s">
        <v>308</v>
      </c>
      <c r="AH116" s="791"/>
      <c r="AI116" s="791"/>
      <c r="AJ116" s="603" t="s">
        <v>84</v>
      </c>
      <c r="AK116" s="802" t="s">
        <v>309</v>
      </c>
      <c r="AL116" s="791"/>
      <c r="AM116" s="791"/>
      <c r="AN116" s="791"/>
      <c r="AO116" s="791"/>
      <c r="AP116" s="791"/>
      <c r="AQ116" s="604">
        <v>952410435</v>
      </c>
      <c r="AR116" s="604">
        <v>559354889</v>
      </c>
      <c r="AS116" s="660">
        <v>393055546</v>
      </c>
      <c r="AT116" s="612">
        <v>0</v>
      </c>
      <c r="AU116" s="604">
        <v>512563850.97000003</v>
      </c>
      <c r="AV116" s="604">
        <v>46791038.030000001</v>
      </c>
      <c r="AW116" s="611">
        <v>219795196</v>
      </c>
      <c r="AX116" s="604">
        <v>292768654.97000003</v>
      </c>
      <c r="AY116" s="604">
        <v>219795196</v>
      </c>
      <c r="AZ116" s="605">
        <v>0</v>
      </c>
      <c r="BA116" s="604">
        <v>219795196</v>
      </c>
      <c r="BB116" s="605">
        <v>0</v>
      </c>
      <c r="BC116" s="605">
        <v>0</v>
      </c>
    </row>
    <row r="117" spans="1:55" s="472" customFormat="1" ht="13.5">
      <c r="A117" s="610" t="str">
        <f t="shared" si="8"/>
        <v>A2045113</v>
      </c>
      <c r="B117" s="801" t="s">
        <v>33</v>
      </c>
      <c r="C117" s="791"/>
      <c r="D117" s="801" t="s">
        <v>316</v>
      </c>
      <c r="E117" s="791"/>
      <c r="F117" s="801" t="s">
        <v>314</v>
      </c>
      <c r="G117" s="791"/>
      <c r="H117" s="801" t="s">
        <v>317</v>
      </c>
      <c r="I117" s="791"/>
      <c r="J117" s="801" t="s">
        <v>318</v>
      </c>
      <c r="K117" s="791"/>
      <c r="L117" s="791"/>
      <c r="M117" s="801" t="s">
        <v>313</v>
      </c>
      <c r="N117" s="791"/>
      <c r="O117" s="791"/>
      <c r="P117" s="801"/>
      <c r="Q117" s="791"/>
      <c r="R117" s="801"/>
      <c r="S117" s="791"/>
      <c r="T117" s="804" t="s">
        <v>79</v>
      </c>
      <c r="U117" s="791"/>
      <c r="V117" s="791"/>
      <c r="W117" s="791"/>
      <c r="X117" s="791"/>
      <c r="Y117" s="791"/>
      <c r="Z117" s="791"/>
      <c r="AA117" s="791"/>
      <c r="AB117" s="801" t="s">
        <v>307</v>
      </c>
      <c r="AC117" s="791"/>
      <c r="AD117" s="791"/>
      <c r="AE117" s="791"/>
      <c r="AF117" s="791"/>
      <c r="AG117" s="801" t="s">
        <v>308</v>
      </c>
      <c r="AH117" s="791"/>
      <c r="AI117" s="791"/>
      <c r="AJ117" s="603" t="s">
        <v>337</v>
      </c>
      <c r="AK117" s="802" t="s">
        <v>355</v>
      </c>
      <c r="AL117" s="791"/>
      <c r="AM117" s="791"/>
      <c r="AN117" s="791"/>
      <c r="AO117" s="791"/>
      <c r="AP117" s="791"/>
      <c r="AQ117" s="604">
        <v>754085821</v>
      </c>
      <c r="AR117" s="605">
        <v>0</v>
      </c>
      <c r="AS117" s="660">
        <v>754085821</v>
      </c>
      <c r="AT117" s="612">
        <v>0</v>
      </c>
      <c r="AU117" s="605">
        <v>0</v>
      </c>
      <c r="AV117" s="605">
        <v>0</v>
      </c>
      <c r="AW117" s="612">
        <v>0</v>
      </c>
      <c r="AX117" s="605">
        <v>0</v>
      </c>
      <c r="AY117" s="605">
        <v>0</v>
      </c>
      <c r="AZ117" s="605">
        <v>0</v>
      </c>
      <c r="BA117" s="605">
        <v>0</v>
      </c>
      <c r="BB117" s="605">
        <v>0</v>
      </c>
      <c r="BC117" s="605">
        <v>0</v>
      </c>
    </row>
    <row r="118" spans="1:55" s="472" customFormat="1" ht="13.5">
      <c r="A118" s="610" t="str">
        <f t="shared" si="8"/>
        <v>A2045210</v>
      </c>
      <c r="B118" s="801" t="s">
        <v>33</v>
      </c>
      <c r="C118" s="791"/>
      <c r="D118" s="801" t="s">
        <v>316</v>
      </c>
      <c r="E118" s="791"/>
      <c r="F118" s="801" t="s">
        <v>314</v>
      </c>
      <c r="G118" s="791"/>
      <c r="H118" s="801" t="s">
        <v>317</v>
      </c>
      <c r="I118" s="791"/>
      <c r="J118" s="801" t="s">
        <v>318</v>
      </c>
      <c r="K118" s="791"/>
      <c r="L118" s="791"/>
      <c r="M118" s="801" t="s">
        <v>316</v>
      </c>
      <c r="N118" s="791"/>
      <c r="O118" s="791"/>
      <c r="P118" s="801"/>
      <c r="Q118" s="791"/>
      <c r="R118" s="801"/>
      <c r="S118" s="791"/>
      <c r="T118" s="804" t="s">
        <v>80</v>
      </c>
      <c r="U118" s="791"/>
      <c r="V118" s="791"/>
      <c r="W118" s="791"/>
      <c r="X118" s="791"/>
      <c r="Y118" s="791"/>
      <c r="Z118" s="791"/>
      <c r="AA118" s="791"/>
      <c r="AB118" s="801" t="s">
        <v>307</v>
      </c>
      <c r="AC118" s="791"/>
      <c r="AD118" s="791"/>
      <c r="AE118" s="791"/>
      <c r="AF118" s="791"/>
      <c r="AG118" s="801" t="s">
        <v>308</v>
      </c>
      <c r="AH118" s="791"/>
      <c r="AI118" s="791"/>
      <c r="AJ118" s="603" t="s">
        <v>84</v>
      </c>
      <c r="AK118" s="802" t="s">
        <v>309</v>
      </c>
      <c r="AL118" s="791"/>
      <c r="AM118" s="791"/>
      <c r="AN118" s="791"/>
      <c r="AO118" s="791"/>
      <c r="AP118" s="791"/>
      <c r="AQ118" s="604">
        <v>66000000</v>
      </c>
      <c r="AR118" s="604">
        <v>2744250</v>
      </c>
      <c r="AS118" s="660">
        <v>63255750</v>
      </c>
      <c r="AT118" s="612">
        <v>0</v>
      </c>
      <c r="AU118" s="604">
        <v>2494350</v>
      </c>
      <c r="AV118" s="604">
        <v>249900</v>
      </c>
      <c r="AW118" s="611">
        <v>2494350</v>
      </c>
      <c r="AX118" s="605">
        <v>0</v>
      </c>
      <c r="AY118" s="604">
        <v>2494350</v>
      </c>
      <c r="AZ118" s="605">
        <v>0</v>
      </c>
      <c r="BA118" s="604">
        <v>2494350</v>
      </c>
      <c r="BB118" s="605">
        <v>0</v>
      </c>
      <c r="BC118" s="605">
        <v>0</v>
      </c>
    </row>
    <row r="119" spans="1:55" s="472" customFormat="1" ht="13.5">
      <c r="A119" s="610" t="str">
        <f t="shared" si="8"/>
        <v>A2045510</v>
      </c>
      <c r="B119" s="801" t="s">
        <v>33</v>
      </c>
      <c r="C119" s="791"/>
      <c r="D119" s="801" t="s">
        <v>316</v>
      </c>
      <c r="E119" s="791"/>
      <c r="F119" s="801" t="s">
        <v>314</v>
      </c>
      <c r="G119" s="791"/>
      <c r="H119" s="801" t="s">
        <v>317</v>
      </c>
      <c r="I119" s="791"/>
      <c r="J119" s="801" t="s">
        <v>318</v>
      </c>
      <c r="K119" s="791"/>
      <c r="L119" s="791"/>
      <c r="M119" s="801" t="s">
        <v>318</v>
      </c>
      <c r="N119" s="791"/>
      <c r="O119" s="791"/>
      <c r="P119" s="801"/>
      <c r="Q119" s="791"/>
      <c r="R119" s="801"/>
      <c r="S119" s="791"/>
      <c r="T119" s="804" t="s">
        <v>81</v>
      </c>
      <c r="U119" s="791"/>
      <c r="V119" s="791"/>
      <c r="W119" s="791"/>
      <c r="X119" s="791"/>
      <c r="Y119" s="791"/>
      <c r="Z119" s="791"/>
      <c r="AA119" s="791"/>
      <c r="AB119" s="801" t="s">
        <v>307</v>
      </c>
      <c r="AC119" s="791"/>
      <c r="AD119" s="791"/>
      <c r="AE119" s="791"/>
      <c r="AF119" s="791"/>
      <c r="AG119" s="801" t="s">
        <v>308</v>
      </c>
      <c r="AH119" s="791"/>
      <c r="AI119" s="791"/>
      <c r="AJ119" s="603" t="s">
        <v>84</v>
      </c>
      <c r="AK119" s="802" t="s">
        <v>309</v>
      </c>
      <c r="AL119" s="791"/>
      <c r="AM119" s="791"/>
      <c r="AN119" s="791"/>
      <c r="AO119" s="791"/>
      <c r="AP119" s="791"/>
      <c r="AQ119" s="604">
        <v>530000000</v>
      </c>
      <c r="AR119" s="604">
        <v>5000000</v>
      </c>
      <c r="AS119" s="660">
        <v>525000000</v>
      </c>
      <c r="AT119" s="612">
        <v>0</v>
      </c>
      <c r="AU119" s="604">
        <v>1190000</v>
      </c>
      <c r="AV119" s="604">
        <v>3810000</v>
      </c>
      <c r="AW119" s="612">
        <v>0</v>
      </c>
      <c r="AX119" s="604">
        <v>1190000</v>
      </c>
      <c r="AY119" s="605">
        <v>0</v>
      </c>
      <c r="AZ119" s="605">
        <v>0</v>
      </c>
      <c r="BA119" s="605">
        <v>0</v>
      </c>
      <c r="BB119" s="605">
        <v>0</v>
      </c>
      <c r="BC119" s="605">
        <v>0</v>
      </c>
    </row>
    <row r="120" spans="1:55" s="472" customFormat="1" ht="13.5">
      <c r="A120" s="610" t="str">
        <f t="shared" si="8"/>
        <v>A2045610</v>
      </c>
      <c r="B120" s="801" t="s">
        <v>33</v>
      </c>
      <c r="C120" s="791"/>
      <c r="D120" s="801" t="s">
        <v>316</v>
      </c>
      <c r="E120" s="791"/>
      <c r="F120" s="801" t="s">
        <v>314</v>
      </c>
      <c r="G120" s="791"/>
      <c r="H120" s="801" t="s">
        <v>317</v>
      </c>
      <c r="I120" s="791"/>
      <c r="J120" s="801" t="s">
        <v>318</v>
      </c>
      <c r="K120" s="791"/>
      <c r="L120" s="791"/>
      <c r="M120" s="801" t="s">
        <v>326</v>
      </c>
      <c r="N120" s="791"/>
      <c r="O120" s="791"/>
      <c r="P120" s="801"/>
      <c r="Q120" s="791"/>
      <c r="R120" s="801"/>
      <c r="S120" s="791"/>
      <c r="T120" s="804" t="s">
        <v>82</v>
      </c>
      <c r="U120" s="791"/>
      <c r="V120" s="791"/>
      <c r="W120" s="791"/>
      <c r="X120" s="791"/>
      <c r="Y120" s="791"/>
      <c r="Z120" s="791"/>
      <c r="AA120" s="791"/>
      <c r="AB120" s="801" t="s">
        <v>307</v>
      </c>
      <c r="AC120" s="791"/>
      <c r="AD120" s="791"/>
      <c r="AE120" s="791"/>
      <c r="AF120" s="791"/>
      <c r="AG120" s="801" t="s">
        <v>308</v>
      </c>
      <c r="AH120" s="791"/>
      <c r="AI120" s="791"/>
      <c r="AJ120" s="603" t="s">
        <v>84</v>
      </c>
      <c r="AK120" s="802" t="s">
        <v>309</v>
      </c>
      <c r="AL120" s="791"/>
      <c r="AM120" s="791"/>
      <c r="AN120" s="791"/>
      <c r="AO120" s="791"/>
      <c r="AP120" s="791"/>
      <c r="AQ120" s="604">
        <v>125000000</v>
      </c>
      <c r="AR120" s="604">
        <v>121715885</v>
      </c>
      <c r="AS120" s="660">
        <v>3284115</v>
      </c>
      <c r="AT120" s="612">
        <v>0</v>
      </c>
      <c r="AU120" s="604">
        <v>75978261</v>
      </c>
      <c r="AV120" s="604">
        <v>45737624</v>
      </c>
      <c r="AW120" s="611">
        <v>35508171</v>
      </c>
      <c r="AX120" s="604">
        <v>40470090</v>
      </c>
      <c r="AY120" s="604">
        <v>35508171</v>
      </c>
      <c r="AZ120" s="605">
        <v>0</v>
      </c>
      <c r="BA120" s="604">
        <v>35508171</v>
      </c>
      <c r="BB120" s="605">
        <v>0</v>
      </c>
      <c r="BC120" s="605">
        <v>0</v>
      </c>
    </row>
    <row r="121" spans="1:55" s="472" customFormat="1" ht="13.5">
      <c r="A121" s="610" t="str">
        <f t="shared" si="8"/>
        <v>A2045613</v>
      </c>
      <c r="B121" s="801" t="s">
        <v>33</v>
      </c>
      <c r="C121" s="791"/>
      <c r="D121" s="801" t="s">
        <v>316</v>
      </c>
      <c r="E121" s="791"/>
      <c r="F121" s="801" t="s">
        <v>314</v>
      </c>
      <c r="G121" s="791"/>
      <c r="H121" s="801" t="s">
        <v>317</v>
      </c>
      <c r="I121" s="791"/>
      <c r="J121" s="801" t="s">
        <v>318</v>
      </c>
      <c r="K121" s="791"/>
      <c r="L121" s="791"/>
      <c r="M121" s="801" t="s">
        <v>326</v>
      </c>
      <c r="N121" s="791"/>
      <c r="O121" s="791"/>
      <c r="P121" s="801"/>
      <c r="Q121" s="791"/>
      <c r="R121" s="801"/>
      <c r="S121" s="791"/>
      <c r="T121" s="804" t="s">
        <v>82</v>
      </c>
      <c r="U121" s="791"/>
      <c r="V121" s="791"/>
      <c r="W121" s="791"/>
      <c r="X121" s="791"/>
      <c r="Y121" s="791"/>
      <c r="Z121" s="791"/>
      <c r="AA121" s="791"/>
      <c r="AB121" s="801" t="s">
        <v>307</v>
      </c>
      <c r="AC121" s="791"/>
      <c r="AD121" s="791"/>
      <c r="AE121" s="791"/>
      <c r="AF121" s="791"/>
      <c r="AG121" s="801" t="s">
        <v>308</v>
      </c>
      <c r="AH121" s="791"/>
      <c r="AI121" s="791"/>
      <c r="AJ121" s="603" t="s">
        <v>337</v>
      </c>
      <c r="AK121" s="802" t="s">
        <v>355</v>
      </c>
      <c r="AL121" s="791"/>
      <c r="AM121" s="791"/>
      <c r="AN121" s="791"/>
      <c r="AO121" s="791"/>
      <c r="AP121" s="791"/>
      <c r="AQ121" s="604">
        <v>320000000</v>
      </c>
      <c r="AR121" s="605">
        <v>0</v>
      </c>
      <c r="AS121" s="660">
        <v>320000000</v>
      </c>
      <c r="AT121" s="612">
        <v>0</v>
      </c>
      <c r="AU121" s="605">
        <v>0</v>
      </c>
      <c r="AV121" s="605">
        <v>0</v>
      </c>
      <c r="AW121" s="612">
        <v>0</v>
      </c>
      <c r="AX121" s="605">
        <v>0</v>
      </c>
      <c r="AY121" s="605">
        <v>0</v>
      </c>
      <c r="AZ121" s="605">
        <v>0</v>
      </c>
      <c r="BA121" s="605">
        <v>0</v>
      </c>
      <c r="BB121" s="605">
        <v>0</v>
      </c>
      <c r="BC121" s="605">
        <v>0</v>
      </c>
    </row>
    <row r="122" spans="1:55" s="472" customFormat="1" ht="13.5">
      <c r="A122" s="610" t="str">
        <f t="shared" si="8"/>
        <v>A2045810</v>
      </c>
      <c r="B122" s="801" t="s">
        <v>33</v>
      </c>
      <c r="C122" s="791"/>
      <c r="D122" s="801" t="s">
        <v>316</v>
      </c>
      <c r="E122" s="791"/>
      <c r="F122" s="801" t="s">
        <v>314</v>
      </c>
      <c r="G122" s="791"/>
      <c r="H122" s="801" t="s">
        <v>317</v>
      </c>
      <c r="I122" s="791"/>
      <c r="J122" s="801" t="s">
        <v>318</v>
      </c>
      <c r="K122" s="791"/>
      <c r="L122" s="791"/>
      <c r="M122" s="801" t="s">
        <v>328</v>
      </c>
      <c r="N122" s="791"/>
      <c r="O122" s="791"/>
      <c r="P122" s="801"/>
      <c r="Q122" s="791"/>
      <c r="R122" s="801"/>
      <c r="S122" s="791"/>
      <c r="T122" s="804" t="s">
        <v>83</v>
      </c>
      <c r="U122" s="791"/>
      <c r="V122" s="791"/>
      <c r="W122" s="791"/>
      <c r="X122" s="791"/>
      <c r="Y122" s="791"/>
      <c r="Z122" s="791"/>
      <c r="AA122" s="791"/>
      <c r="AB122" s="801" t="s">
        <v>307</v>
      </c>
      <c r="AC122" s="791"/>
      <c r="AD122" s="791"/>
      <c r="AE122" s="791"/>
      <c r="AF122" s="791"/>
      <c r="AG122" s="801" t="s">
        <v>308</v>
      </c>
      <c r="AH122" s="791"/>
      <c r="AI122" s="791"/>
      <c r="AJ122" s="603" t="s">
        <v>84</v>
      </c>
      <c r="AK122" s="802" t="s">
        <v>309</v>
      </c>
      <c r="AL122" s="791"/>
      <c r="AM122" s="791"/>
      <c r="AN122" s="791"/>
      <c r="AO122" s="791"/>
      <c r="AP122" s="791"/>
      <c r="AQ122" s="604">
        <v>1761022020</v>
      </c>
      <c r="AR122" s="604">
        <v>1310452093.1199999</v>
      </c>
      <c r="AS122" s="660">
        <v>450569926.88</v>
      </c>
      <c r="AT122" s="612">
        <v>0</v>
      </c>
      <c r="AU122" s="604">
        <v>1290563384.5899999</v>
      </c>
      <c r="AV122" s="604">
        <v>19888708.530000001</v>
      </c>
      <c r="AW122" s="611">
        <v>417402640.39999998</v>
      </c>
      <c r="AX122" s="604">
        <v>873160744.19000006</v>
      </c>
      <c r="AY122" s="604">
        <v>417402640.39999998</v>
      </c>
      <c r="AZ122" s="605">
        <v>0</v>
      </c>
      <c r="BA122" s="604">
        <v>417402640.39999998</v>
      </c>
      <c r="BB122" s="605">
        <v>0</v>
      </c>
      <c r="BC122" s="605">
        <v>0</v>
      </c>
    </row>
    <row r="123" spans="1:55" s="472" customFormat="1" ht="13.5">
      <c r="A123" s="610" t="str">
        <f t="shared" si="8"/>
        <v>A20451010</v>
      </c>
      <c r="B123" s="801" t="s">
        <v>33</v>
      </c>
      <c r="C123" s="791"/>
      <c r="D123" s="801" t="s">
        <v>316</v>
      </c>
      <c r="E123" s="791"/>
      <c r="F123" s="801" t="s">
        <v>314</v>
      </c>
      <c r="G123" s="791"/>
      <c r="H123" s="801" t="s">
        <v>317</v>
      </c>
      <c r="I123" s="791"/>
      <c r="J123" s="801" t="s">
        <v>318</v>
      </c>
      <c r="K123" s="791"/>
      <c r="L123" s="791"/>
      <c r="M123" s="801" t="s">
        <v>84</v>
      </c>
      <c r="N123" s="791"/>
      <c r="O123" s="791"/>
      <c r="P123" s="801"/>
      <c r="Q123" s="791"/>
      <c r="R123" s="801"/>
      <c r="S123" s="791"/>
      <c r="T123" s="804" t="s">
        <v>85</v>
      </c>
      <c r="U123" s="791"/>
      <c r="V123" s="791"/>
      <c r="W123" s="791"/>
      <c r="X123" s="791"/>
      <c r="Y123" s="791"/>
      <c r="Z123" s="791"/>
      <c r="AA123" s="791"/>
      <c r="AB123" s="801" t="s">
        <v>307</v>
      </c>
      <c r="AC123" s="791"/>
      <c r="AD123" s="791"/>
      <c r="AE123" s="791"/>
      <c r="AF123" s="791"/>
      <c r="AG123" s="801" t="s">
        <v>308</v>
      </c>
      <c r="AH123" s="791"/>
      <c r="AI123" s="791"/>
      <c r="AJ123" s="603" t="s">
        <v>84</v>
      </c>
      <c r="AK123" s="802" t="s">
        <v>309</v>
      </c>
      <c r="AL123" s="791"/>
      <c r="AM123" s="791"/>
      <c r="AN123" s="791"/>
      <c r="AO123" s="791"/>
      <c r="AP123" s="791"/>
      <c r="AQ123" s="604">
        <v>2715791148</v>
      </c>
      <c r="AR123" s="604">
        <v>2105723798.29</v>
      </c>
      <c r="AS123" s="660">
        <v>610067349.71000004</v>
      </c>
      <c r="AT123" s="612">
        <v>0</v>
      </c>
      <c r="AU123" s="604">
        <v>2087108627.29</v>
      </c>
      <c r="AV123" s="604">
        <v>18615171</v>
      </c>
      <c r="AW123" s="611">
        <v>651170577</v>
      </c>
      <c r="AX123" s="604">
        <v>1435938050.29</v>
      </c>
      <c r="AY123" s="604">
        <v>651170577</v>
      </c>
      <c r="AZ123" s="605">
        <v>0</v>
      </c>
      <c r="BA123" s="604">
        <v>651170577</v>
      </c>
      <c r="BB123" s="605">
        <v>0</v>
      </c>
      <c r="BC123" s="605">
        <v>0</v>
      </c>
    </row>
    <row r="124" spans="1:55" s="472" customFormat="1" ht="13.5">
      <c r="A124" s="610" t="str">
        <f t="shared" si="8"/>
        <v>A20451210</v>
      </c>
      <c r="B124" s="801" t="s">
        <v>33</v>
      </c>
      <c r="C124" s="791"/>
      <c r="D124" s="801" t="s">
        <v>316</v>
      </c>
      <c r="E124" s="791"/>
      <c r="F124" s="801" t="s">
        <v>314</v>
      </c>
      <c r="G124" s="791"/>
      <c r="H124" s="801" t="s">
        <v>317</v>
      </c>
      <c r="I124" s="791"/>
      <c r="J124" s="801" t="s">
        <v>318</v>
      </c>
      <c r="K124" s="791"/>
      <c r="L124" s="791"/>
      <c r="M124" s="801" t="s">
        <v>324</v>
      </c>
      <c r="N124" s="791"/>
      <c r="O124" s="791"/>
      <c r="P124" s="801"/>
      <c r="Q124" s="791"/>
      <c r="R124" s="801"/>
      <c r="S124" s="791"/>
      <c r="T124" s="804" t="s">
        <v>86</v>
      </c>
      <c r="U124" s="791"/>
      <c r="V124" s="791"/>
      <c r="W124" s="791"/>
      <c r="X124" s="791"/>
      <c r="Y124" s="791"/>
      <c r="Z124" s="791"/>
      <c r="AA124" s="791"/>
      <c r="AB124" s="801" t="s">
        <v>307</v>
      </c>
      <c r="AC124" s="791"/>
      <c r="AD124" s="791"/>
      <c r="AE124" s="791"/>
      <c r="AF124" s="791"/>
      <c r="AG124" s="801" t="s">
        <v>308</v>
      </c>
      <c r="AH124" s="791"/>
      <c r="AI124" s="791"/>
      <c r="AJ124" s="603" t="s">
        <v>84</v>
      </c>
      <c r="AK124" s="802" t="s">
        <v>309</v>
      </c>
      <c r="AL124" s="791"/>
      <c r="AM124" s="791"/>
      <c r="AN124" s="791"/>
      <c r="AO124" s="791"/>
      <c r="AP124" s="791"/>
      <c r="AQ124" s="604">
        <v>3500000</v>
      </c>
      <c r="AR124" s="604">
        <v>956960</v>
      </c>
      <c r="AS124" s="660">
        <v>2543040</v>
      </c>
      <c r="AT124" s="612">
        <v>0</v>
      </c>
      <c r="AU124" s="604">
        <v>956960</v>
      </c>
      <c r="AV124" s="605">
        <v>0</v>
      </c>
      <c r="AW124" s="611">
        <v>956960</v>
      </c>
      <c r="AX124" s="605">
        <v>0</v>
      </c>
      <c r="AY124" s="604">
        <v>956960</v>
      </c>
      <c r="AZ124" s="605">
        <v>0</v>
      </c>
      <c r="BA124" s="604">
        <v>956960</v>
      </c>
      <c r="BB124" s="605">
        <v>0</v>
      </c>
      <c r="BC124" s="605">
        <v>0</v>
      </c>
    </row>
    <row r="125" spans="1:55" s="472" customFormat="1" ht="13.5">
      <c r="A125" s="610" t="str">
        <f t="shared" si="8"/>
        <v>A204610</v>
      </c>
      <c r="B125" s="790" t="s">
        <v>33</v>
      </c>
      <c r="C125" s="791"/>
      <c r="D125" s="790" t="s">
        <v>316</v>
      </c>
      <c r="E125" s="791"/>
      <c r="F125" s="790" t="s">
        <v>314</v>
      </c>
      <c r="G125" s="791"/>
      <c r="H125" s="790" t="s">
        <v>317</v>
      </c>
      <c r="I125" s="791"/>
      <c r="J125" s="790" t="s">
        <v>326</v>
      </c>
      <c r="K125" s="791"/>
      <c r="L125" s="791"/>
      <c r="M125" s="790"/>
      <c r="N125" s="791"/>
      <c r="O125" s="791"/>
      <c r="P125" s="790"/>
      <c r="Q125" s="791"/>
      <c r="R125" s="790"/>
      <c r="S125" s="791"/>
      <c r="T125" s="794" t="s">
        <v>338</v>
      </c>
      <c r="U125" s="791"/>
      <c r="V125" s="791"/>
      <c r="W125" s="791"/>
      <c r="X125" s="791"/>
      <c r="Y125" s="791"/>
      <c r="Z125" s="791"/>
      <c r="AA125" s="791"/>
      <c r="AB125" s="790" t="s">
        <v>307</v>
      </c>
      <c r="AC125" s="791"/>
      <c r="AD125" s="791"/>
      <c r="AE125" s="791"/>
      <c r="AF125" s="791"/>
      <c r="AG125" s="790" t="s">
        <v>308</v>
      </c>
      <c r="AH125" s="791"/>
      <c r="AI125" s="791"/>
      <c r="AJ125" s="599" t="s">
        <v>84</v>
      </c>
      <c r="AK125" s="797" t="s">
        <v>309</v>
      </c>
      <c r="AL125" s="791"/>
      <c r="AM125" s="791"/>
      <c r="AN125" s="791"/>
      <c r="AO125" s="791"/>
      <c r="AP125" s="791"/>
      <c r="AQ125" s="600">
        <v>2810671112</v>
      </c>
      <c r="AR125" s="600">
        <v>2088681676.5</v>
      </c>
      <c r="AS125" s="658">
        <v>721989435.5</v>
      </c>
      <c r="AT125" s="703">
        <v>0</v>
      </c>
      <c r="AU125" s="600">
        <v>1619647028</v>
      </c>
      <c r="AV125" s="600">
        <v>469034648.5</v>
      </c>
      <c r="AW125" s="702">
        <v>786379421</v>
      </c>
      <c r="AX125" s="600">
        <v>833267607</v>
      </c>
      <c r="AY125" s="600">
        <v>786379421</v>
      </c>
      <c r="AZ125" s="601">
        <v>0</v>
      </c>
      <c r="BA125" s="600">
        <v>786379421</v>
      </c>
      <c r="BB125" s="601">
        <v>0</v>
      </c>
      <c r="BC125" s="601">
        <v>0</v>
      </c>
    </row>
    <row r="126" spans="1:55" s="472" customFormat="1" ht="13.5">
      <c r="A126" s="610" t="str">
        <f t="shared" si="8"/>
        <v>A2046210</v>
      </c>
      <c r="B126" s="801" t="s">
        <v>33</v>
      </c>
      <c r="C126" s="791"/>
      <c r="D126" s="801" t="s">
        <v>316</v>
      </c>
      <c r="E126" s="791"/>
      <c r="F126" s="801" t="s">
        <v>314</v>
      </c>
      <c r="G126" s="791"/>
      <c r="H126" s="801" t="s">
        <v>317</v>
      </c>
      <c r="I126" s="791"/>
      <c r="J126" s="801" t="s">
        <v>326</v>
      </c>
      <c r="K126" s="791"/>
      <c r="L126" s="791"/>
      <c r="M126" s="801" t="s">
        <v>316</v>
      </c>
      <c r="N126" s="791"/>
      <c r="O126" s="791"/>
      <c r="P126" s="801"/>
      <c r="Q126" s="791"/>
      <c r="R126" s="801"/>
      <c r="S126" s="791"/>
      <c r="T126" s="804" t="s">
        <v>87</v>
      </c>
      <c r="U126" s="791"/>
      <c r="V126" s="791"/>
      <c r="W126" s="791"/>
      <c r="X126" s="791"/>
      <c r="Y126" s="791"/>
      <c r="Z126" s="791"/>
      <c r="AA126" s="791"/>
      <c r="AB126" s="801" t="s">
        <v>307</v>
      </c>
      <c r="AC126" s="791"/>
      <c r="AD126" s="791"/>
      <c r="AE126" s="791"/>
      <c r="AF126" s="791"/>
      <c r="AG126" s="801" t="s">
        <v>308</v>
      </c>
      <c r="AH126" s="791"/>
      <c r="AI126" s="791"/>
      <c r="AJ126" s="603" t="s">
        <v>84</v>
      </c>
      <c r="AK126" s="802" t="s">
        <v>309</v>
      </c>
      <c r="AL126" s="791"/>
      <c r="AM126" s="791"/>
      <c r="AN126" s="791"/>
      <c r="AO126" s="791"/>
      <c r="AP126" s="791"/>
      <c r="AQ126" s="604">
        <v>1086771112</v>
      </c>
      <c r="AR126" s="604">
        <v>704781676</v>
      </c>
      <c r="AS126" s="660">
        <v>381989436</v>
      </c>
      <c r="AT126" s="612">
        <v>0</v>
      </c>
      <c r="AU126" s="604">
        <v>704781676</v>
      </c>
      <c r="AV126" s="605">
        <v>0</v>
      </c>
      <c r="AW126" s="611">
        <v>328946749</v>
      </c>
      <c r="AX126" s="604">
        <v>375834927</v>
      </c>
      <c r="AY126" s="604">
        <v>328946749</v>
      </c>
      <c r="AZ126" s="605">
        <v>0</v>
      </c>
      <c r="BA126" s="604">
        <v>328946749</v>
      </c>
      <c r="BB126" s="605">
        <v>0</v>
      </c>
      <c r="BC126" s="605">
        <v>0</v>
      </c>
    </row>
    <row r="127" spans="1:55" s="472" customFormat="1" ht="13.5">
      <c r="A127" s="610" t="str">
        <f t="shared" si="8"/>
        <v>A2046310</v>
      </c>
      <c r="B127" s="801" t="s">
        <v>33</v>
      </c>
      <c r="C127" s="791"/>
      <c r="D127" s="801" t="s">
        <v>316</v>
      </c>
      <c r="E127" s="791"/>
      <c r="F127" s="801" t="s">
        <v>314</v>
      </c>
      <c r="G127" s="791"/>
      <c r="H127" s="801" t="s">
        <v>317</v>
      </c>
      <c r="I127" s="791"/>
      <c r="J127" s="801" t="s">
        <v>326</v>
      </c>
      <c r="K127" s="791"/>
      <c r="L127" s="791"/>
      <c r="M127" s="801" t="s">
        <v>323</v>
      </c>
      <c r="N127" s="791"/>
      <c r="O127" s="791"/>
      <c r="P127" s="801"/>
      <c r="Q127" s="791"/>
      <c r="R127" s="801"/>
      <c r="S127" s="791"/>
      <c r="T127" s="804" t="s">
        <v>88</v>
      </c>
      <c r="U127" s="791"/>
      <c r="V127" s="791"/>
      <c r="W127" s="791"/>
      <c r="X127" s="791"/>
      <c r="Y127" s="791"/>
      <c r="Z127" s="791"/>
      <c r="AA127" s="791"/>
      <c r="AB127" s="801" t="s">
        <v>307</v>
      </c>
      <c r="AC127" s="791"/>
      <c r="AD127" s="791"/>
      <c r="AE127" s="791"/>
      <c r="AF127" s="791"/>
      <c r="AG127" s="801" t="s">
        <v>308</v>
      </c>
      <c r="AH127" s="791"/>
      <c r="AI127" s="791"/>
      <c r="AJ127" s="603" t="s">
        <v>84</v>
      </c>
      <c r="AK127" s="802" t="s">
        <v>309</v>
      </c>
      <c r="AL127" s="791"/>
      <c r="AM127" s="791"/>
      <c r="AN127" s="791"/>
      <c r="AO127" s="791"/>
      <c r="AP127" s="791"/>
      <c r="AQ127" s="604">
        <v>90000000</v>
      </c>
      <c r="AR127" s="605">
        <v>0</v>
      </c>
      <c r="AS127" s="660">
        <v>90000000</v>
      </c>
      <c r="AT127" s="612">
        <v>0</v>
      </c>
      <c r="AU127" s="605">
        <v>0</v>
      </c>
      <c r="AV127" s="605">
        <v>0</v>
      </c>
      <c r="AW127" s="612">
        <v>0</v>
      </c>
      <c r="AX127" s="605">
        <v>0</v>
      </c>
      <c r="AY127" s="605">
        <v>0</v>
      </c>
      <c r="AZ127" s="605">
        <v>0</v>
      </c>
      <c r="BA127" s="605">
        <v>0</v>
      </c>
      <c r="BB127" s="605">
        <v>0</v>
      </c>
      <c r="BC127" s="605">
        <v>0</v>
      </c>
    </row>
    <row r="128" spans="1:55" s="472" customFormat="1" ht="13.5">
      <c r="A128" s="610" t="str">
        <f t="shared" si="8"/>
        <v>A2046510</v>
      </c>
      <c r="B128" s="801" t="s">
        <v>33</v>
      </c>
      <c r="C128" s="791"/>
      <c r="D128" s="801" t="s">
        <v>316</v>
      </c>
      <c r="E128" s="791"/>
      <c r="F128" s="801" t="s">
        <v>314</v>
      </c>
      <c r="G128" s="791"/>
      <c r="H128" s="801" t="s">
        <v>317</v>
      </c>
      <c r="I128" s="791"/>
      <c r="J128" s="801" t="s">
        <v>326</v>
      </c>
      <c r="K128" s="791"/>
      <c r="L128" s="791"/>
      <c r="M128" s="801" t="s">
        <v>318</v>
      </c>
      <c r="N128" s="791"/>
      <c r="O128" s="791"/>
      <c r="P128" s="801"/>
      <c r="Q128" s="791"/>
      <c r="R128" s="801"/>
      <c r="S128" s="791"/>
      <c r="T128" s="804" t="s">
        <v>89</v>
      </c>
      <c r="U128" s="791"/>
      <c r="V128" s="791"/>
      <c r="W128" s="791"/>
      <c r="X128" s="791"/>
      <c r="Y128" s="791"/>
      <c r="Z128" s="791"/>
      <c r="AA128" s="791"/>
      <c r="AB128" s="801" t="s">
        <v>307</v>
      </c>
      <c r="AC128" s="791"/>
      <c r="AD128" s="791"/>
      <c r="AE128" s="791"/>
      <c r="AF128" s="791"/>
      <c r="AG128" s="801" t="s">
        <v>308</v>
      </c>
      <c r="AH128" s="791"/>
      <c r="AI128" s="791"/>
      <c r="AJ128" s="603" t="s">
        <v>84</v>
      </c>
      <c r="AK128" s="802" t="s">
        <v>309</v>
      </c>
      <c r="AL128" s="791"/>
      <c r="AM128" s="791"/>
      <c r="AN128" s="791"/>
      <c r="AO128" s="791"/>
      <c r="AP128" s="791"/>
      <c r="AQ128" s="604">
        <v>1583900000</v>
      </c>
      <c r="AR128" s="604">
        <v>1383900000.5</v>
      </c>
      <c r="AS128" s="660">
        <v>199999999.5</v>
      </c>
      <c r="AT128" s="612">
        <v>0</v>
      </c>
      <c r="AU128" s="604">
        <v>914865352</v>
      </c>
      <c r="AV128" s="604">
        <v>469034648.5</v>
      </c>
      <c r="AW128" s="611">
        <v>457432672</v>
      </c>
      <c r="AX128" s="604">
        <v>457432680</v>
      </c>
      <c r="AY128" s="604">
        <v>457432672</v>
      </c>
      <c r="AZ128" s="605">
        <v>0</v>
      </c>
      <c r="BA128" s="604">
        <v>457432672</v>
      </c>
      <c r="BB128" s="605">
        <v>0</v>
      </c>
      <c r="BC128" s="605">
        <v>0</v>
      </c>
    </row>
    <row r="129" spans="1:55" s="472" customFormat="1" ht="13.5">
      <c r="A129" s="610" t="str">
        <f t="shared" si="8"/>
        <v>A2046810</v>
      </c>
      <c r="B129" s="801" t="s">
        <v>33</v>
      </c>
      <c r="C129" s="791"/>
      <c r="D129" s="801" t="s">
        <v>316</v>
      </c>
      <c r="E129" s="791"/>
      <c r="F129" s="801" t="s">
        <v>314</v>
      </c>
      <c r="G129" s="791"/>
      <c r="H129" s="801" t="s">
        <v>317</v>
      </c>
      <c r="I129" s="791"/>
      <c r="J129" s="801" t="s">
        <v>326</v>
      </c>
      <c r="K129" s="791"/>
      <c r="L129" s="791"/>
      <c r="M129" s="801" t="s">
        <v>328</v>
      </c>
      <c r="N129" s="791"/>
      <c r="O129" s="791"/>
      <c r="P129" s="801"/>
      <c r="Q129" s="791"/>
      <c r="R129" s="801"/>
      <c r="S129" s="791"/>
      <c r="T129" s="804" t="s">
        <v>694</v>
      </c>
      <c r="U129" s="791"/>
      <c r="V129" s="791"/>
      <c r="W129" s="791"/>
      <c r="X129" s="791"/>
      <c r="Y129" s="791"/>
      <c r="Z129" s="791"/>
      <c r="AA129" s="791"/>
      <c r="AB129" s="801" t="s">
        <v>307</v>
      </c>
      <c r="AC129" s="791"/>
      <c r="AD129" s="791"/>
      <c r="AE129" s="791"/>
      <c r="AF129" s="791"/>
      <c r="AG129" s="801" t="s">
        <v>308</v>
      </c>
      <c r="AH129" s="791"/>
      <c r="AI129" s="791"/>
      <c r="AJ129" s="603" t="s">
        <v>84</v>
      </c>
      <c r="AK129" s="802" t="s">
        <v>309</v>
      </c>
      <c r="AL129" s="791"/>
      <c r="AM129" s="791"/>
      <c r="AN129" s="791"/>
      <c r="AO129" s="791"/>
      <c r="AP129" s="791"/>
      <c r="AQ129" s="604">
        <v>50000000</v>
      </c>
      <c r="AR129" s="605">
        <v>0</v>
      </c>
      <c r="AS129" s="660">
        <v>50000000</v>
      </c>
      <c r="AT129" s="612">
        <v>0</v>
      </c>
      <c r="AU129" s="605">
        <v>0</v>
      </c>
      <c r="AV129" s="605">
        <v>0</v>
      </c>
      <c r="AW129" s="612">
        <v>0</v>
      </c>
      <c r="AX129" s="605">
        <v>0</v>
      </c>
      <c r="AY129" s="605">
        <v>0</v>
      </c>
      <c r="AZ129" s="605">
        <v>0</v>
      </c>
      <c r="BA129" s="605">
        <v>0</v>
      </c>
      <c r="BB129" s="605">
        <v>0</v>
      </c>
      <c r="BC129" s="605">
        <v>0</v>
      </c>
    </row>
    <row r="130" spans="1:55" s="472" customFormat="1" ht="13.5">
      <c r="A130" s="610" t="str">
        <f t="shared" si="8"/>
        <v>A204710</v>
      </c>
      <c r="B130" s="790" t="s">
        <v>33</v>
      </c>
      <c r="C130" s="791"/>
      <c r="D130" s="790" t="s">
        <v>316</v>
      </c>
      <c r="E130" s="791"/>
      <c r="F130" s="790" t="s">
        <v>314</v>
      </c>
      <c r="G130" s="791"/>
      <c r="H130" s="790" t="s">
        <v>317</v>
      </c>
      <c r="I130" s="791"/>
      <c r="J130" s="790" t="s">
        <v>327</v>
      </c>
      <c r="K130" s="791"/>
      <c r="L130" s="791"/>
      <c r="M130" s="790"/>
      <c r="N130" s="791"/>
      <c r="O130" s="791"/>
      <c r="P130" s="790"/>
      <c r="Q130" s="791"/>
      <c r="R130" s="790"/>
      <c r="S130" s="791"/>
      <c r="T130" s="794" t="s">
        <v>253</v>
      </c>
      <c r="U130" s="791"/>
      <c r="V130" s="791"/>
      <c r="W130" s="791"/>
      <c r="X130" s="791"/>
      <c r="Y130" s="791"/>
      <c r="Z130" s="791"/>
      <c r="AA130" s="791"/>
      <c r="AB130" s="790" t="s">
        <v>307</v>
      </c>
      <c r="AC130" s="791"/>
      <c r="AD130" s="791"/>
      <c r="AE130" s="791"/>
      <c r="AF130" s="791"/>
      <c r="AG130" s="790" t="s">
        <v>308</v>
      </c>
      <c r="AH130" s="791"/>
      <c r="AI130" s="791"/>
      <c r="AJ130" s="599" t="s">
        <v>84</v>
      </c>
      <c r="AK130" s="797" t="s">
        <v>309</v>
      </c>
      <c r="AL130" s="791"/>
      <c r="AM130" s="791"/>
      <c r="AN130" s="791"/>
      <c r="AO130" s="791"/>
      <c r="AP130" s="791"/>
      <c r="AQ130" s="600">
        <v>101400000</v>
      </c>
      <c r="AR130" s="600">
        <v>65534629</v>
      </c>
      <c r="AS130" s="658">
        <v>35865371</v>
      </c>
      <c r="AT130" s="703">
        <v>0</v>
      </c>
      <c r="AU130" s="600">
        <v>41334446</v>
      </c>
      <c r="AV130" s="600">
        <v>24200183</v>
      </c>
      <c r="AW130" s="702">
        <v>41334446</v>
      </c>
      <c r="AX130" s="601">
        <v>0</v>
      </c>
      <c r="AY130" s="600">
        <v>41334446</v>
      </c>
      <c r="AZ130" s="601">
        <v>0</v>
      </c>
      <c r="BA130" s="600">
        <v>41334446</v>
      </c>
      <c r="BB130" s="601">
        <v>0</v>
      </c>
      <c r="BC130" s="601">
        <v>0</v>
      </c>
    </row>
    <row r="131" spans="1:55" s="472" customFormat="1" ht="13.5">
      <c r="A131" s="610" t="str">
        <f t="shared" si="8"/>
        <v>A2047510</v>
      </c>
      <c r="B131" s="801" t="s">
        <v>33</v>
      </c>
      <c r="C131" s="791"/>
      <c r="D131" s="801" t="s">
        <v>316</v>
      </c>
      <c r="E131" s="791"/>
      <c r="F131" s="801" t="s">
        <v>314</v>
      </c>
      <c r="G131" s="791"/>
      <c r="H131" s="801" t="s">
        <v>317</v>
      </c>
      <c r="I131" s="791"/>
      <c r="J131" s="801" t="s">
        <v>327</v>
      </c>
      <c r="K131" s="791"/>
      <c r="L131" s="791"/>
      <c r="M131" s="801" t="s">
        <v>318</v>
      </c>
      <c r="N131" s="791"/>
      <c r="O131" s="791"/>
      <c r="P131" s="801"/>
      <c r="Q131" s="791"/>
      <c r="R131" s="801"/>
      <c r="S131" s="791"/>
      <c r="T131" s="804" t="s">
        <v>90</v>
      </c>
      <c r="U131" s="791"/>
      <c r="V131" s="791"/>
      <c r="W131" s="791"/>
      <c r="X131" s="791"/>
      <c r="Y131" s="791"/>
      <c r="Z131" s="791"/>
      <c r="AA131" s="791"/>
      <c r="AB131" s="801" t="s">
        <v>307</v>
      </c>
      <c r="AC131" s="791"/>
      <c r="AD131" s="791"/>
      <c r="AE131" s="791"/>
      <c r="AF131" s="791"/>
      <c r="AG131" s="801" t="s">
        <v>308</v>
      </c>
      <c r="AH131" s="791"/>
      <c r="AI131" s="791"/>
      <c r="AJ131" s="603" t="s">
        <v>84</v>
      </c>
      <c r="AK131" s="802" t="s">
        <v>309</v>
      </c>
      <c r="AL131" s="791"/>
      <c r="AM131" s="791"/>
      <c r="AN131" s="791"/>
      <c r="AO131" s="791"/>
      <c r="AP131" s="791"/>
      <c r="AQ131" s="604">
        <v>6000000</v>
      </c>
      <c r="AR131" s="604">
        <v>837000</v>
      </c>
      <c r="AS131" s="660">
        <v>5163000</v>
      </c>
      <c r="AT131" s="612">
        <v>0</v>
      </c>
      <c r="AU131" s="604">
        <v>837000</v>
      </c>
      <c r="AV131" s="605">
        <v>0</v>
      </c>
      <c r="AW131" s="611">
        <v>837000</v>
      </c>
      <c r="AX131" s="605">
        <v>0</v>
      </c>
      <c r="AY131" s="604">
        <v>837000</v>
      </c>
      <c r="AZ131" s="605">
        <v>0</v>
      </c>
      <c r="BA131" s="604">
        <v>837000</v>
      </c>
      <c r="BB131" s="605">
        <v>0</v>
      </c>
      <c r="BC131" s="605">
        <v>0</v>
      </c>
    </row>
    <row r="132" spans="1:55" s="472" customFormat="1" ht="13.5">
      <c r="A132" s="610" t="str">
        <f t="shared" si="8"/>
        <v>A2047610</v>
      </c>
      <c r="B132" s="801" t="s">
        <v>33</v>
      </c>
      <c r="C132" s="791"/>
      <c r="D132" s="801" t="s">
        <v>316</v>
      </c>
      <c r="E132" s="791"/>
      <c r="F132" s="801" t="s">
        <v>314</v>
      </c>
      <c r="G132" s="791"/>
      <c r="H132" s="801" t="s">
        <v>317</v>
      </c>
      <c r="I132" s="791"/>
      <c r="J132" s="801" t="s">
        <v>327</v>
      </c>
      <c r="K132" s="791"/>
      <c r="L132" s="791"/>
      <c r="M132" s="801" t="s">
        <v>326</v>
      </c>
      <c r="N132" s="791"/>
      <c r="O132" s="791"/>
      <c r="P132" s="801"/>
      <c r="Q132" s="791"/>
      <c r="R132" s="801"/>
      <c r="S132" s="791"/>
      <c r="T132" s="804" t="s">
        <v>91</v>
      </c>
      <c r="U132" s="791"/>
      <c r="V132" s="791"/>
      <c r="W132" s="791"/>
      <c r="X132" s="791"/>
      <c r="Y132" s="791"/>
      <c r="Z132" s="791"/>
      <c r="AA132" s="791"/>
      <c r="AB132" s="801" t="s">
        <v>307</v>
      </c>
      <c r="AC132" s="791"/>
      <c r="AD132" s="791"/>
      <c r="AE132" s="791"/>
      <c r="AF132" s="791"/>
      <c r="AG132" s="801" t="s">
        <v>308</v>
      </c>
      <c r="AH132" s="791"/>
      <c r="AI132" s="791"/>
      <c r="AJ132" s="603" t="s">
        <v>84</v>
      </c>
      <c r="AK132" s="802" t="s">
        <v>309</v>
      </c>
      <c r="AL132" s="791"/>
      <c r="AM132" s="791"/>
      <c r="AN132" s="791"/>
      <c r="AO132" s="791"/>
      <c r="AP132" s="791"/>
      <c r="AQ132" s="604">
        <v>95400000</v>
      </c>
      <c r="AR132" s="604">
        <v>64697629</v>
      </c>
      <c r="AS132" s="660">
        <v>30702371</v>
      </c>
      <c r="AT132" s="612">
        <v>0</v>
      </c>
      <c r="AU132" s="604">
        <v>40497446</v>
      </c>
      <c r="AV132" s="604">
        <v>24200183</v>
      </c>
      <c r="AW132" s="611">
        <v>40497446</v>
      </c>
      <c r="AX132" s="605">
        <v>0</v>
      </c>
      <c r="AY132" s="604">
        <v>40497446</v>
      </c>
      <c r="AZ132" s="605">
        <v>0</v>
      </c>
      <c r="BA132" s="604">
        <v>40497446</v>
      </c>
      <c r="BB132" s="605">
        <v>0</v>
      </c>
      <c r="BC132" s="605">
        <v>0</v>
      </c>
    </row>
    <row r="133" spans="1:55" s="472" customFormat="1" ht="13.5">
      <c r="A133" s="610" t="str">
        <f t="shared" si="8"/>
        <v>A204810</v>
      </c>
      <c r="B133" s="790" t="s">
        <v>33</v>
      </c>
      <c r="C133" s="791"/>
      <c r="D133" s="790" t="s">
        <v>316</v>
      </c>
      <c r="E133" s="791"/>
      <c r="F133" s="790" t="s">
        <v>314</v>
      </c>
      <c r="G133" s="791"/>
      <c r="H133" s="790" t="s">
        <v>317</v>
      </c>
      <c r="I133" s="791"/>
      <c r="J133" s="790" t="s">
        <v>328</v>
      </c>
      <c r="K133" s="791"/>
      <c r="L133" s="791"/>
      <c r="M133" s="790"/>
      <c r="N133" s="791"/>
      <c r="O133" s="791"/>
      <c r="P133" s="790"/>
      <c r="Q133" s="791"/>
      <c r="R133" s="790"/>
      <c r="S133" s="791"/>
      <c r="T133" s="794" t="s">
        <v>339</v>
      </c>
      <c r="U133" s="791"/>
      <c r="V133" s="791"/>
      <c r="W133" s="791"/>
      <c r="X133" s="791"/>
      <c r="Y133" s="791"/>
      <c r="Z133" s="791"/>
      <c r="AA133" s="791"/>
      <c r="AB133" s="790" t="s">
        <v>307</v>
      </c>
      <c r="AC133" s="791"/>
      <c r="AD133" s="791"/>
      <c r="AE133" s="791"/>
      <c r="AF133" s="791"/>
      <c r="AG133" s="790" t="s">
        <v>308</v>
      </c>
      <c r="AH133" s="791"/>
      <c r="AI133" s="791"/>
      <c r="AJ133" s="599" t="s">
        <v>84</v>
      </c>
      <c r="AK133" s="797" t="s">
        <v>309</v>
      </c>
      <c r="AL133" s="791"/>
      <c r="AM133" s="791"/>
      <c r="AN133" s="791"/>
      <c r="AO133" s="791"/>
      <c r="AP133" s="791"/>
      <c r="AQ133" s="600">
        <v>1343176172</v>
      </c>
      <c r="AR133" s="600">
        <v>1343176172</v>
      </c>
      <c r="AS133" s="659">
        <v>0</v>
      </c>
      <c r="AT133" s="703">
        <v>0</v>
      </c>
      <c r="AU133" s="600">
        <v>739453810</v>
      </c>
      <c r="AV133" s="600">
        <v>603722362</v>
      </c>
      <c r="AW133" s="702">
        <v>739453810</v>
      </c>
      <c r="AX133" s="601">
        <v>0</v>
      </c>
      <c r="AY133" s="600">
        <v>722626608</v>
      </c>
      <c r="AZ133" s="600">
        <v>16827202</v>
      </c>
      <c r="BA133" s="600">
        <v>722626608</v>
      </c>
      <c r="BB133" s="601">
        <v>0</v>
      </c>
      <c r="BC133" s="600">
        <v>1193923</v>
      </c>
    </row>
    <row r="134" spans="1:55" s="472" customFormat="1" ht="13.5">
      <c r="A134" s="610" t="str">
        <f t="shared" si="8"/>
        <v>A2048110</v>
      </c>
      <c r="B134" s="801" t="s">
        <v>33</v>
      </c>
      <c r="C134" s="791"/>
      <c r="D134" s="801" t="s">
        <v>316</v>
      </c>
      <c r="E134" s="791"/>
      <c r="F134" s="801" t="s">
        <v>314</v>
      </c>
      <c r="G134" s="791"/>
      <c r="H134" s="801" t="s">
        <v>317</v>
      </c>
      <c r="I134" s="791"/>
      <c r="J134" s="801" t="s">
        <v>328</v>
      </c>
      <c r="K134" s="791"/>
      <c r="L134" s="791"/>
      <c r="M134" s="801" t="s">
        <v>313</v>
      </c>
      <c r="N134" s="791"/>
      <c r="O134" s="791"/>
      <c r="P134" s="801"/>
      <c r="Q134" s="791"/>
      <c r="R134" s="801"/>
      <c r="S134" s="791"/>
      <c r="T134" s="804" t="s">
        <v>92</v>
      </c>
      <c r="U134" s="791"/>
      <c r="V134" s="791"/>
      <c r="W134" s="791"/>
      <c r="X134" s="791"/>
      <c r="Y134" s="791"/>
      <c r="Z134" s="791"/>
      <c r="AA134" s="791"/>
      <c r="AB134" s="801" t="s">
        <v>307</v>
      </c>
      <c r="AC134" s="791"/>
      <c r="AD134" s="791"/>
      <c r="AE134" s="791"/>
      <c r="AF134" s="791"/>
      <c r="AG134" s="801" t="s">
        <v>308</v>
      </c>
      <c r="AH134" s="791"/>
      <c r="AI134" s="791"/>
      <c r="AJ134" s="603" t="s">
        <v>84</v>
      </c>
      <c r="AK134" s="802" t="s">
        <v>309</v>
      </c>
      <c r="AL134" s="791"/>
      <c r="AM134" s="791"/>
      <c r="AN134" s="791"/>
      <c r="AO134" s="791"/>
      <c r="AP134" s="791"/>
      <c r="AQ134" s="604">
        <v>143815862</v>
      </c>
      <c r="AR134" s="604">
        <v>143815862</v>
      </c>
      <c r="AS134" s="661">
        <v>0</v>
      </c>
      <c r="AT134" s="612">
        <v>0</v>
      </c>
      <c r="AU134" s="604">
        <v>68122064</v>
      </c>
      <c r="AV134" s="604">
        <v>75693798</v>
      </c>
      <c r="AW134" s="611">
        <v>68122064</v>
      </c>
      <c r="AX134" s="605">
        <v>0</v>
      </c>
      <c r="AY134" s="604">
        <v>67710274</v>
      </c>
      <c r="AZ134" s="604">
        <v>411790</v>
      </c>
      <c r="BA134" s="604">
        <v>67710274</v>
      </c>
      <c r="BB134" s="605">
        <v>0</v>
      </c>
      <c r="BC134" s="605">
        <v>0</v>
      </c>
    </row>
    <row r="135" spans="1:55" s="472" customFormat="1" ht="13.5">
      <c r="A135" s="610" t="str">
        <f t="shared" si="8"/>
        <v>A2048210</v>
      </c>
      <c r="B135" s="801" t="s">
        <v>33</v>
      </c>
      <c r="C135" s="791"/>
      <c r="D135" s="801" t="s">
        <v>316</v>
      </c>
      <c r="E135" s="791"/>
      <c r="F135" s="801" t="s">
        <v>314</v>
      </c>
      <c r="G135" s="791"/>
      <c r="H135" s="801" t="s">
        <v>317</v>
      </c>
      <c r="I135" s="791"/>
      <c r="J135" s="801" t="s">
        <v>328</v>
      </c>
      <c r="K135" s="791"/>
      <c r="L135" s="791"/>
      <c r="M135" s="801" t="s">
        <v>316</v>
      </c>
      <c r="N135" s="791"/>
      <c r="O135" s="791"/>
      <c r="P135" s="801"/>
      <c r="Q135" s="791"/>
      <c r="R135" s="801"/>
      <c r="S135" s="791"/>
      <c r="T135" s="804" t="s">
        <v>93</v>
      </c>
      <c r="U135" s="791"/>
      <c r="V135" s="791"/>
      <c r="W135" s="791"/>
      <c r="X135" s="791"/>
      <c r="Y135" s="791"/>
      <c r="Z135" s="791"/>
      <c r="AA135" s="791"/>
      <c r="AB135" s="801" t="s">
        <v>307</v>
      </c>
      <c r="AC135" s="791"/>
      <c r="AD135" s="791"/>
      <c r="AE135" s="791"/>
      <c r="AF135" s="791"/>
      <c r="AG135" s="801" t="s">
        <v>308</v>
      </c>
      <c r="AH135" s="791"/>
      <c r="AI135" s="791"/>
      <c r="AJ135" s="603" t="s">
        <v>84</v>
      </c>
      <c r="AK135" s="802" t="s">
        <v>309</v>
      </c>
      <c r="AL135" s="791"/>
      <c r="AM135" s="791"/>
      <c r="AN135" s="791"/>
      <c r="AO135" s="791"/>
      <c r="AP135" s="791"/>
      <c r="AQ135" s="604">
        <v>794010310</v>
      </c>
      <c r="AR135" s="604">
        <v>794010310</v>
      </c>
      <c r="AS135" s="661">
        <v>0</v>
      </c>
      <c r="AT135" s="612">
        <v>0</v>
      </c>
      <c r="AU135" s="604">
        <v>466900312</v>
      </c>
      <c r="AV135" s="604">
        <v>327109998</v>
      </c>
      <c r="AW135" s="611">
        <v>466900312</v>
      </c>
      <c r="AX135" s="605">
        <v>0</v>
      </c>
      <c r="AY135" s="604">
        <v>463831242</v>
      </c>
      <c r="AZ135" s="604">
        <v>3069070</v>
      </c>
      <c r="BA135" s="604">
        <v>463831242</v>
      </c>
      <c r="BB135" s="605">
        <v>0</v>
      </c>
      <c r="BC135" s="604">
        <v>1061023</v>
      </c>
    </row>
    <row r="136" spans="1:55" s="472" customFormat="1" ht="13.5">
      <c r="A136" s="610" t="str">
        <f t="shared" si="8"/>
        <v>A2048310</v>
      </c>
      <c r="B136" s="801" t="s">
        <v>33</v>
      </c>
      <c r="C136" s="791"/>
      <c r="D136" s="801" t="s">
        <v>316</v>
      </c>
      <c r="E136" s="791"/>
      <c r="F136" s="801" t="s">
        <v>314</v>
      </c>
      <c r="G136" s="791"/>
      <c r="H136" s="801" t="s">
        <v>317</v>
      </c>
      <c r="I136" s="791"/>
      <c r="J136" s="801" t="s">
        <v>328</v>
      </c>
      <c r="K136" s="791"/>
      <c r="L136" s="791"/>
      <c r="M136" s="801" t="s">
        <v>323</v>
      </c>
      <c r="N136" s="791"/>
      <c r="O136" s="791"/>
      <c r="P136" s="801"/>
      <c r="Q136" s="791"/>
      <c r="R136" s="801"/>
      <c r="S136" s="791"/>
      <c r="T136" s="804" t="s">
        <v>94</v>
      </c>
      <c r="U136" s="791"/>
      <c r="V136" s="791"/>
      <c r="W136" s="791"/>
      <c r="X136" s="791"/>
      <c r="Y136" s="791"/>
      <c r="Z136" s="791"/>
      <c r="AA136" s="791"/>
      <c r="AB136" s="801" t="s">
        <v>307</v>
      </c>
      <c r="AC136" s="791"/>
      <c r="AD136" s="791"/>
      <c r="AE136" s="791"/>
      <c r="AF136" s="791"/>
      <c r="AG136" s="801" t="s">
        <v>308</v>
      </c>
      <c r="AH136" s="791"/>
      <c r="AI136" s="791"/>
      <c r="AJ136" s="603" t="s">
        <v>84</v>
      </c>
      <c r="AK136" s="802" t="s">
        <v>309</v>
      </c>
      <c r="AL136" s="791"/>
      <c r="AM136" s="791"/>
      <c r="AN136" s="791"/>
      <c r="AO136" s="791"/>
      <c r="AP136" s="791"/>
      <c r="AQ136" s="604">
        <v>350000</v>
      </c>
      <c r="AR136" s="604">
        <v>350000</v>
      </c>
      <c r="AS136" s="661">
        <v>0</v>
      </c>
      <c r="AT136" s="612">
        <v>0</v>
      </c>
      <c r="AU136" s="604">
        <v>55247</v>
      </c>
      <c r="AV136" s="604">
        <v>294753</v>
      </c>
      <c r="AW136" s="611">
        <v>55247</v>
      </c>
      <c r="AX136" s="605">
        <v>0</v>
      </c>
      <c r="AY136" s="604">
        <v>55247</v>
      </c>
      <c r="AZ136" s="605">
        <v>0</v>
      </c>
      <c r="BA136" s="604">
        <v>55247</v>
      </c>
      <c r="BB136" s="605">
        <v>0</v>
      </c>
      <c r="BC136" s="605">
        <v>0</v>
      </c>
    </row>
    <row r="137" spans="1:55" s="472" customFormat="1" ht="13.5">
      <c r="A137" s="610" t="str">
        <f t="shared" si="8"/>
        <v>A2048510</v>
      </c>
      <c r="B137" s="801" t="s">
        <v>33</v>
      </c>
      <c r="C137" s="791"/>
      <c r="D137" s="801" t="s">
        <v>316</v>
      </c>
      <c r="E137" s="791"/>
      <c r="F137" s="801" t="s">
        <v>314</v>
      </c>
      <c r="G137" s="791"/>
      <c r="H137" s="801" t="s">
        <v>317</v>
      </c>
      <c r="I137" s="791"/>
      <c r="J137" s="801" t="s">
        <v>328</v>
      </c>
      <c r="K137" s="791"/>
      <c r="L137" s="791"/>
      <c r="M137" s="801" t="s">
        <v>318</v>
      </c>
      <c r="N137" s="791"/>
      <c r="O137" s="791"/>
      <c r="P137" s="801"/>
      <c r="Q137" s="791"/>
      <c r="R137" s="801"/>
      <c r="S137" s="791"/>
      <c r="T137" s="804" t="s">
        <v>95</v>
      </c>
      <c r="U137" s="791"/>
      <c r="V137" s="791"/>
      <c r="W137" s="791"/>
      <c r="X137" s="791"/>
      <c r="Y137" s="791"/>
      <c r="Z137" s="791"/>
      <c r="AA137" s="791"/>
      <c r="AB137" s="801" t="s">
        <v>307</v>
      </c>
      <c r="AC137" s="791"/>
      <c r="AD137" s="791"/>
      <c r="AE137" s="791"/>
      <c r="AF137" s="791"/>
      <c r="AG137" s="801" t="s">
        <v>308</v>
      </c>
      <c r="AH137" s="791"/>
      <c r="AI137" s="791"/>
      <c r="AJ137" s="603" t="s">
        <v>84</v>
      </c>
      <c r="AK137" s="802" t="s">
        <v>309</v>
      </c>
      <c r="AL137" s="791"/>
      <c r="AM137" s="791"/>
      <c r="AN137" s="791"/>
      <c r="AO137" s="791"/>
      <c r="AP137" s="791"/>
      <c r="AQ137" s="604">
        <v>185000000</v>
      </c>
      <c r="AR137" s="604">
        <v>185000000</v>
      </c>
      <c r="AS137" s="661">
        <v>0</v>
      </c>
      <c r="AT137" s="612">
        <v>0</v>
      </c>
      <c r="AU137" s="604">
        <v>84140245</v>
      </c>
      <c r="AV137" s="604">
        <v>100859755</v>
      </c>
      <c r="AW137" s="611">
        <v>84140245</v>
      </c>
      <c r="AX137" s="605">
        <v>0</v>
      </c>
      <c r="AY137" s="604">
        <v>71315571</v>
      </c>
      <c r="AZ137" s="604">
        <v>12824674</v>
      </c>
      <c r="BA137" s="604">
        <v>71315571</v>
      </c>
      <c r="BB137" s="605">
        <v>0</v>
      </c>
      <c r="BC137" s="604">
        <v>132900</v>
      </c>
    </row>
    <row r="138" spans="1:55" s="472" customFormat="1" ht="13.5">
      <c r="A138" s="610" t="str">
        <f t="shared" si="8"/>
        <v>A2048610</v>
      </c>
      <c r="B138" s="801" t="s">
        <v>33</v>
      </c>
      <c r="C138" s="791"/>
      <c r="D138" s="801" t="s">
        <v>316</v>
      </c>
      <c r="E138" s="791"/>
      <c r="F138" s="801" t="s">
        <v>314</v>
      </c>
      <c r="G138" s="791"/>
      <c r="H138" s="801" t="s">
        <v>317</v>
      </c>
      <c r="I138" s="791"/>
      <c r="J138" s="801" t="s">
        <v>328</v>
      </c>
      <c r="K138" s="791"/>
      <c r="L138" s="791"/>
      <c r="M138" s="801" t="s">
        <v>326</v>
      </c>
      <c r="N138" s="791"/>
      <c r="O138" s="791"/>
      <c r="P138" s="801"/>
      <c r="Q138" s="791"/>
      <c r="R138" s="801"/>
      <c r="S138" s="791"/>
      <c r="T138" s="804" t="s">
        <v>96</v>
      </c>
      <c r="U138" s="791"/>
      <c r="V138" s="791"/>
      <c r="W138" s="791"/>
      <c r="X138" s="791"/>
      <c r="Y138" s="791"/>
      <c r="Z138" s="791"/>
      <c r="AA138" s="791"/>
      <c r="AB138" s="801" t="s">
        <v>307</v>
      </c>
      <c r="AC138" s="791"/>
      <c r="AD138" s="791"/>
      <c r="AE138" s="791"/>
      <c r="AF138" s="791"/>
      <c r="AG138" s="801" t="s">
        <v>308</v>
      </c>
      <c r="AH138" s="791"/>
      <c r="AI138" s="791"/>
      <c r="AJ138" s="603" t="s">
        <v>84</v>
      </c>
      <c r="AK138" s="802" t="s">
        <v>309</v>
      </c>
      <c r="AL138" s="791"/>
      <c r="AM138" s="791"/>
      <c r="AN138" s="791"/>
      <c r="AO138" s="791"/>
      <c r="AP138" s="791"/>
      <c r="AQ138" s="604">
        <v>220000000</v>
      </c>
      <c r="AR138" s="604">
        <v>220000000</v>
      </c>
      <c r="AS138" s="661">
        <v>0</v>
      </c>
      <c r="AT138" s="612">
        <v>0</v>
      </c>
      <c r="AU138" s="604">
        <v>120235942</v>
      </c>
      <c r="AV138" s="604">
        <v>99764058</v>
      </c>
      <c r="AW138" s="611">
        <v>120235942</v>
      </c>
      <c r="AX138" s="605">
        <v>0</v>
      </c>
      <c r="AY138" s="604">
        <v>119714274</v>
      </c>
      <c r="AZ138" s="604">
        <v>521668</v>
      </c>
      <c r="BA138" s="604">
        <v>119714274</v>
      </c>
      <c r="BB138" s="605">
        <v>0</v>
      </c>
      <c r="BC138" s="605">
        <v>0</v>
      </c>
    </row>
    <row r="139" spans="1:55" s="472" customFormat="1" ht="13.5">
      <c r="A139" s="610" t="str">
        <f t="shared" si="8"/>
        <v>A204910</v>
      </c>
      <c r="B139" s="790" t="s">
        <v>33</v>
      </c>
      <c r="C139" s="791"/>
      <c r="D139" s="790" t="s">
        <v>316</v>
      </c>
      <c r="E139" s="791"/>
      <c r="F139" s="790" t="s">
        <v>314</v>
      </c>
      <c r="G139" s="791"/>
      <c r="H139" s="790" t="s">
        <v>317</v>
      </c>
      <c r="I139" s="791"/>
      <c r="J139" s="790" t="s">
        <v>322</v>
      </c>
      <c r="K139" s="791"/>
      <c r="L139" s="791"/>
      <c r="M139" s="790"/>
      <c r="N139" s="791"/>
      <c r="O139" s="791"/>
      <c r="P139" s="790"/>
      <c r="Q139" s="791"/>
      <c r="R139" s="790"/>
      <c r="S139" s="791"/>
      <c r="T139" s="794" t="s">
        <v>257</v>
      </c>
      <c r="U139" s="791"/>
      <c r="V139" s="791"/>
      <c r="W139" s="791"/>
      <c r="X139" s="791"/>
      <c r="Y139" s="791"/>
      <c r="Z139" s="791"/>
      <c r="AA139" s="791"/>
      <c r="AB139" s="790" t="s">
        <v>307</v>
      </c>
      <c r="AC139" s="791"/>
      <c r="AD139" s="791"/>
      <c r="AE139" s="791"/>
      <c r="AF139" s="791"/>
      <c r="AG139" s="790" t="s">
        <v>308</v>
      </c>
      <c r="AH139" s="791"/>
      <c r="AI139" s="791"/>
      <c r="AJ139" s="599" t="s">
        <v>84</v>
      </c>
      <c r="AK139" s="797" t="s">
        <v>309</v>
      </c>
      <c r="AL139" s="791"/>
      <c r="AM139" s="791"/>
      <c r="AN139" s="791"/>
      <c r="AO139" s="791"/>
      <c r="AP139" s="791"/>
      <c r="AQ139" s="600">
        <v>597250000</v>
      </c>
      <c r="AR139" s="600">
        <v>575263740</v>
      </c>
      <c r="AS139" s="658">
        <v>21986260</v>
      </c>
      <c r="AT139" s="703">
        <v>0</v>
      </c>
      <c r="AU139" s="600">
        <v>574786498</v>
      </c>
      <c r="AV139" s="600">
        <v>477242</v>
      </c>
      <c r="AW139" s="702">
        <v>574786498</v>
      </c>
      <c r="AX139" s="601">
        <v>0</v>
      </c>
      <c r="AY139" s="600">
        <v>574786498</v>
      </c>
      <c r="AZ139" s="601">
        <v>0</v>
      </c>
      <c r="BA139" s="600">
        <v>574786498</v>
      </c>
      <c r="BB139" s="601">
        <v>0</v>
      </c>
      <c r="BC139" s="601">
        <v>0</v>
      </c>
    </row>
    <row r="140" spans="1:55" s="472" customFormat="1" ht="13.5">
      <c r="A140" s="610" t="str">
        <f t="shared" si="8"/>
        <v>A2049110</v>
      </c>
      <c r="B140" s="801" t="s">
        <v>33</v>
      </c>
      <c r="C140" s="791"/>
      <c r="D140" s="801" t="s">
        <v>316</v>
      </c>
      <c r="E140" s="791"/>
      <c r="F140" s="801" t="s">
        <v>314</v>
      </c>
      <c r="G140" s="791"/>
      <c r="H140" s="801" t="s">
        <v>317</v>
      </c>
      <c r="I140" s="791"/>
      <c r="J140" s="801" t="s">
        <v>322</v>
      </c>
      <c r="K140" s="791"/>
      <c r="L140" s="791"/>
      <c r="M140" s="801" t="s">
        <v>313</v>
      </c>
      <c r="N140" s="791"/>
      <c r="O140" s="791"/>
      <c r="P140" s="801"/>
      <c r="Q140" s="791"/>
      <c r="R140" s="801"/>
      <c r="S140" s="791"/>
      <c r="T140" s="804" t="s">
        <v>97</v>
      </c>
      <c r="U140" s="791"/>
      <c r="V140" s="791"/>
      <c r="W140" s="791"/>
      <c r="X140" s="791"/>
      <c r="Y140" s="791"/>
      <c r="Z140" s="791"/>
      <c r="AA140" s="791"/>
      <c r="AB140" s="801" t="s">
        <v>307</v>
      </c>
      <c r="AC140" s="791"/>
      <c r="AD140" s="791"/>
      <c r="AE140" s="791"/>
      <c r="AF140" s="791"/>
      <c r="AG140" s="801" t="s">
        <v>308</v>
      </c>
      <c r="AH140" s="791"/>
      <c r="AI140" s="791"/>
      <c r="AJ140" s="603" t="s">
        <v>84</v>
      </c>
      <c r="AK140" s="802" t="s">
        <v>309</v>
      </c>
      <c r="AL140" s="791"/>
      <c r="AM140" s="791"/>
      <c r="AN140" s="791"/>
      <c r="AO140" s="791"/>
      <c r="AP140" s="791"/>
      <c r="AQ140" s="604">
        <v>72100000</v>
      </c>
      <c r="AR140" s="604">
        <v>50113740</v>
      </c>
      <c r="AS140" s="660">
        <v>21986260</v>
      </c>
      <c r="AT140" s="612">
        <v>0</v>
      </c>
      <c r="AU140" s="604">
        <v>50113740</v>
      </c>
      <c r="AV140" s="605">
        <v>0</v>
      </c>
      <c r="AW140" s="611">
        <v>50113740</v>
      </c>
      <c r="AX140" s="605">
        <v>0</v>
      </c>
      <c r="AY140" s="604">
        <v>50113740</v>
      </c>
      <c r="AZ140" s="605">
        <v>0</v>
      </c>
      <c r="BA140" s="604">
        <v>50113740</v>
      </c>
      <c r="BB140" s="605">
        <v>0</v>
      </c>
      <c r="BC140" s="605">
        <v>0</v>
      </c>
    </row>
    <row r="141" spans="1:55" s="472" customFormat="1" ht="13.5">
      <c r="A141" s="610" t="str">
        <f t="shared" si="8"/>
        <v>A2049810</v>
      </c>
      <c r="B141" s="801" t="s">
        <v>33</v>
      </c>
      <c r="C141" s="791"/>
      <c r="D141" s="801" t="s">
        <v>316</v>
      </c>
      <c r="E141" s="791"/>
      <c r="F141" s="801" t="s">
        <v>314</v>
      </c>
      <c r="G141" s="791"/>
      <c r="H141" s="801" t="s">
        <v>317</v>
      </c>
      <c r="I141" s="791"/>
      <c r="J141" s="801" t="s">
        <v>322</v>
      </c>
      <c r="K141" s="791"/>
      <c r="L141" s="791"/>
      <c r="M141" s="801" t="s">
        <v>328</v>
      </c>
      <c r="N141" s="791"/>
      <c r="O141" s="791"/>
      <c r="P141" s="801"/>
      <c r="Q141" s="791"/>
      <c r="R141" s="801"/>
      <c r="S141" s="791"/>
      <c r="T141" s="804" t="s">
        <v>98</v>
      </c>
      <c r="U141" s="791"/>
      <c r="V141" s="791"/>
      <c r="W141" s="791"/>
      <c r="X141" s="791"/>
      <c r="Y141" s="791"/>
      <c r="Z141" s="791"/>
      <c r="AA141" s="791"/>
      <c r="AB141" s="801" t="s">
        <v>307</v>
      </c>
      <c r="AC141" s="791"/>
      <c r="AD141" s="791"/>
      <c r="AE141" s="791"/>
      <c r="AF141" s="791"/>
      <c r="AG141" s="801" t="s">
        <v>308</v>
      </c>
      <c r="AH141" s="791"/>
      <c r="AI141" s="791"/>
      <c r="AJ141" s="603" t="s">
        <v>84</v>
      </c>
      <c r="AK141" s="802" t="s">
        <v>309</v>
      </c>
      <c r="AL141" s="791"/>
      <c r="AM141" s="791"/>
      <c r="AN141" s="791"/>
      <c r="AO141" s="791"/>
      <c r="AP141" s="791"/>
      <c r="AQ141" s="604">
        <v>13373589</v>
      </c>
      <c r="AR141" s="604">
        <v>13373589</v>
      </c>
      <c r="AS141" s="661">
        <v>0</v>
      </c>
      <c r="AT141" s="612">
        <v>0</v>
      </c>
      <c r="AU141" s="604">
        <v>13228888</v>
      </c>
      <c r="AV141" s="604">
        <v>144701</v>
      </c>
      <c r="AW141" s="611">
        <v>13228888</v>
      </c>
      <c r="AX141" s="605">
        <v>0</v>
      </c>
      <c r="AY141" s="604">
        <v>13228888</v>
      </c>
      <c r="AZ141" s="605">
        <v>0</v>
      </c>
      <c r="BA141" s="604">
        <v>13228888</v>
      </c>
      <c r="BB141" s="605">
        <v>0</v>
      </c>
      <c r="BC141" s="605">
        <v>0</v>
      </c>
    </row>
    <row r="142" spans="1:55" s="472" customFormat="1" ht="13.5">
      <c r="A142" s="610" t="str">
        <f t="shared" si="8"/>
        <v>A20491110</v>
      </c>
      <c r="B142" s="801" t="s">
        <v>33</v>
      </c>
      <c r="C142" s="791"/>
      <c r="D142" s="801" t="s">
        <v>316</v>
      </c>
      <c r="E142" s="791"/>
      <c r="F142" s="801" t="s">
        <v>314</v>
      </c>
      <c r="G142" s="791"/>
      <c r="H142" s="801" t="s">
        <v>317</v>
      </c>
      <c r="I142" s="791"/>
      <c r="J142" s="801" t="s">
        <v>322</v>
      </c>
      <c r="K142" s="791"/>
      <c r="L142" s="791"/>
      <c r="M142" s="801" t="s">
        <v>99</v>
      </c>
      <c r="N142" s="791"/>
      <c r="O142" s="791"/>
      <c r="P142" s="801"/>
      <c r="Q142" s="791"/>
      <c r="R142" s="801"/>
      <c r="S142" s="791"/>
      <c r="T142" s="804" t="s">
        <v>100</v>
      </c>
      <c r="U142" s="791"/>
      <c r="V142" s="791"/>
      <c r="W142" s="791"/>
      <c r="X142" s="791"/>
      <c r="Y142" s="791"/>
      <c r="Z142" s="791"/>
      <c r="AA142" s="791"/>
      <c r="AB142" s="801" t="s">
        <v>307</v>
      </c>
      <c r="AC142" s="791"/>
      <c r="AD142" s="791"/>
      <c r="AE142" s="791"/>
      <c r="AF142" s="791"/>
      <c r="AG142" s="801" t="s">
        <v>308</v>
      </c>
      <c r="AH142" s="791"/>
      <c r="AI142" s="791"/>
      <c r="AJ142" s="603" t="s">
        <v>84</v>
      </c>
      <c r="AK142" s="802" t="s">
        <v>309</v>
      </c>
      <c r="AL142" s="791"/>
      <c r="AM142" s="791"/>
      <c r="AN142" s="791"/>
      <c r="AO142" s="791"/>
      <c r="AP142" s="791"/>
      <c r="AQ142" s="604">
        <v>511776411</v>
      </c>
      <c r="AR142" s="604">
        <v>511776411</v>
      </c>
      <c r="AS142" s="661">
        <v>0</v>
      </c>
      <c r="AT142" s="612">
        <v>0</v>
      </c>
      <c r="AU142" s="604">
        <v>511443870</v>
      </c>
      <c r="AV142" s="604">
        <v>332541</v>
      </c>
      <c r="AW142" s="611">
        <v>511443870</v>
      </c>
      <c r="AX142" s="605">
        <v>0</v>
      </c>
      <c r="AY142" s="604">
        <v>511443870</v>
      </c>
      <c r="AZ142" s="605">
        <v>0</v>
      </c>
      <c r="BA142" s="604">
        <v>511443870</v>
      </c>
      <c r="BB142" s="605">
        <v>0</v>
      </c>
      <c r="BC142" s="605">
        <v>0</v>
      </c>
    </row>
    <row r="143" spans="1:55" s="472" customFormat="1" ht="13.5">
      <c r="A143" s="610" t="str">
        <f t="shared" si="8"/>
        <v>A2041010</v>
      </c>
      <c r="B143" s="790" t="s">
        <v>33</v>
      </c>
      <c r="C143" s="791"/>
      <c r="D143" s="790" t="s">
        <v>316</v>
      </c>
      <c r="E143" s="791"/>
      <c r="F143" s="790" t="s">
        <v>314</v>
      </c>
      <c r="G143" s="791"/>
      <c r="H143" s="790" t="s">
        <v>317</v>
      </c>
      <c r="I143" s="791"/>
      <c r="J143" s="790" t="s">
        <v>84</v>
      </c>
      <c r="K143" s="791"/>
      <c r="L143" s="791"/>
      <c r="M143" s="790"/>
      <c r="N143" s="791"/>
      <c r="O143" s="791"/>
      <c r="P143" s="790"/>
      <c r="Q143" s="791"/>
      <c r="R143" s="790"/>
      <c r="S143" s="791"/>
      <c r="T143" s="794" t="s">
        <v>259</v>
      </c>
      <c r="U143" s="791"/>
      <c r="V143" s="791"/>
      <c r="W143" s="791"/>
      <c r="X143" s="791"/>
      <c r="Y143" s="791"/>
      <c r="Z143" s="791"/>
      <c r="AA143" s="791"/>
      <c r="AB143" s="790" t="s">
        <v>307</v>
      </c>
      <c r="AC143" s="791"/>
      <c r="AD143" s="791"/>
      <c r="AE143" s="791"/>
      <c r="AF143" s="791"/>
      <c r="AG143" s="790" t="s">
        <v>308</v>
      </c>
      <c r="AH143" s="791"/>
      <c r="AI143" s="791"/>
      <c r="AJ143" s="599" t="s">
        <v>84</v>
      </c>
      <c r="AK143" s="797" t="s">
        <v>309</v>
      </c>
      <c r="AL143" s="791"/>
      <c r="AM143" s="791"/>
      <c r="AN143" s="791"/>
      <c r="AO143" s="791"/>
      <c r="AP143" s="791"/>
      <c r="AQ143" s="600">
        <v>1603139548</v>
      </c>
      <c r="AR143" s="600">
        <v>1150726144</v>
      </c>
      <c r="AS143" s="658">
        <v>452413404</v>
      </c>
      <c r="AT143" s="703">
        <v>0</v>
      </c>
      <c r="AU143" s="600">
        <v>1091694144</v>
      </c>
      <c r="AV143" s="600">
        <v>59032000</v>
      </c>
      <c r="AW143" s="702">
        <v>640417361</v>
      </c>
      <c r="AX143" s="600">
        <v>451276783</v>
      </c>
      <c r="AY143" s="600">
        <v>640417361</v>
      </c>
      <c r="AZ143" s="601">
        <v>0</v>
      </c>
      <c r="BA143" s="600">
        <v>640417361</v>
      </c>
      <c r="BB143" s="601">
        <v>0</v>
      </c>
      <c r="BC143" s="601">
        <v>0</v>
      </c>
    </row>
    <row r="144" spans="1:55" s="472" customFormat="1" ht="13.5">
      <c r="A144" s="610" t="str">
        <f t="shared" si="8"/>
        <v>A20410110</v>
      </c>
      <c r="B144" s="801" t="s">
        <v>33</v>
      </c>
      <c r="C144" s="791"/>
      <c r="D144" s="801" t="s">
        <v>316</v>
      </c>
      <c r="E144" s="791"/>
      <c r="F144" s="801" t="s">
        <v>314</v>
      </c>
      <c r="G144" s="791"/>
      <c r="H144" s="801" t="s">
        <v>317</v>
      </c>
      <c r="I144" s="791"/>
      <c r="J144" s="801" t="s">
        <v>84</v>
      </c>
      <c r="K144" s="791"/>
      <c r="L144" s="791"/>
      <c r="M144" s="801" t="s">
        <v>313</v>
      </c>
      <c r="N144" s="791"/>
      <c r="O144" s="791"/>
      <c r="P144" s="801"/>
      <c r="Q144" s="791"/>
      <c r="R144" s="801"/>
      <c r="S144" s="791"/>
      <c r="T144" s="804" t="s">
        <v>443</v>
      </c>
      <c r="U144" s="791"/>
      <c r="V144" s="791"/>
      <c r="W144" s="791"/>
      <c r="X144" s="791"/>
      <c r="Y144" s="791"/>
      <c r="Z144" s="791"/>
      <c r="AA144" s="791"/>
      <c r="AB144" s="801" t="s">
        <v>307</v>
      </c>
      <c r="AC144" s="791"/>
      <c r="AD144" s="791"/>
      <c r="AE144" s="791"/>
      <c r="AF144" s="791"/>
      <c r="AG144" s="801" t="s">
        <v>308</v>
      </c>
      <c r="AH144" s="791"/>
      <c r="AI144" s="791"/>
      <c r="AJ144" s="603" t="s">
        <v>84</v>
      </c>
      <c r="AK144" s="802" t="s">
        <v>309</v>
      </c>
      <c r="AL144" s="791"/>
      <c r="AM144" s="791"/>
      <c r="AN144" s="791"/>
      <c r="AO144" s="791"/>
      <c r="AP144" s="791"/>
      <c r="AQ144" s="604">
        <v>400000000</v>
      </c>
      <c r="AR144" s="604">
        <v>95200000</v>
      </c>
      <c r="AS144" s="660">
        <v>304800000</v>
      </c>
      <c r="AT144" s="612">
        <v>0</v>
      </c>
      <c r="AU144" s="604">
        <v>72168000</v>
      </c>
      <c r="AV144" s="604">
        <v>23032000</v>
      </c>
      <c r="AW144" s="612">
        <v>0</v>
      </c>
      <c r="AX144" s="604">
        <v>72168000</v>
      </c>
      <c r="AY144" s="605">
        <v>0</v>
      </c>
      <c r="AZ144" s="605">
        <v>0</v>
      </c>
      <c r="BA144" s="605">
        <v>0</v>
      </c>
      <c r="BB144" s="605">
        <v>0</v>
      </c>
      <c r="BC144" s="605">
        <v>0</v>
      </c>
    </row>
    <row r="145" spans="1:55" s="472" customFormat="1" ht="13.5">
      <c r="A145" s="610" t="str">
        <f t="shared" si="8"/>
        <v>A20410210</v>
      </c>
      <c r="B145" s="801" t="s">
        <v>33</v>
      </c>
      <c r="C145" s="791"/>
      <c r="D145" s="801" t="s">
        <v>316</v>
      </c>
      <c r="E145" s="791"/>
      <c r="F145" s="801" t="s">
        <v>314</v>
      </c>
      <c r="G145" s="791"/>
      <c r="H145" s="801" t="s">
        <v>317</v>
      </c>
      <c r="I145" s="791"/>
      <c r="J145" s="801" t="s">
        <v>84</v>
      </c>
      <c r="K145" s="791"/>
      <c r="L145" s="791"/>
      <c r="M145" s="801" t="s">
        <v>316</v>
      </c>
      <c r="N145" s="791"/>
      <c r="O145" s="791"/>
      <c r="P145" s="801"/>
      <c r="Q145" s="791"/>
      <c r="R145" s="801"/>
      <c r="S145" s="791"/>
      <c r="T145" s="804" t="s">
        <v>101</v>
      </c>
      <c r="U145" s="791"/>
      <c r="V145" s="791"/>
      <c r="W145" s="791"/>
      <c r="X145" s="791"/>
      <c r="Y145" s="791"/>
      <c r="Z145" s="791"/>
      <c r="AA145" s="791"/>
      <c r="AB145" s="801" t="s">
        <v>307</v>
      </c>
      <c r="AC145" s="791"/>
      <c r="AD145" s="791"/>
      <c r="AE145" s="791"/>
      <c r="AF145" s="791"/>
      <c r="AG145" s="801" t="s">
        <v>308</v>
      </c>
      <c r="AH145" s="791"/>
      <c r="AI145" s="791"/>
      <c r="AJ145" s="603" t="s">
        <v>84</v>
      </c>
      <c r="AK145" s="802" t="s">
        <v>309</v>
      </c>
      <c r="AL145" s="791"/>
      <c r="AM145" s="791"/>
      <c r="AN145" s="791"/>
      <c r="AO145" s="791"/>
      <c r="AP145" s="791"/>
      <c r="AQ145" s="604">
        <v>1203139548</v>
      </c>
      <c r="AR145" s="604">
        <v>1055526144</v>
      </c>
      <c r="AS145" s="660">
        <v>147613404</v>
      </c>
      <c r="AT145" s="612">
        <v>0</v>
      </c>
      <c r="AU145" s="604">
        <v>1019526144</v>
      </c>
      <c r="AV145" s="604">
        <v>36000000</v>
      </c>
      <c r="AW145" s="611">
        <v>640417361</v>
      </c>
      <c r="AX145" s="604">
        <v>379108783</v>
      </c>
      <c r="AY145" s="604">
        <v>640417361</v>
      </c>
      <c r="AZ145" s="605">
        <v>0</v>
      </c>
      <c r="BA145" s="604">
        <v>640417361</v>
      </c>
      <c r="BB145" s="605">
        <v>0</v>
      </c>
      <c r="BC145" s="605">
        <v>0</v>
      </c>
    </row>
    <row r="146" spans="1:55" s="472" customFormat="1" ht="13.5">
      <c r="A146" s="610" t="str">
        <f t="shared" si="8"/>
        <v>A2041110</v>
      </c>
      <c r="B146" s="790" t="s">
        <v>33</v>
      </c>
      <c r="C146" s="791"/>
      <c r="D146" s="790" t="s">
        <v>316</v>
      </c>
      <c r="E146" s="791"/>
      <c r="F146" s="790" t="s">
        <v>314</v>
      </c>
      <c r="G146" s="791"/>
      <c r="H146" s="790" t="s">
        <v>317</v>
      </c>
      <c r="I146" s="791"/>
      <c r="J146" s="790" t="s">
        <v>99</v>
      </c>
      <c r="K146" s="791"/>
      <c r="L146" s="791"/>
      <c r="M146" s="790"/>
      <c r="N146" s="791"/>
      <c r="O146" s="791"/>
      <c r="P146" s="790"/>
      <c r="Q146" s="791"/>
      <c r="R146" s="790"/>
      <c r="S146" s="791"/>
      <c r="T146" s="794" t="s">
        <v>260</v>
      </c>
      <c r="U146" s="791"/>
      <c r="V146" s="791"/>
      <c r="W146" s="791"/>
      <c r="X146" s="791"/>
      <c r="Y146" s="791"/>
      <c r="Z146" s="791"/>
      <c r="AA146" s="791"/>
      <c r="AB146" s="790" t="s">
        <v>307</v>
      </c>
      <c r="AC146" s="791"/>
      <c r="AD146" s="791"/>
      <c r="AE146" s="791"/>
      <c r="AF146" s="791"/>
      <c r="AG146" s="790" t="s">
        <v>308</v>
      </c>
      <c r="AH146" s="791"/>
      <c r="AI146" s="791"/>
      <c r="AJ146" s="599" t="s">
        <v>84</v>
      </c>
      <c r="AK146" s="797" t="s">
        <v>309</v>
      </c>
      <c r="AL146" s="791"/>
      <c r="AM146" s="791"/>
      <c r="AN146" s="791"/>
      <c r="AO146" s="791"/>
      <c r="AP146" s="791"/>
      <c r="AQ146" s="600">
        <v>298000000</v>
      </c>
      <c r="AR146" s="600">
        <v>298000000</v>
      </c>
      <c r="AS146" s="659">
        <v>0</v>
      </c>
      <c r="AT146" s="703">
        <v>0</v>
      </c>
      <c r="AU146" s="600">
        <v>237216406</v>
      </c>
      <c r="AV146" s="600">
        <v>60783594</v>
      </c>
      <c r="AW146" s="702">
        <v>225140200</v>
      </c>
      <c r="AX146" s="600">
        <v>12076206</v>
      </c>
      <c r="AY146" s="600">
        <v>223781398</v>
      </c>
      <c r="AZ146" s="600">
        <v>1358802</v>
      </c>
      <c r="BA146" s="600">
        <v>223781398</v>
      </c>
      <c r="BB146" s="601">
        <v>0</v>
      </c>
      <c r="BC146" s="600">
        <v>1237429</v>
      </c>
    </row>
    <row r="147" spans="1:55" s="472" customFormat="1" ht="13.5">
      <c r="A147" s="610" t="str">
        <f t="shared" si="8"/>
        <v>A2041113</v>
      </c>
      <c r="B147" s="790" t="s">
        <v>33</v>
      </c>
      <c r="C147" s="791"/>
      <c r="D147" s="790" t="s">
        <v>316</v>
      </c>
      <c r="E147" s="791"/>
      <c r="F147" s="790" t="s">
        <v>314</v>
      </c>
      <c r="G147" s="791"/>
      <c r="H147" s="790" t="s">
        <v>317</v>
      </c>
      <c r="I147" s="791"/>
      <c r="J147" s="790" t="s">
        <v>99</v>
      </c>
      <c r="K147" s="791"/>
      <c r="L147" s="791"/>
      <c r="M147" s="790"/>
      <c r="N147" s="791"/>
      <c r="O147" s="791"/>
      <c r="P147" s="790"/>
      <c r="Q147" s="791"/>
      <c r="R147" s="790"/>
      <c r="S147" s="791"/>
      <c r="T147" s="794" t="s">
        <v>260</v>
      </c>
      <c r="U147" s="791"/>
      <c r="V147" s="791"/>
      <c r="W147" s="791"/>
      <c r="X147" s="791"/>
      <c r="Y147" s="791"/>
      <c r="Z147" s="791"/>
      <c r="AA147" s="791"/>
      <c r="AB147" s="790" t="s">
        <v>307</v>
      </c>
      <c r="AC147" s="791"/>
      <c r="AD147" s="791"/>
      <c r="AE147" s="791"/>
      <c r="AF147" s="791"/>
      <c r="AG147" s="790" t="s">
        <v>308</v>
      </c>
      <c r="AH147" s="791"/>
      <c r="AI147" s="791"/>
      <c r="AJ147" s="599" t="s">
        <v>337</v>
      </c>
      <c r="AK147" s="797" t="s">
        <v>355</v>
      </c>
      <c r="AL147" s="791"/>
      <c r="AM147" s="791"/>
      <c r="AN147" s="791"/>
      <c r="AO147" s="791"/>
      <c r="AP147" s="791"/>
      <c r="AQ147" s="600">
        <v>550000000</v>
      </c>
      <c r="AR147" s="601">
        <v>0</v>
      </c>
      <c r="AS147" s="658">
        <v>550000000</v>
      </c>
      <c r="AT147" s="703">
        <v>0</v>
      </c>
      <c r="AU147" s="601">
        <v>0</v>
      </c>
      <c r="AV147" s="601">
        <v>0</v>
      </c>
      <c r="AW147" s="703">
        <v>0</v>
      </c>
      <c r="AX147" s="601">
        <v>0</v>
      </c>
      <c r="AY147" s="601">
        <v>0</v>
      </c>
      <c r="AZ147" s="601">
        <v>0</v>
      </c>
      <c r="BA147" s="601">
        <v>0</v>
      </c>
      <c r="BB147" s="601">
        <v>0</v>
      </c>
      <c r="BC147" s="601">
        <v>0</v>
      </c>
    </row>
    <row r="148" spans="1:55" s="472" customFormat="1" ht="13.5">
      <c r="A148" s="610" t="str">
        <f t="shared" si="8"/>
        <v>A20411110</v>
      </c>
      <c r="B148" s="801" t="s">
        <v>33</v>
      </c>
      <c r="C148" s="791"/>
      <c r="D148" s="801" t="s">
        <v>316</v>
      </c>
      <c r="E148" s="791"/>
      <c r="F148" s="801" t="s">
        <v>314</v>
      </c>
      <c r="G148" s="791"/>
      <c r="H148" s="801" t="s">
        <v>317</v>
      </c>
      <c r="I148" s="791"/>
      <c r="J148" s="801" t="s">
        <v>99</v>
      </c>
      <c r="K148" s="791"/>
      <c r="L148" s="791"/>
      <c r="M148" s="801" t="s">
        <v>313</v>
      </c>
      <c r="N148" s="791"/>
      <c r="O148" s="791"/>
      <c r="P148" s="801"/>
      <c r="Q148" s="791"/>
      <c r="R148" s="801"/>
      <c r="S148" s="791"/>
      <c r="T148" s="804" t="s">
        <v>102</v>
      </c>
      <c r="U148" s="791"/>
      <c r="V148" s="791"/>
      <c r="W148" s="791"/>
      <c r="X148" s="791"/>
      <c r="Y148" s="791"/>
      <c r="Z148" s="791"/>
      <c r="AA148" s="791"/>
      <c r="AB148" s="801" t="s">
        <v>307</v>
      </c>
      <c r="AC148" s="791"/>
      <c r="AD148" s="791"/>
      <c r="AE148" s="791"/>
      <c r="AF148" s="791"/>
      <c r="AG148" s="801" t="s">
        <v>308</v>
      </c>
      <c r="AH148" s="791"/>
      <c r="AI148" s="791"/>
      <c r="AJ148" s="603" t="s">
        <v>84</v>
      </c>
      <c r="AK148" s="802" t="s">
        <v>309</v>
      </c>
      <c r="AL148" s="791"/>
      <c r="AM148" s="791"/>
      <c r="AN148" s="791"/>
      <c r="AO148" s="791"/>
      <c r="AP148" s="791"/>
      <c r="AQ148" s="604">
        <v>110000000</v>
      </c>
      <c r="AR148" s="604">
        <v>110000000</v>
      </c>
      <c r="AS148" s="661">
        <v>0</v>
      </c>
      <c r="AT148" s="612">
        <v>0</v>
      </c>
      <c r="AU148" s="604">
        <v>89073263</v>
      </c>
      <c r="AV148" s="604">
        <v>20926737</v>
      </c>
      <c r="AW148" s="611">
        <v>77260635</v>
      </c>
      <c r="AX148" s="604">
        <v>11812628</v>
      </c>
      <c r="AY148" s="604">
        <v>75901833</v>
      </c>
      <c r="AZ148" s="604">
        <v>1358802</v>
      </c>
      <c r="BA148" s="604">
        <v>75901833</v>
      </c>
      <c r="BB148" s="605">
        <v>0</v>
      </c>
      <c r="BC148" s="605">
        <v>0</v>
      </c>
    </row>
    <row r="149" spans="1:55" s="472" customFormat="1" ht="13.5">
      <c r="A149" s="610" t="str">
        <f t="shared" si="8"/>
        <v>A20411113</v>
      </c>
      <c r="B149" s="801" t="s">
        <v>33</v>
      </c>
      <c r="C149" s="791"/>
      <c r="D149" s="801" t="s">
        <v>316</v>
      </c>
      <c r="E149" s="791"/>
      <c r="F149" s="801" t="s">
        <v>314</v>
      </c>
      <c r="G149" s="791"/>
      <c r="H149" s="801" t="s">
        <v>317</v>
      </c>
      <c r="I149" s="791"/>
      <c r="J149" s="801" t="s">
        <v>99</v>
      </c>
      <c r="K149" s="791"/>
      <c r="L149" s="791"/>
      <c r="M149" s="801" t="s">
        <v>313</v>
      </c>
      <c r="N149" s="791"/>
      <c r="O149" s="791"/>
      <c r="P149" s="801"/>
      <c r="Q149" s="791"/>
      <c r="R149" s="801"/>
      <c r="S149" s="791"/>
      <c r="T149" s="804" t="s">
        <v>102</v>
      </c>
      <c r="U149" s="791"/>
      <c r="V149" s="791"/>
      <c r="W149" s="791"/>
      <c r="X149" s="791"/>
      <c r="Y149" s="791"/>
      <c r="Z149" s="791"/>
      <c r="AA149" s="791"/>
      <c r="AB149" s="801" t="s">
        <v>307</v>
      </c>
      <c r="AC149" s="791"/>
      <c r="AD149" s="791"/>
      <c r="AE149" s="791"/>
      <c r="AF149" s="791"/>
      <c r="AG149" s="801" t="s">
        <v>308</v>
      </c>
      <c r="AH149" s="791"/>
      <c r="AI149" s="791"/>
      <c r="AJ149" s="603" t="s">
        <v>337</v>
      </c>
      <c r="AK149" s="802" t="s">
        <v>355</v>
      </c>
      <c r="AL149" s="791"/>
      <c r="AM149" s="791"/>
      <c r="AN149" s="791"/>
      <c r="AO149" s="791"/>
      <c r="AP149" s="791"/>
      <c r="AQ149" s="604">
        <v>50000000</v>
      </c>
      <c r="AR149" s="605">
        <v>0</v>
      </c>
      <c r="AS149" s="660">
        <v>50000000</v>
      </c>
      <c r="AT149" s="612">
        <v>0</v>
      </c>
      <c r="AU149" s="605">
        <v>0</v>
      </c>
      <c r="AV149" s="605">
        <v>0</v>
      </c>
      <c r="AW149" s="612">
        <v>0</v>
      </c>
      <c r="AX149" s="605">
        <v>0</v>
      </c>
      <c r="AY149" s="605">
        <v>0</v>
      </c>
      <c r="AZ149" s="605">
        <v>0</v>
      </c>
      <c r="BA149" s="605">
        <v>0</v>
      </c>
      <c r="BB149" s="605">
        <v>0</v>
      </c>
      <c r="BC149" s="605">
        <v>0</v>
      </c>
    </row>
    <row r="150" spans="1:55" s="472" customFormat="1" ht="13.5">
      <c r="A150" s="610" t="str">
        <f t="shared" si="8"/>
        <v>A20411210</v>
      </c>
      <c r="B150" s="801" t="s">
        <v>33</v>
      </c>
      <c r="C150" s="791"/>
      <c r="D150" s="801" t="s">
        <v>316</v>
      </c>
      <c r="E150" s="791"/>
      <c r="F150" s="801" t="s">
        <v>314</v>
      </c>
      <c r="G150" s="791"/>
      <c r="H150" s="801" t="s">
        <v>317</v>
      </c>
      <c r="I150" s="791"/>
      <c r="J150" s="801" t="s">
        <v>99</v>
      </c>
      <c r="K150" s="791"/>
      <c r="L150" s="791"/>
      <c r="M150" s="801" t="s">
        <v>316</v>
      </c>
      <c r="N150" s="791"/>
      <c r="O150" s="791"/>
      <c r="P150" s="801"/>
      <c r="Q150" s="791"/>
      <c r="R150" s="801"/>
      <c r="S150" s="791"/>
      <c r="T150" s="804" t="s">
        <v>103</v>
      </c>
      <c r="U150" s="791"/>
      <c r="V150" s="791"/>
      <c r="W150" s="791"/>
      <c r="X150" s="791"/>
      <c r="Y150" s="791"/>
      <c r="Z150" s="791"/>
      <c r="AA150" s="791"/>
      <c r="AB150" s="801" t="s">
        <v>307</v>
      </c>
      <c r="AC150" s="791"/>
      <c r="AD150" s="791"/>
      <c r="AE150" s="791"/>
      <c r="AF150" s="791"/>
      <c r="AG150" s="801" t="s">
        <v>308</v>
      </c>
      <c r="AH150" s="791"/>
      <c r="AI150" s="791"/>
      <c r="AJ150" s="603" t="s">
        <v>84</v>
      </c>
      <c r="AK150" s="802" t="s">
        <v>309</v>
      </c>
      <c r="AL150" s="791"/>
      <c r="AM150" s="791"/>
      <c r="AN150" s="791"/>
      <c r="AO150" s="791"/>
      <c r="AP150" s="791"/>
      <c r="AQ150" s="604">
        <v>188000000</v>
      </c>
      <c r="AR150" s="604">
        <v>188000000</v>
      </c>
      <c r="AS150" s="661">
        <v>0</v>
      </c>
      <c r="AT150" s="612">
        <v>0</v>
      </c>
      <c r="AU150" s="604">
        <v>148143143</v>
      </c>
      <c r="AV150" s="604">
        <v>39856857</v>
      </c>
      <c r="AW150" s="611">
        <v>147879565</v>
      </c>
      <c r="AX150" s="604">
        <v>263578</v>
      </c>
      <c r="AY150" s="604">
        <v>147879565</v>
      </c>
      <c r="AZ150" s="605">
        <v>0</v>
      </c>
      <c r="BA150" s="604">
        <v>147879565</v>
      </c>
      <c r="BB150" s="605">
        <v>0</v>
      </c>
      <c r="BC150" s="604">
        <v>1237429</v>
      </c>
    </row>
    <row r="151" spans="1:55" s="472" customFormat="1" ht="13.5">
      <c r="A151" s="610" t="str">
        <f t="shared" si="8"/>
        <v>A20411213</v>
      </c>
      <c r="B151" s="801" t="s">
        <v>33</v>
      </c>
      <c r="C151" s="791"/>
      <c r="D151" s="801" t="s">
        <v>316</v>
      </c>
      <c r="E151" s="791"/>
      <c r="F151" s="801" t="s">
        <v>314</v>
      </c>
      <c r="G151" s="791"/>
      <c r="H151" s="801" t="s">
        <v>317</v>
      </c>
      <c r="I151" s="791"/>
      <c r="J151" s="801" t="s">
        <v>99</v>
      </c>
      <c r="K151" s="791"/>
      <c r="L151" s="791"/>
      <c r="M151" s="801" t="s">
        <v>316</v>
      </c>
      <c r="N151" s="791"/>
      <c r="O151" s="791"/>
      <c r="P151" s="801"/>
      <c r="Q151" s="791"/>
      <c r="R151" s="801"/>
      <c r="S151" s="791"/>
      <c r="T151" s="804" t="s">
        <v>103</v>
      </c>
      <c r="U151" s="791"/>
      <c r="V151" s="791"/>
      <c r="W151" s="791"/>
      <c r="X151" s="791"/>
      <c r="Y151" s="791"/>
      <c r="Z151" s="791"/>
      <c r="AA151" s="791"/>
      <c r="AB151" s="801" t="s">
        <v>307</v>
      </c>
      <c r="AC151" s="791"/>
      <c r="AD151" s="791"/>
      <c r="AE151" s="791"/>
      <c r="AF151" s="791"/>
      <c r="AG151" s="801" t="s">
        <v>308</v>
      </c>
      <c r="AH151" s="791"/>
      <c r="AI151" s="791"/>
      <c r="AJ151" s="603" t="s">
        <v>337</v>
      </c>
      <c r="AK151" s="802" t="s">
        <v>355</v>
      </c>
      <c r="AL151" s="791"/>
      <c r="AM151" s="791"/>
      <c r="AN151" s="791"/>
      <c r="AO151" s="791"/>
      <c r="AP151" s="791"/>
      <c r="AQ151" s="604">
        <v>500000000</v>
      </c>
      <c r="AR151" s="605">
        <v>0</v>
      </c>
      <c r="AS151" s="660">
        <v>500000000</v>
      </c>
      <c r="AT151" s="612">
        <v>0</v>
      </c>
      <c r="AU151" s="605">
        <v>0</v>
      </c>
      <c r="AV151" s="605">
        <v>0</v>
      </c>
      <c r="AW151" s="612">
        <v>0</v>
      </c>
      <c r="AX151" s="605">
        <v>0</v>
      </c>
      <c r="AY151" s="605">
        <v>0</v>
      </c>
      <c r="AZ151" s="605">
        <v>0</v>
      </c>
      <c r="BA151" s="605">
        <v>0</v>
      </c>
      <c r="BB151" s="605">
        <v>0</v>
      </c>
      <c r="BC151" s="605">
        <v>0</v>
      </c>
    </row>
    <row r="152" spans="1:55" s="472" customFormat="1" ht="13.5">
      <c r="A152" s="610" t="str">
        <f t="shared" si="8"/>
        <v>A2041410</v>
      </c>
      <c r="B152" s="801" t="s">
        <v>33</v>
      </c>
      <c r="C152" s="791"/>
      <c r="D152" s="801" t="s">
        <v>316</v>
      </c>
      <c r="E152" s="791"/>
      <c r="F152" s="801" t="s">
        <v>314</v>
      </c>
      <c r="G152" s="791"/>
      <c r="H152" s="801" t="s">
        <v>317</v>
      </c>
      <c r="I152" s="791"/>
      <c r="J152" s="801" t="s">
        <v>319</v>
      </c>
      <c r="K152" s="791"/>
      <c r="L152" s="791"/>
      <c r="M152" s="801"/>
      <c r="N152" s="791"/>
      <c r="O152" s="791"/>
      <c r="P152" s="801"/>
      <c r="Q152" s="791"/>
      <c r="R152" s="801"/>
      <c r="S152" s="791"/>
      <c r="T152" s="804" t="s">
        <v>444</v>
      </c>
      <c r="U152" s="791"/>
      <c r="V152" s="791"/>
      <c r="W152" s="791"/>
      <c r="X152" s="791"/>
      <c r="Y152" s="791"/>
      <c r="Z152" s="791"/>
      <c r="AA152" s="791"/>
      <c r="AB152" s="801" t="s">
        <v>307</v>
      </c>
      <c r="AC152" s="791"/>
      <c r="AD152" s="791"/>
      <c r="AE152" s="791"/>
      <c r="AF152" s="791"/>
      <c r="AG152" s="801" t="s">
        <v>308</v>
      </c>
      <c r="AH152" s="791"/>
      <c r="AI152" s="791"/>
      <c r="AJ152" s="603" t="s">
        <v>84</v>
      </c>
      <c r="AK152" s="802" t="s">
        <v>309</v>
      </c>
      <c r="AL152" s="791"/>
      <c r="AM152" s="791"/>
      <c r="AN152" s="791"/>
      <c r="AO152" s="791"/>
      <c r="AP152" s="791"/>
      <c r="AQ152" s="604">
        <v>2500000</v>
      </c>
      <c r="AR152" s="604">
        <v>925740</v>
      </c>
      <c r="AS152" s="660">
        <v>1574260</v>
      </c>
      <c r="AT152" s="612">
        <v>0</v>
      </c>
      <c r="AU152" s="604">
        <v>831230</v>
      </c>
      <c r="AV152" s="604">
        <v>94510</v>
      </c>
      <c r="AW152" s="611">
        <v>831230</v>
      </c>
      <c r="AX152" s="605">
        <v>0</v>
      </c>
      <c r="AY152" s="604">
        <v>831230</v>
      </c>
      <c r="AZ152" s="605">
        <v>0</v>
      </c>
      <c r="BA152" s="604">
        <v>831230</v>
      </c>
      <c r="BB152" s="605">
        <v>0</v>
      </c>
      <c r="BC152" s="605">
        <v>0</v>
      </c>
    </row>
    <row r="153" spans="1:55" s="472" customFormat="1" ht="13.5">
      <c r="A153" s="610" t="str">
        <f t="shared" si="8"/>
        <v>A2042110</v>
      </c>
      <c r="B153" s="790" t="s">
        <v>33</v>
      </c>
      <c r="C153" s="791"/>
      <c r="D153" s="790" t="s">
        <v>316</v>
      </c>
      <c r="E153" s="791"/>
      <c r="F153" s="790" t="s">
        <v>314</v>
      </c>
      <c r="G153" s="791"/>
      <c r="H153" s="790" t="s">
        <v>317</v>
      </c>
      <c r="I153" s="791"/>
      <c r="J153" s="790" t="s">
        <v>335</v>
      </c>
      <c r="K153" s="791"/>
      <c r="L153" s="791"/>
      <c r="M153" s="790"/>
      <c r="N153" s="791"/>
      <c r="O153" s="791"/>
      <c r="P153" s="790"/>
      <c r="Q153" s="791"/>
      <c r="R153" s="790"/>
      <c r="S153" s="791"/>
      <c r="T153" s="794" t="s">
        <v>340</v>
      </c>
      <c r="U153" s="791"/>
      <c r="V153" s="791"/>
      <c r="W153" s="791"/>
      <c r="X153" s="791"/>
      <c r="Y153" s="791"/>
      <c r="Z153" s="791"/>
      <c r="AA153" s="791"/>
      <c r="AB153" s="790" t="s">
        <v>307</v>
      </c>
      <c r="AC153" s="791"/>
      <c r="AD153" s="791"/>
      <c r="AE153" s="791"/>
      <c r="AF153" s="791"/>
      <c r="AG153" s="790" t="s">
        <v>308</v>
      </c>
      <c r="AH153" s="791"/>
      <c r="AI153" s="791"/>
      <c r="AJ153" s="599" t="s">
        <v>84</v>
      </c>
      <c r="AK153" s="797" t="s">
        <v>309</v>
      </c>
      <c r="AL153" s="791"/>
      <c r="AM153" s="791"/>
      <c r="AN153" s="791"/>
      <c r="AO153" s="791"/>
      <c r="AP153" s="791"/>
      <c r="AQ153" s="600">
        <v>88570000</v>
      </c>
      <c r="AR153" s="600">
        <v>66320000</v>
      </c>
      <c r="AS153" s="658">
        <v>22250000</v>
      </c>
      <c r="AT153" s="703">
        <v>0</v>
      </c>
      <c r="AU153" s="600">
        <v>66320000</v>
      </c>
      <c r="AV153" s="601">
        <v>0</v>
      </c>
      <c r="AW153" s="702">
        <v>66320000</v>
      </c>
      <c r="AX153" s="601">
        <v>0</v>
      </c>
      <c r="AY153" s="600">
        <v>66320000</v>
      </c>
      <c r="AZ153" s="601">
        <v>0</v>
      </c>
      <c r="BA153" s="600">
        <v>66320000</v>
      </c>
      <c r="BB153" s="601">
        <v>0</v>
      </c>
      <c r="BC153" s="601">
        <v>0</v>
      </c>
    </row>
    <row r="154" spans="1:55" s="472" customFormat="1" ht="13.5">
      <c r="A154" s="610" t="str">
        <f t="shared" si="8"/>
        <v>A2042113</v>
      </c>
      <c r="B154" s="790" t="s">
        <v>33</v>
      </c>
      <c r="C154" s="791"/>
      <c r="D154" s="790" t="s">
        <v>316</v>
      </c>
      <c r="E154" s="791"/>
      <c r="F154" s="790" t="s">
        <v>314</v>
      </c>
      <c r="G154" s="791"/>
      <c r="H154" s="790" t="s">
        <v>317</v>
      </c>
      <c r="I154" s="791"/>
      <c r="J154" s="790" t="s">
        <v>335</v>
      </c>
      <c r="K154" s="791"/>
      <c r="L154" s="791"/>
      <c r="M154" s="790"/>
      <c r="N154" s="791"/>
      <c r="O154" s="791"/>
      <c r="P154" s="790"/>
      <c r="Q154" s="791"/>
      <c r="R154" s="790"/>
      <c r="S154" s="791"/>
      <c r="T154" s="794" t="s">
        <v>340</v>
      </c>
      <c r="U154" s="791"/>
      <c r="V154" s="791"/>
      <c r="W154" s="791"/>
      <c r="X154" s="791"/>
      <c r="Y154" s="791"/>
      <c r="Z154" s="791"/>
      <c r="AA154" s="791"/>
      <c r="AB154" s="790" t="s">
        <v>307</v>
      </c>
      <c r="AC154" s="791"/>
      <c r="AD154" s="791"/>
      <c r="AE154" s="791"/>
      <c r="AF154" s="791"/>
      <c r="AG154" s="790" t="s">
        <v>308</v>
      </c>
      <c r="AH154" s="791"/>
      <c r="AI154" s="791"/>
      <c r="AJ154" s="599" t="s">
        <v>337</v>
      </c>
      <c r="AK154" s="797" t="s">
        <v>355</v>
      </c>
      <c r="AL154" s="791"/>
      <c r="AM154" s="791"/>
      <c r="AN154" s="791"/>
      <c r="AO154" s="791"/>
      <c r="AP154" s="791"/>
      <c r="AQ154" s="600">
        <v>120000000</v>
      </c>
      <c r="AR154" s="601">
        <v>0</v>
      </c>
      <c r="AS154" s="658">
        <v>120000000</v>
      </c>
      <c r="AT154" s="703">
        <v>0</v>
      </c>
      <c r="AU154" s="601">
        <v>0</v>
      </c>
      <c r="AV154" s="601">
        <v>0</v>
      </c>
      <c r="AW154" s="703">
        <v>0</v>
      </c>
      <c r="AX154" s="601">
        <v>0</v>
      </c>
      <c r="AY154" s="601">
        <v>0</v>
      </c>
      <c r="AZ154" s="601">
        <v>0</v>
      </c>
      <c r="BA154" s="601">
        <v>0</v>
      </c>
      <c r="BB154" s="601">
        <v>0</v>
      </c>
      <c r="BC154" s="601">
        <v>0</v>
      </c>
    </row>
    <row r="155" spans="1:55" s="472" customFormat="1" ht="13.5">
      <c r="A155" s="610" t="str">
        <f t="shared" si="8"/>
        <v>A20421110</v>
      </c>
      <c r="B155" s="801" t="s">
        <v>33</v>
      </c>
      <c r="C155" s="791"/>
      <c r="D155" s="801" t="s">
        <v>316</v>
      </c>
      <c r="E155" s="791"/>
      <c r="F155" s="801" t="s">
        <v>314</v>
      </c>
      <c r="G155" s="791"/>
      <c r="H155" s="801" t="s">
        <v>317</v>
      </c>
      <c r="I155" s="791"/>
      <c r="J155" s="801" t="s">
        <v>335</v>
      </c>
      <c r="K155" s="791"/>
      <c r="L155" s="791"/>
      <c r="M155" s="801" t="s">
        <v>313</v>
      </c>
      <c r="N155" s="791"/>
      <c r="O155" s="791"/>
      <c r="P155" s="801"/>
      <c r="Q155" s="791"/>
      <c r="R155" s="801"/>
      <c r="S155" s="791"/>
      <c r="T155" s="804" t="s">
        <v>104</v>
      </c>
      <c r="U155" s="791"/>
      <c r="V155" s="791"/>
      <c r="W155" s="791"/>
      <c r="X155" s="791"/>
      <c r="Y155" s="791"/>
      <c r="Z155" s="791"/>
      <c r="AA155" s="791"/>
      <c r="AB155" s="801" t="s">
        <v>307</v>
      </c>
      <c r="AC155" s="791"/>
      <c r="AD155" s="791"/>
      <c r="AE155" s="791"/>
      <c r="AF155" s="791"/>
      <c r="AG155" s="801" t="s">
        <v>308</v>
      </c>
      <c r="AH155" s="791"/>
      <c r="AI155" s="791"/>
      <c r="AJ155" s="603" t="s">
        <v>84</v>
      </c>
      <c r="AK155" s="802" t="s">
        <v>309</v>
      </c>
      <c r="AL155" s="791"/>
      <c r="AM155" s="791"/>
      <c r="AN155" s="791"/>
      <c r="AO155" s="791"/>
      <c r="AP155" s="791"/>
      <c r="AQ155" s="604">
        <v>13500000</v>
      </c>
      <c r="AR155" s="604">
        <v>250000</v>
      </c>
      <c r="AS155" s="660">
        <v>13250000</v>
      </c>
      <c r="AT155" s="612">
        <v>0</v>
      </c>
      <c r="AU155" s="604">
        <v>250000</v>
      </c>
      <c r="AV155" s="605">
        <v>0</v>
      </c>
      <c r="AW155" s="611">
        <v>250000</v>
      </c>
      <c r="AX155" s="605">
        <v>0</v>
      </c>
      <c r="AY155" s="604">
        <v>250000</v>
      </c>
      <c r="AZ155" s="605">
        <v>0</v>
      </c>
      <c r="BA155" s="604">
        <v>250000</v>
      </c>
      <c r="BB155" s="605">
        <v>0</v>
      </c>
      <c r="BC155" s="605">
        <v>0</v>
      </c>
    </row>
    <row r="156" spans="1:55" s="472" customFormat="1" ht="13.5">
      <c r="A156" s="610" t="str">
        <f t="shared" si="8"/>
        <v>A20421113</v>
      </c>
      <c r="B156" s="801" t="s">
        <v>33</v>
      </c>
      <c r="C156" s="791"/>
      <c r="D156" s="801" t="s">
        <v>316</v>
      </c>
      <c r="E156" s="791"/>
      <c r="F156" s="801" t="s">
        <v>314</v>
      </c>
      <c r="G156" s="791"/>
      <c r="H156" s="801" t="s">
        <v>317</v>
      </c>
      <c r="I156" s="791"/>
      <c r="J156" s="801" t="s">
        <v>335</v>
      </c>
      <c r="K156" s="791"/>
      <c r="L156" s="791"/>
      <c r="M156" s="801" t="s">
        <v>313</v>
      </c>
      <c r="N156" s="791"/>
      <c r="O156" s="791"/>
      <c r="P156" s="801"/>
      <c r="Q156" s="791"/>
      <c r="R156" s="801"/>
      <c r="S156" s="791"/>
      <c r="T156" s="804" t="s">
        <v>104</v>
      </c>
      <c r="U156" s="791"/>
      <c r="V156" s="791"/>
      <c r="W156" s="791"/>
      <c r="X156" s="791"/>
      <c r="Y156" s="791"/>
      <c r="Z156" s="791"/>
      <c r="AA156" s="791"/>
      <c r="AB156" s="801" t="s">
        <v>307</v>
      </c>
      <c r="AC156" s="791"/>
      <c r="AD156" s="791"/>
      <c r="AE156" s="791"/>
      <c r="AF156" s="791"/>
      <c r="AG156" s="801" t="s">
        <v>308</v>
      </c>
      <c r="AH156" s="791"/>
      <c r="AI156" s="791"/>
      <c r="AJ156" s="603" t="s">
        <v>337</v>
      </c>
      <c r="AK156" s="802" t="s">
        <v>355</v>
      </c>
      <c r="AL156" s="791"/>
      <c r="AM156" s="791"/>
      <c r="AN156" s="791"/>
      <c r="AO156" s="791"/>
      <c r="AP156" s="791"/>
      <c r="AQ156" s="604">
        <v>30000000</v>
      </c>
      <c r="AR156" s="605">
        <v>0</v>
      </c>
      <c r="AS156" s="660">
        <v>30000000</v>
      </c>
      <c r="AT156" s="612">
        <v>0</v>
      </c>
      <c r="AU156" s="605">
        <v>0</v>
      </c>
      <c r="AV156" s="605">
        <v>0</v>
      </c>
      <c r="AW156" s="612">
        <v>0</v>
      </c>
      <c r="AX156" s="605">
        <v>0</v>
      </c>
      <c r="AY156" s="605">
        <v>0</v>
      </c>
      <c r="AZ156" s="605">
        <v>0</v>
      </c>
      <c r="BA156" s="605">
        <v>0</v>
      </c>
      <c r="BB156" s="605">
        <v>0</v>
      </c>
      <c r="BC156" s="605">
        <v>0</v>
      </c>
    </row>
    <row r="157" spans="1:55" s="472" customFormat="1" ht="13.5">
      <c r="A157" s="610" t="str">
        <f t="shared" si="8"/>
        <v>A20421410</v>
      </c>
      <c r="B157" s="801" t="s">
        <v>33</v>
      </c>
      <c r="C157" s="791"/>
      <c r="D157" s="801" t="s">
        <v>316</v>
      </c>
      <c r="E157" s="791"/>
      <c r="F157" s="801" t="s">
        <v>314</v>
      </c>
      <c r="G157" s="791"/>
      <c r="H157" s="801" t="s">
        <v>317</v>
      </c>
      <c r="I157" s="791"/>
      <c r="J157" s="801" t="s">
        <v>335</v>
      </c>
      <c r="K157" s="791"/>
      <c r="L157" s="791"/>
      <c r="M157" s="801" t="s">
        <v>317</v>
      </c>
      <c r="N157" s="791"/>
      <c r="O157" s="791"/>
      <c r="P157" s="801"/>
      <c r="Q157" s="791"/>
      <c r="R157" s="801"/>
      <c r="S157" s="791"/>
      <c r="T157" s="804" t="s">
        <v>105</v>
      </c>
      <c r="U157" s="791"/>
      <c r="V157" s="791"/>
      <c r="W157" s="791"/>
      <c r="X157" s="791"/>
      <c r="Y157" s="791"/>
      <c r="Z157" s="791"/>
      <c r="AA157" s="791"/>
      <c r="AB157" s="801" t="s">
        <v>307</v>
      </c>
      <c r="AC157" s="791"/>
      <c r="AD157" s="791"/>
      <c r="AE157" s="791"/>
      <c r="AF157" s="791"/>
      <c r="AG157" s="801" t="s">
        <v>308</v>
      </c>
      <c r="AH157" s="791"/>
      <c r="AI157" s="791"/>
      <c r="AJ157" s="603" t="s">
        <v>84</v>
      </c>
      <c r="AK157" s="802" t="s">
        <v>309</v>
      </c>
      <c r="AL157" s="791"/>
      <c r="AM157" s="791"/>
      <c r="AN157" s="791"/>
      <c r="AO157" s="791"/>
      <c r="AP157" s="791"/>
      <c r="AQ157" s="604">
        <v>4000000</v>
      </c>
      <c r="AR157" s="605">
        <v>0</v>
      </c>
      <c r="AS157" s="660">
        <v>4000000</v>
      </c>
      <c r="AT157" s="612">
        <v>0</v>
      </c>
      <c r="AU157" s="605">
        <v>0</v>
      </c>
      <c r="AV157" s="605">
        <v>0</v>
      </c>
      <c r="AW157" s="612">
        <v>0</v>
      </c>
      <c r="AX157" s="605">
        <v>0</v>
      </c>
      <c r="AY157" s="605">
        <v>0</v>
      </c>
      <c r="AZ157" s="605">
        <v>0</v>
      </c>
      <c r="BA157" s="605">
        <v>0</v>
      </c>
      <c r="BB157" s="605">
        <v>0</v>
      </c>
      <c r="BC157" s="605">
        <v>0</v>
      </c>
    </row>
    <row r="158" spans="1:55" s="472" customFormat="1" ht="13.5">
      <c r="A158" s="610" t="str">
        <f t="shared" si="8"/>
        <v>A20421413</v>
      </c>
      <c r="B158" s="801" t="s">
        <v>33</v>
      </c>
      <c r="C158" s="791"/>
      <c r="D158" s="801" t="s">
        <v>316</v>
      </c>
      <c r="E158" s="791"/>
      <c r="F158" s="801" t="s">
        <v>314</v>
      </c>
      <c r="G158" s="791"/>
      <c r="H158" s="801" t="s">
        <v>317</v>
      </c>
      <c r="I158" s="791"/>
      <c r="J158" s="801" t="s">
        <v>335</v>
      </c>
      <c r="K158" s="791"/>
      <c r="L158" s="791"/>
      <c r="M158" s="801" t="s">
        <v>317</v>
      </c>
      <c r="N158" s="791"/>
      <c r="O158" s="791"/>
      <c r="P158" s="801"/>
      <c r="Q158" s="791"/>
      <c r="R158" s="801"/>
      <c r="S158" s="791"/>
      <c r="T158" s="804" t="s">
        <v>105</v>
      </c>
      <c r="U158" s="791"/>
      <c r="V158" s="791"/>
      <c r="W158" s="791"/>
      <c r="X158" s="791"/>
      <c r="Y158" s="791"/>
      <c r="Z158" s="791"/>
      <c r="AA158" s="791"/>
      <c r="AB158" s="801" t="s">
        <v>307</v>
      </c>
      <c r="AC158" s="791"/>
      <c r="AD158" s="791"/>
      <c r="AE158" s="791"/>
      <c r="AF158" s="791"/>
      <c r="AG158" s="801" t="s">
        <v>308</v>
      </c>
      <c r="AH158" s="791"/>
      <c r="AI158" s="791"/>
      <c r="AJ158" s="603" t="s">
        <v>337</v>
      </c>
      <c r="AK158" s="802" t="s">
        <v>355</v>
      </c>
      <c r="AL158" s="791"/>
      <c r="AM158" s="791"/>
      <c r="AN158" s="791"/>
      <c r="AO158" s="791"/>
      <c r="AP158" s="791"/>
      <c r="AQ158" s="604">
        <v>30000000</v>
      </c>
      <c r="AR158" s="605">
        <v>0</v>
      </c>
      <c r="AS158" s="660">
        <v>30000000</v>
      </c>
      <c r="AT158" s="612">
        <v>0</v>
      </c>
      <c r="AU158" s="605">
        <v>0</v>
      </c>
      <c r="AV158" s="605">
        <v>0</v>
      </c>
      <c r="AW158" s="612">
        <v>0</v>
      </c>
      <c r="AX158" s="605">
        <v>0</v>
      </c>
      <c r="AY158" s="605">
        <v>0</v>
      </c>
      <c r="AZ158" s="605">
        <v>0</v>
      </c>
      <c r="BA158" s="605">
        <v>0</v>
      </c>
      <c r="BB158" s="605">
        <v>0</v>
      </c>
      <c r="BC158" s="605">
        <v>0</v>
      </c>
    </row>
    <row r="159" spans="1:55" s="472" customFormat="1" ht="13.5">
      <c r="A159" s="610" t="str">
        <f t="shared" si="8"/>
        <v>A20421510</v>
      </c>
      <c r="B159" s="801" t="s">
        <v>33</v>
      </c>
      <c r="C159" s="791"/>
      <c r="D159" s="801" t="s">
        <v>316</v>
      </c>
      <c r="E159" s="791"/>
      <c r="F159" s="801" t="s">
        <v>314</v>
      </c>
      <c r="G159" s="791"/>
      <c r="H159" s="801" t="s">
        <v>317</v>
      </c>
      <c r="I159" s="791"/>
      <c r="J159" s="801" t="s">
        <v>335</v>
      </c>
      <c r="K159" s="791"/>
      <c r="L159" s="791"/>
      <c r="M159" s="801" t="s">
        <v>318</v>
      </c>
      <c r="N159" s="791"/>
      <c r="O159" s="791"/>
      <c r="P159" s="801"/>
      <c r="Q159" s="791"/>
      <c r="R159" s="801"/>
      <c r="S159" s="791"/>
      <c r="T159" s="804" t="s">
        <v>106</v>
      </c>
      <c r="U159" s="791"/>
      <c r="V159" s="791"/>
      <c r="W159" s="791"/>
      <c r="X159" s="791"/>
      <c r="Y159" s="791"/>
      <c r="Z159" s="791"/>
      <c r="AA159" s="791"/>
      <c r="AB159" s="801" t="s">
        <v>307</v>
      </c>
      <c r="AC159" s="791"/>
      <c r="AD159" s="791"/>
      <c r="AE159" s="791"/>
      <c r="AF159" s="791"/>
      <c r="AG159" s="801" t="s">
        <v>308</v>
      </c>
      <c r="AH159" s="791"/>
      <c r="AI159" s="791"/>
      <c r="AJ159" s="603" t="s">
        <v>84</v>
      </c>
      <c r="AK159" s="802" t="s">
        <v>309</v>
      </c>
      <c r="AL159" s="791"/>
      <c r="AM159" s="791"/>
      <c r="AN159" s="791"/>
      <c r="AO159" s="791"/>
      <c r="AP159" s="791"/>
      <c r="AQ159" s="604">
        <v>66070000</v>
      </c>
      <c r="AR159" s="604">
        <v>66070000</v>
      </c>
      <c r="AS159" s="661">
        <v>0</v>
      </c>
      <c r="AT159" s="612">
        <v>0</v>
      </c>
      <c r="AU159" s="604">
        <v>66070000</v>
      </c>
      <c r="AV159" s="605">
        <v>0</v>
      </c>
      <c r="AW159" s="611">
        <v>66070000</v>
      </c>
      <c r="AX159" s="605">
        <v>0</v>
      </c>
      <c r="AY159" s="604">
        <v>66070000</v>
      </c>
      <c r="AZ159" s="605">
        <v>0</v>
      </c>
      <c r="BA159" s="604">
        <v>66070000</v>
      </c>
      <c r="BB159" s="605">
        <v>0</v>
      </c>
      <c r="BC159" s="605">
        <v>0</v>
      </c>
    </row>
    <row r="160" spans="1:55" s="472" customFormat="1" ht="13.5">
      <c r="A160" s="610" t="str">
        <f t="shared" si="8"/>
        <v>A20421513</v>
      </c>
      <c r="B160" s="801" t="s">
        <v>33</v>
      </c>
      <c r="C160" s="791"/>
      <c r="D160" s="801" t="s">
        <v>316</v>
      </c>
      <c r="E160" s="791"/>
      <c r="F160" s="801" t="s">
        <v>314</v>
      </c>
      <c r="G160" s="791"/>
      <c r="H160" s="801" t="s">
        <v>317</v>
      </c>
      <c r="I160" s="791"/>
      <c r="J160" s="801" t="s">
        <v>335</v>
      </c>
      <c r="K160" s="791"/>
      <c r="L160" s="791"/>
      <c r="M160" s="801" t="s">
        <v>318</v>
      </c>
      <c r="N160" s="791"/>
      <c r="O160" s="791"/>
      <c r="P160" s="801"/>
      <c r="Q160" s="791"/>
      <c r="R160" s="801"/>
      <c r="S160" s="791"/>
      <c r="T160" s="804" t="s">
        <v>106</v>
      </c>
      <c r="U160" s="791"/>
      <c r="V160" s="791"/>
      <c r="W160" s="791"/>
      <c r="X160" s="791"/>
      <c r="Y160" s="791"/>
      <c r="Z160" s="791"/>
      <c r="AA160" s="791"/>
      <c r="AB160" s="801" t="s">
        <v>307</v>
      </c>
      <c r="AC160" s="791"/>
      <c r="AD160" s="791"/>
      <c r="AE160" s="791"/>
      <c r="AF160" s="791"/>
      <c r="AG160" s="801" t="s">
        <v>308</v>
      </c>
      <c r="AH160" s="791"/>
      <c r="AI160" s="791"/>
      <c r="AJ160" s="603" t="s">
        <v>337</v>
      </c>
      <c r="AK160" s="802" t="s">
        <v>355</v>
      </c>
      <c r="AL160" s="791"/>
      <c r="AM160" s="791"/>
      <c r="AN160" s="791"/>
      <c r="AO160" s="791"/>
      <c r="AP160" s="791"/>
      <c r="AQ160" s="604">
        <v>30000000</v>
      </c>
      <c r="AR160" s="605">
        <v>0</v>
      </c>
      <c r="AS160" s="660">
        <v>30000000</v>
      </c>
      <c r="AT160" s="612">
        <v>0</v>
      </c>
      <c r="AU160" s="605">
        <v>0</v>
      </c>
      <c r="AV160" s="605">
        <v>0</v>
      </c>
      <c r="AW160" s="612">
        <v>0</v>
      </c>
      <c r="AX160" s="605">
        <v>0</v>
      </c>
      <c r="AY160" s="605">
        <v>0</v>
      </c>
      <c r="AZ160" s="605">
        <v>0</v>
      </c>
      <c r="BA160" s="605">
        <v>0</v>
      </c>
      <c r="BB160" s="605">
        <v>0</v>
      </c>
      <c r="BC160" s="605">
        <v>0</v>
      </c>
    </row>
    <row r="161" spans="1:55" s="472" customFormat="1" ht="13.5">
      <c r="A161" s="610" t="str">
        <f t="shared" si="8"/>
        <v>A20421810</v>
      </c>
      <c r="B161" s="801" t="s">
        <v>33</v>
      </c>
      <c r="C161" s="791"/>
      <c r="D161" s="801" t="s">
        <v>316</v>
      </c>
      <c r="E161" s="791"/>
      <c r="F161" s="801" t="s">
        <v>314</v>
      </c>
      <c r="G161" s="791"/>
      <c r="H161" s="801" t="s">
        <v>317</v>
      </c>
      <c r="I161" s="791"/>
      <c r="J161" s="801" t="s">
        <v>335</v>
      </c>
      <c r="K161" s="791"/>
      <c r="L161" s="791"/>
      <c r="M161" s="801" t="s">
        <v>328</v>
      </c>
      <c r="N161" s="791"/>
      <c r="O161" s="791"/>
      <c r="P161" s="801"/>
      <c r="Q161" s="791"/>
      <c r="R161" s="801"/>
      <c r="S161" s="791"/>
      <c r="T161" s="804" t="s">
        <v>107</v>
      </c>
      <c r="U161" s="791"/>
      <c r="V161" s="791"/>
      <c r="W161" s="791"/>
      <c r="X161" s="791"/>
      <c r="Y161" s="791"/>
      <c r="Z161" s="791"/>
      <c r="AA161" s="791"/>
      <c r="AB161" s="801" t="s">
        <v>307</v>
      </c>
      <c r="AC161" s="791"/>
      <c r="AD161" s="791"/>
      <c r="AE161" s="791"/>
      <c r="AF161" s="791"/>
      <c r="AG161" s="801" t="s">
        <v>308</v>
      </c>
      <c r="AH161" s="791"/>
      <c r="AI161" s="791"/>
      <c r="AJ161" s="603" t="s">
        <v>84</v>
      </c>
      <c r="AK161" s="802" t="s">
        <v>309</v>
      </c>
      <c r="AL161" s="791"/>
      <c r="AM161" s="791"/>
      <c r="AN161" s="791"/>
      <c r="AO161" s="791"/>
      <c r="AP161" s="791"/>
      <c r="AQ161" s="604">
        <v>5000000</v>
      </c>
      <c r="AR161" s="605">
        <v>0</v>
      </c>
      <c r="AS161" s="660">
        <v>5000000</v>
      </c>
      <c r="AT161" s="612">
        <v>0</v>
      </c>
      <c r="AU161" s="605">
        <v>0</v>
      </c>
      <c r="AV161" s="605">
        <v>0</v>
      </c>
      <c r="AW161" s="612">
        <v>0</v>
      </c>
      <c r="AX161" s="605">
        <v>0</v>
      </c>
      <c r="AY161" s="605">
        <v>0</v>
      </c>
      <c r="AZ161" s="605">
        <v>0</v>
      </c>
      <c r="BA161" s="605">
        <v>0</v>
      </c>
      <c r="BB161" s="605">
        <v>0</v>
      </c>
      <c r="BC161" s="605">
        <v>0</v>
      </c>
    </row>
    <row r="162" spans="1:55" s="472" customFormat="1" ht="13.5">
      <c r="A162" s="610" t="str">
        <f t="shared" si="8"/>
        <v>A20421813</v>
      </c>
      <c r="B162" s="801" t="s">
        <v>33</v>
      </c>
      <c r="C162" s="791"/>
      <c r="D162" s="801" t="s">
        <v>316</v>
      </c>
      <c r="E162" s="791"/>
      <c r="F162" s="801" t="s">
        <v>314</v>
      </c>
      <c r="G162" s="791"/>
      <c r="H162" s="801" t="s">
        <v>317</v>
      </c>
      <c r="I162" s="791"/>
      <c r="J162" s="801" t="s">
        <v>335</v>
      </c>
      <c r="K162" s="791"/>
      <c r="L162" s="791"/>
      <c r="M162" s="801" t="s">
        <v>328</v>
      </c>
      <c r="N162" s="791"/>
      <c r="O162" s="791"/>
      <c r="P162" s="801"/>
      <c r="Q162" s="791"/>
      <c r="R162" s="801"/>
      <c r="S162" s="791"/>
      <c r="T162" s="804" t="s">
        <v>107</v>
      </c>
      <c r="U162" s="791"/>
      <c r="V162" s="791"/>
      <c r="W162" s="791"/>
      <c r="X162" s="791"/>
      <c r="Y162" s="791"/>
      <c r="Z162" s="791"/>
      <c r="AA162" s="791"/>
      <c r="AB162" s="801" t="s">
        <v>307</v>
      </c>
      <c r="AC162" s="791"/>
      <c r="AD162" s="791"/>
      <c r="AE162" s="791"/>
      <c r="AF162" s="791"/>
      <c r="AG162" s="801" t="s">
        <v>308</v>
      </c>
      <c r="AH162" s="791"/>
      <c r="AI162" s="791"/>
      <c r="AJ162" s="603" t="s">
        <v>337</v>
      </c>
      <c r="AK162" s="802" t="s">
        <v>355</v>
      </c>
      <c r="AL162" s="791"/>
      <c r="AM162" s="791"/>
      <c r="AN162" s="791"/>
      <c r="AO162" s="791"/>
      <c r="AP162" s="791"/>
      <c r="AQ162" s="604">
        <v>30000000</v>
      </c>
      <c r="AR162" s="605">
        <v>0</v>
      </c>
      <c r="AS162" s="660">
        <v>30000000</v>
      </c>
      <c r="AT162" s="612">
        <v>0</v>
      </c>
      <c r="AU162" s="605">
        <v>0</v>
      </c>
      <c r="AV162" s="605">
        <v>0</v>
      </c>
      <c r="AW162" s="612">
        <v>0</v>
      </c>
      <c r="AX162" s="605">
        <v>0</v>
      </c>
      <c r="AY162" s="605">
        <v>0</v>
      </c>
      <c r="AZ162" s="605">
        <v>0</v>
      </c>
      <c r="BA162" s="605">
        <v>0</v>
      </c>
      <c r="BB162" s="605">
        <v>0</v>
      </c>
      <c r="BC162" s="605">
        <v>0</v>
      </c>
    </row>
    <row r="163" spans="1:55" s="472" customFormat="1" ht="13.5">
      <c r="A163" s="610" t="str">
        <f t="shared" si="8"/>
        <v>A2044010</v>
      </c>
      <c r="B163" s="790" t="s">
        <v>33</v>
      </c>
      <c r="C163" s="791"/>
      <c r="D163" s="790" t="s">
        <v>316</v>
      </c>
      <c r="E163" s="791"/>
      <c r="F163" s="790" t="s">
        <v>314</v>
      </c>
      <c r="G163" s="791"/>
      <c r="H163" s="790" t="s">
        <v>317</v>
      </c>
      <c r="I163" s="791"/>
      <c r="J163" s="790" t="s">
        <v>341</v>
      </c>
      <c r="K163" s="791"/>
      <c r="L163" s="791"/>
      <c r="M163" s="790"/>
      <c r="N163" s="791"/>
      <c r="O163" s="791"/>
      <c r="P163" s="790"/>
      <c r="Q163" s="791"/>
      <c r="R163" s="790"/>
      <c r="S163" s="791"/>
      <c r="T163" s="794" t="s">
        <v>342</v>
      </c>
      <c r="U163" s="791"/>
      <c r="V163" s="791"/>
      <c r="W163" s="791"/>
      <c r="X163" s="791"/>
      <c r="Y163" s="791"/>
      <c r="Z163" s="791"/>
      <c r="AA163" s="791"/>
      <c r="AB163" s="790" t="s">
        <v>307</v>
      </c>
      <c r="AC163" s="791"/>
      <c r="AD163" s="791"/>
      <c r="AE163" s="791"/>
      <c r="AF163" s="791"/>
      <c r="AG163" s="790" t="s">
        <v>308</v>
      </c>
      <c r="AH163" s="791"/>
      <c r="AI163" s="791"/>
      <c r="AJ163" s="599" t="s">
        <v>84</v>
      </c>
      <c r="AK163" s="797" t="s">
        <v>309</v>
      </c>
      <c r="AL163" s="791"/>
      <c r="AM163" s="791"/>
      <c r="AN163" s="791"/>
      <c r="AO163" s="791"/>
      <c r="AP163" s="791"/>
      <c r="AQ163" s="600">
        <v>9880000</v>
      </c>
      <c r="AR163" s="600">
        <v>392800</v>
      </c>
      <c r="AS163" s="658">
        <v>9487200</v>
      </c>
      <c r="AT163" s="703">
        <v>0</v>
      </c>
      <c r="AU163" s="600">
        <v>392800</v>
      </c>
      <c r="AV163" s="601">
        <v>0</v>
      </c>
      <c r="AW163" s="702">
        <v>392800</v>
      </c>
      <c r="AX163" s="601">
        <v>0</v>
      </c>
      <c r="AY163" s="600">
        <v>392800</v>
      </c>
      <c r="AZ163" s="601">
        <v>0</v>
      </c>
      <c r="BA163" s="600">
        <v>392800</v>
      </c>
      <c r="BB163" s="601">
        <v>0</v>
      </c>
      <c r="BC163" s="601">
        <v>0</v>
      </c>
    </row>
    <row r="164" spans="1:55" s="472" customFormat="1" ht="13.5">
      <c r="A164" s="610" t="str">
        <f t="shared" si="8"/>
        <v>A204401510</v>
      </c>
      <c r="B164" s="801" t="s">
        <v>33</v>
      </c>
      <c r="C164" s="791"/>
      <c r="D164" s="801" t="s">
        <v>316</v>
      </c>
      <c r="E164" s="791"/>
      <c r="F164" s="801" t="s">
        <v>314</v>
      </c>
      <c r="G164" s="791"/>
      <c r="H164" s="801" t="s">
        <v>317</v>
      </c>
      <c r="I164" s="791"/>
      <c r="J164" s="801" t="s">
        <v>341</v>
      </c>
      <c r="K164" s="791"/>
      <c r="L164" s="791"/>
      <c r="M164" s="801" t="s">
        <v>320</v>
      </c>
      <c r="N164" s="791"/>
      <c r="O164" s="791"/>
      <c r="P164" s="801"/>
      <c r="Q164" s="791"/>
      <c r="R164" s="801"/>
      <c r="S164" s="791"/>
      <c r="T164" s="804" t="s">
        <v>206</v>
      </c>
      <c r="U164" s="791"/>
      <c r="V164" s="791"/>
      <c r="W164" s="791"/>
      <c r="X164" s="791"/>
      <c r="Y164" s="791"/>
      <c r="Z164" s="791"/>
      <c r="AA164" s="791"/>
      <c r="AB164" s="801" t="s">
        <v>307</v>
      </c>
      <c r="AC164" s="791"/>
      <c r="AD164" s="791"/>
      <c r="AE164" s="791"/>
      <c r="AF164" s="791"/>
      <c r="AG164" s="801" t="s">
        <v>308</v>
      </c>
      <c r="AH164" s="791"/>
      <c r="AI164" s="791"/>
      <c r="AJ164" s="603" t="s">
        <v>84</v>
      </c>
      <c r="AK164" s="802" t="s">
        <v>309</v>
      </c>
      <c r="AL164" s="791"/>
      <c r="AM164" s="791"/>
      <c r="AN164" s="791"/>
      <c r="AO164" s="791"/>
      <c r="AP164" s="791"/>
      <c r="AQ164" s="604">
        <v>9880000</v>
      </c>
      <c r="AR164" s="604">
        <v>392800</v>
      </c>
      <c r="AS164" s="660">
        <v>9487200</v>
      </c>
      <c r="AT164" s="612">
        <v>0</v>
      </c>
      <c r="AU164" s="604">
        <v>392800</v>
      </c>
      <c r="AV164" s="605">
        <v>0</v>
      </c>
      <c r="AW164" s="611">
        <v>392800</v>
      </c>
      <c r="AX164" s="605">
        <v>0</v>
      </c>
      <c r="AY164" s="604">
        <v>392800</v>
      </c>
      <c r="AZ164" s="605">
        <v>0</v>
      </c>
      <c r="BA164" s="604">
        <v>392800</v>
      </c>
      <c r="BB164" s="605">
        <v>0</v>
      </c>
      <c r="BC164" s="605">
        <v>0</v>
      </c>
    </row>
    <row r="165" spans="1:55" s="472" customFormat="1" ht="13.5">
      <c r="A165" s="610" t="str">
        <f t="shared" si="8"/>
        <v>A2044110</v>
      </c>
      <c r="B165" s="790" t="s">
        <v>33</v>
      </c>
      <c r="C165" s="791"/>
      <c r="D165" s="790" t="s">
        <v>316</v>
      </c>
      <c r="E165" s="791"/>
      <c r="F165" s="790" t="s">
        <v>314</v>
      </c>
      <c r="G165" s="791"/>
      <c r="H165" s="790" t="s">
        <v>317</v>
      </c>
      <c r="I165" s="791"/>
      <c r="J165" s="790" t="s">
        <v>343</v>
      </c>
      <c r="K165" s="791"/>
      <c r="L165" s="791"/>
      <c r="M165" s="790"/>
      <c r="N165" s="791"/>
      <c r="O165" s="791"/>
      <c r="P165" s="790"/>
      <c r="Q165" s="791"/>
      <c r="R165" s="790"/>
      <c r="S165" s="791"/>
      <c r="T165" s="794" t="s">
        <v>108</v>
      </c>
      <c r="U165" s="791"/>
      <c r="V165" s="791"/>
      <c r="W165" s="791"/>
      <c r="X165" s="791"/>
      <c r="Y165" s="791"/>
      <c r="Z165" s="791"/>
      <c r="AA165" s="791"/>
      <c r="AB165" s="790" t="s">
        <v>307</v>
      </c>
      <c r="AC165" s="791"/>
      <c r="AD165" s="791"/>
      <c r="AE165" s="791"/>
      <c r="AF165" s="791"/>
      <c r="AG165" s="790" t="s">
        <v>308</v>
      </c>
      <c r="AH165" s="791"/>
      <c r="AI165" s="791"/>
      <c r="AJ165" s="599" t="s">
        <v>84</v>
      </c>
      <c r="AK165" s="797" t="s">
        <v>309</v>
      </c>
      <c r="AL165" s="791"/>
      <c r="AM165" s="791"/>
      <c r="AN165" s="791"/>
      <c r="AO165" s="791"/>
      <c r="AP165" s="791"/>
      <c r="AQ165" s="600">
        <v>357000000</v>
      </c>
      <c r="AR165" s="600">
        <v>18615462</v>
      </c>
      <c r="AS165" s="658">
        <v>338384538</v>
      </c>
      <c r="AT165" s="703">
        <v>0</v>
      </c>
      <c r="AU165" s="600">
        <v>3615462</v>
      </c>
      <c r="AV165" s="600">
        <v>15000000</v>
      </c>
      <c r="AW165" s="702">
        <v>3615462</v>
      </c>
      <c r="AX165" s="601">
        <v>0</v>
      </c>
      <c r="AY165" s="600">
        <v>3615462</v>
      </c>
      <c r="AZ165" s="601">
        <v>0</v>
      </c>
      <c r="BA165" s="600">
        <v>3615462</v>
      </c>
      <c r="BB165" s="601">
        <v>0</v>
      </c>
      <c r="BC165" s="601">
        <v>0</v>
      </c>
    </row>
    <row r="166" spans="1:55" s="472" customFormat="1" ht="13.5">
      <c r="A166" s="610" t="str">
        <f t="shared" si="8"/>
        <v>A2044113</v>
      </c>
      <c r="B166" s="790" t="s">
        <v>33</v>
      </c>
      <c r="C166" s="791"/>
      <c r="D166" s="790" t="s">
        <v>316</v>
      </c>
      <c r="E166" s="791"/>
      <c r="F166" s="790" t="s">
        <v>314</v>
      </c>
      <c r="G166" s="791"/>
      <c r="H166" s="790" t="s">
        <v>317</v>
      </c>
      <c r="I166" s="791"/>
      <c r="J166" s="790" t="s">
        <v>343</v>
      </c>
      <c r="K166" s="791"/>
      <c r="L166" s="791"/>
      <c r="M166" s="790"/>
      <c r="N166" s="791"/>
      <c r="O166" s="791"/>
      <c r="P166" s="790"/>
      <c r="Q166" s="791"/>
      <c r="R166" s="790"/>
      <c r="S166" s="791"/>
      <c r="T166" s="794" t="s">
        <v>108</v>
      </c>
      <c r="U166" s="791"/>
      <c r="V166" s="791"/>
      <c r="W166" s="791"/>
      <c r="X166" s="791"/>
      <c r="Y166" s="791"/>
      <c r="Z166" s="791"/>
      <c r="AA166" s="791"/>
      <c r="AB166" s="790" t="s">
        <v>307</v>
      </c>
      <c r="AC166" s="791"/>
      <c r="AD166" s="791"/>
      <c r="AE166" s="791"/>
      <c r="AF166" s="791"/>
      <c r="AG166" s="790" t="s">
        <v>308</v>
      </c>
      <c r="AH166" s="791"/>
      <c r="AI166" s="791"/>
      <c r="AJ166" s="599" t="s">
        <v>337</v>
      </c>
      <c r="AK166" s="797" t="s">
        <v>355</v>
      </c>
      <c r="AL166" s="791"/>
      <c r="AM166" s="791"/>
      <c r="AN166" s="791"/>
      <c r="AO166" s="791"/>
      <c r="AP166" s="791"/>
      <c r="AQ166" s="600">
        <v>116000000</v>
      </c>
      <c r="AR166" s="601">
        <v>0</v>
      </c>
      <c r="AS166" s="658">
        <v>116000000</v>
      </c>
      <c r="AT166" s="703">
        <v>0</v>
      </c>
      <c r="AU166" s="601">
        <v>0</v>
      </c>
      <c r="AV166" s="601">
        <v>0</v>
      </c>
      <c r="AW166" s="703">
        <v>0</v>
      </c>
      <c r="AX166" s="601">
        <v>0</v>
      </c>
      <c r="AY166" s="601">
        <v>0</v>
      </c>
      <c r="AZ166" s="601">
        <v>0</v>
      </c>
      <c r="BA166" s="601">
        <v>0</v>
      </c>
      <c r="BB166" s="601">
        <v>0</v>
      </c>
      <c r="BC166" s="601">
        <v>0</v>
      </c>
    </row>
    <row r="167" spans="1:55" s="472" customFormat="1" ht="13.5">
      <c r="A167" s="610" t="str">
        <f t="shared" ref="A167:A230" si="9">+B167&amp;D167&amp;F167&amp;H167&amp;J167&amp;M167&amp;P167&amp;AJ167</f>
        <v>A20441210</v>
      </c>
      <c r="B167" s="801" t="s">
        <v>33</v>
      </c>
      <c r="C167" s="791"/>
      <c r="D167" s="801" t="s">
        <v>316</v>
      </c>
      <c r="E167" s="791"/>
      <c r="F167" s="801" t="s">
        <v>314</v>
      </c>
      <c r="G167" s="791"/>
      <c r="H167" s="801" t="s">
        <v>317</v>
      </c>
      <c r="I167" s="791"/>
      <c r="J167" s="801" t="s">
        <v>343</v>
      </c>
      <c r="K167" s="791"/>
      <c r="L167" s="791"/>
      <c r="M167" s="801" t="s">
        <v>316</v>
      </c>
      <c r="N167" s="791"/>
      <c r="O167" s="791"/>
      <c r="P167" s="801"/>
      <c r="Q167" s="791"/>
      <c r="R167" s="801"/>
      <c r="S167" s="791"/>
      <c r="T167" s="804" t="s">
        <v>109</v>
      </c>
      <c r="U167" s="791"/>
      <c r="V167" s="791"/>
      <c r="W167" s="791"/>
      <c r="X167" s="791"/>
      <c r="Y167" s="791"/>
      <c r="Z167" s="791"/>
      <c r="AA167" s="791"/>
      <c r="AB167" s="801" t="s">
        <v>307</v>
      </c>
      <c r="AC167" s="791"/>
      <c r="AD167" s="791"/>
      <c r="AE167" s="791"/>
      <c r="AF167" s="791"/>
      <c r="AG167" s="801" t="s">
        <v>308</v>
      </c>
      <c r="AH167" s="791"/>
      <c r="AI167" s="791"/>
      <c r="AJ167" s="603" t="s">
        <v>84</v>
      </c>
      <c r="AK167" s="802" t="s">
        <v>309</v>
      </c>
      <c r="AL167" s="791"/>
      <c r="AM167" s="791"/>
      <c r="AN167" s="791"/>
      <c r="AO167" s="791"/>
      <c r="AP167" s="791"/>
      <c r="AQ167" s="604">
        <v>12000000</v>
      </c>
      <c r="AR167" s="605">
        <v>0</v>
      </c>
      <c r="AS167" s="660">
        <v>12000000</v>
      </c>
      <c r="AT167" s="612">
        <v>0</v>
      </c>
      <c r="AU167" s="605">
        <v>0</v>
      </c>
      <c r="AV167" s="605">
        <v>0</v>
      </c>
      <c r="AW167" s="612">
        <v>0</v>
      </c>
      <c r="AX167" s="605">
        <v>0</v>
      </c>
      <c r="AY167" s="605">
        <v>0</v>
      </c>
      <c r="AZ167" s="605">
        <v>0</v>
      </c>
      <c r="BA167" s="605">
        <v>0</v>
      </c>
      <c r="BB167" s="605">
        <v>0</v>
      </c>
      <c r="BC167" s="605">
        <v>0</v>
      </c>
    </row>
    <row r="168" spans="1:55" s="472" customFormat="1" ht="13.5">
      <c r="A168" s="610" t="str">
        <f t="shared" si="9"/>
        <v>A20441213</v>
      </c>
      <c r="B168" s="801" t="s">
        <v>33</v>
      </c>
      <c r="C168" s="791"/>
      <c r="D168" s="801" t="s">
        <v>316</v>
      </c>
      <c r="E168" s="791"/>
      <c r="F168" s="801" t="s">
        <v>314</v>
      </c>
      <c r="G168" s="791"/>
      <c r="H168" s="801" t="s">
        <v>317</v>
      </c>
      <c r="I168" s="791"/>
      <c r="J168" s="801" t="s">
        <v>343</v>
      </c>
      <c r="K168" s="791"/>
      <c r="L168" s="791"/>
      <c r="M168" s="801" t="s">
        <v>316</v>
      </c>
      <c r="N168" s="791"/>
      <c r="O168" s="791"/>
      <c r="P168" s="801"/>
      <c r="Q168" s="791"/>
      <c r="R168" s="801"/>
      <c r="S168" s="791"/>
      <c r="T168" s="804" t="s">
        <v>109</v>
      </c>
      <c r="U168" s="791"/>
      <c r="V168" s="791"/>
      <c r="W168" s="791"/>
      <c r="X168" s="791"/>
      <c r="Y168" s="791"/>
      <c r="Z168" s="791"/>
      <c r="AA168" s="791"/>
      <c r="AB168" s="801" t="s">
        <v>307</v>
      </c>
      <c r="AC168" s="791"/>
      <c r="AD168" s="791"/>
      <c r="AE168" s="791"/>
      <c r="AF168" s="791"/>
      <c r="AG168" s="801" t="s">
        <v>308</v>
      </c>
      <c r="AH168" s="791"/>
      <c r="AI168" s="791"/>
      <c r="AJ168" s="603" t="s">
        <v>337</v>
      </c>
      <c r="AK168" s="802" t="s">
        <v>355</v>
      </c>
      <c r="AL168" s="791"/>
      <c r="AM168" s="791"/>
      <c r="AN168" s="791"/>
      <c r="AO168" s="791"/>
      <c r="AP168" s="791"/>
      <c r="AQ168" s="604">
        <v>116000000</v>
      </c>
      <c r="AR168" s="605">
        <v>0</v>
      </c>
      <c r="AS168" s="660">
        <v>116000000</v>
      </c>
      <c r="AT168" s="612">
        <v>0</v>
      </c>
      <c r="AU168" s="605">
        <v>0</v>
      </c>
      <c r="AV168" s="605">
        <v>0</v>
      </c>
      <c r="AW168" s="612">
        <v>0</v>
      </c>
      <c r="AX168" s="605">
        <v>0</v>
      </c>
      <c r="AY168" s="605">
        <v>0</v>
      </c>
      <c r="AZ168" s="605">
        <v>0</v>
      </c>
      <c r="BA168" s="605">
        <v>0</v>
      </c>
      <c r="BB168" s="605">
        <v>0</v>
      </c>
      <c r="BC168" s="605">
        <v>0</v>
      </c>
    </row>
    <row r="169" spans="1:55" s="472" customFormat="1" ht="13.5">
      <c r="A169" s="610" t="s">
        <v>675</v>
      </c>
      <c r="B169" s="801" t="s">
        <v>33</v>
      </c>
      <c r="C169" s="791"/>
      <c r="D169" s="801" t="s">
        <v>316</v>
      </c>
      <c r="E169" s="791"/>
      <c r="F169" s="801" t="s">
        <v>314</v>
      </c>
      <c r="G169" s="791"/>
      <c r="H169" s="801" t="s">
        <v>317</v>
      </c>
      <c r="I169" s="791"/>
      <c r="J169" s="801" t="s">
        <v>343</v>
      </c>
      <c r="K169" s="791"/>
      <c r="L169" s="791"/>
      <c r="M169" s="801" t="s">
        <v>318</v>
      </c>
      <c r="N169" s="791"/>
      <c r="O169" s="791"/>
      <c r="P169" s="801"/>
      <c r="Q169" s="791"/>
      <c r="R169" s="801"/>
      <c r="S169" s="791"/>
      <c r="T169" s="804" t="s">
        <v>110</v>
      </c>
      <c r="U169" s="791"/>
      <c r="V169" s="791"/>
      <c r="W169" s="791"/>
      <c r="X169" s="791"/>
      <c r="Y169" s="791"/>
      <c r="Z169" s="791"/>
      <c r="AA169" s="791"/>
      <c r="AB169" s="801" t="s">
        <v>307</v>
      </c>
      <c r="AC169" s="791"/>
      <c r="AD169" s="791"/>
      <c r="AE169" s="791"/>
      <c r="AF169" s="791"/>
      <c r="AG169" s="801" t="s">
        <v>308</v>
      </c>
      <c r="AH169" s="791"/>
      <c r="AI169" s="791"/>
      <c r="AJ169" s="603" t="s">
        <v>84</v>
      </c>
      <c r="AK169" s="802" t="s">
        <v>309</v>
      </c>
      <c r="AL169" s="791"/>
      <c r="AM169" s="791"/>
      <c r="AN169" s="791"/>
      <c r="AO169" s="791"/>
      <c r="AP169" s="791"/>
      <c r="AQ169" s="604">
        <v>5000000</v>
      </c>
      <c r="AR169" s="604">
        <v>3615462</v>
      </c>
      <c r="AS169" s="660">
        <v>1384538</v>
      </c>
      <c r="AT169" s="612">
        <v>0</v>
      </c>
      <c r="AU169" s="604">
        <v>3615462</v>
      </c>
      <c r="AV169" s="605">
        <v>0</v>
      </c>
      <c r="AW169" s="611">
        <v>3615462</v>
      </c>
      <c r="AX169" s="605">
        <v>0</v>
      </c>
      <c r="AY169" s="604">
        <v>3615462</v>
      </c>
      <c r="AZ169" s="605">
        <v>0</v>
      </c>
      <c r="BA169" s="604">
        <v>3615462</v>
      </c>
      <c r="BB169" s="605">
        <v>0</v>
      </c>
      <c r="BC169" s="605">
        <v>0</v>
      </c>
    </row>
    <row r="170" spans="1:55" s="472" customFormat="1" ht="13.5">
      <c r="A170" s="610" t="str">
        <f t="shared" si="9"/>
        <v>A204411310</v>
      </c>
      <c r="B170" s="801" t="s">
        <v>33</v>
      </c>
      <c r="C170" s="791"/>
      <c r="D170" s="801" t="s">
        <v>316</v>
      </c>
      <c r="E170" s="791"/>
      <c r="F170" s="801" t="s">
        <v>314</v>
      </c>
      <c r="G170" s="791"/>
      <c r="H170" s="801" t="s">
        <v>317</v>
      </c>
      <c r="I170" s="791"/>
      <c r="J170" s="801" t="s">
        <v>343</v>
      </c>
      <c r="K170" s="791"/>
      <c r="L170" s="791"/>
      <c r="M170" s="801" t="s">
        <v>337</v>
      </c>
      <c r="N170" s="791"/>
      <c r="O170" s="791"/>
      <c r="P170" s="801"/>
      <c r="Q170" s="791"/>
      <c r="R170" s="801"/>
      <c r="S170" s="791"/>
      <c r="T170" s="804" t="s">
        <v>108</v>
      </c>
      <c r="U170" s="791"/>
      <c r="V170" s="791"/>
      <c r="W170" s="791"/>
      <c r="X170" s="791"/>
      <c r="Y170" s="791"/>
      <c r="Z170" s="791"/>
      <c r="AA170" s="791"/>
      <c r="AB170" s="801" t="s">
        <v>307</v>
      </c>
      <c r="AC170" s="791"/>
      <c r="AD170" s="791"/>
      <c r="AE170" s="791"/>
      <c r="AF170" s="791"/>
      <c r="AG170" s="801" t="s">
        <v>308</v>
      </c>
      <c r="AH170" s="791"/>
      <c r="AI170" s="791"/>
      <c r="AJ170" s="603" t="s">
        <v>84</v>
      </c>
      <c r="AK170" s="802" t="s">
        <v>309</v>
      </c>
      <c r="AL170" s="791"/>
      <c r="AM170" s="791"/>
      <c r="AN170" s="791"/>
      <c r="AO170" s="791"/>
      <c r="AP170" s="791"/>
      <c r="AQ170" s="604">
        <v>340000000</v>
      </c>
      <c r="AR170" s="604">
        <v>15000000</v>
      </c>
      <c r="AS170" s="660">
        <v>325000000</v>
      </c>
      <c r="AT170" s="612">
        <v>0</v>
      </c>
      <c r="AU170" s="605">
        <v>0</v>
      </c>
      <c r="AV170" s="604">
        <v>15000000</v>
      </c>
      <c r="AW170" s="612">
        <v>0</v>
      </c>
      <c r="AX170" s="605">
        <v>0</v>
      </c>
      <c r="AY170" s="605">
        <v>0</v>
      </c>
      <c r="AZ170" s="605">
        <v>0</v>
      </c>
      <c r="BA170" s="605">
        <v>0</v>
      </c>
      <c r="BB170" s="605">
        <v>0</v>
      </c>
      <c r="BC170" s="605">
        <v>0</v>
      </c>
    </row>
    <row r="171" spans="1:55" s="590" customFormat="1" ht="12.75">
      <c r="A171" s="610" t="str">
        <f t="shared" si="9"/>
        <v>A310</v>
      </c>
      <c r="B171" s="773" t="s">
        <v>33</v>
      </c>
      <c r="C171" s="774"/>
      <c r="D171" s="773" t="s">
        <v>323</v>
      </c>
      <c r="E171" s="774"/>
      <c r="F171" s="773"/>
      <c r="G171" s="774"/>
      <c r="H171" s="773"/>
      <c r="I171" s="774"/>
      <c r="J171" s="773"/>
      <c r="K171" s="774"/>
      <c r="L171" s="774"/>
      <c r="M171" s="773"/>
      <c r="N171" s="774"/>
      <c r="O171" s="774"/>
      <c r="P171" s="773"/>
      <c r="Q171" s="774"/>
      <c r="R171" s="773"/>
      <c r="S171" s="774"/>
      <c r="T171" s="775" t="s">
        <v>26</v>
      </c>
      <c r="U171" s="774"/>
      <c r="V171" s="774"/>
      <c r="W171" s="774"/>
      <c r="X171" s="774"/>
      <c r="Y171" s="774"/>
      <c r="Z171" s="774"/>
      <c r="AA171" s="774"/>
      <c r="AB171" s="773" t="s">
        <v>307</v>
      </c>
      <c r="AC171" s="774"/>
      <c r="AD171" s="774"/>
      <c r="AE171" s="774"/>
      <c r="AF171" s="774"/>
      <c r="AG171" s="773" t="s">
        <v>308</v>
      </c>
      <c r="AH171" s="774"/>
      <c r="AI171" s="774"/>
      <c r="AJ171" s="588" t="s">
        <v>84</v>
      </c>
      <c r="AK171" s="781" t="s">
        <v>309</v>
      </c>
      <c r="AL171" s="774"/>
      <c r="AM171" s="774"/>
      <c r="AN171" s="774"/>
      <c r="AO171" s="774"/>
      <c r="AP171" s="774"/>
      <c r="AQ171" s="589">
        <v>211904200000</v>
      </c>
      <c r="AR171" s="589">
        <v>202640964151</v>
      </c>
      <c r="AS171" s="653">
        <v>9263235849</v>
      </c>
      <c r="AT171" s="697">
        <v>0</v>
      </c>
      <c r="AU171" s="589">
        <v>190562227313</v>
      </c>
      <c r="AV171" s="589">
        <v>12078736838</v>
      </c>
      <c r="AW171" s="697">
        <v>90584530927</v>
      </c>
      <c r="AX171" s="589">
        <v>99977696386</v>
      </c>
      <c r="AY171" s="589">
        <v>90163836275</v>
      </c>
      <c r="AZ171" s="602">
        <v>420694652</v>
      </c>
      <c r="BA171" s="589">
        <v>90163836275</v>
      </c>
      <c r="BB171" s="602">
        <v>0</v>
      </c>
      <c r="BC171" s="589">
        <v>2742263</v>
      </c>
    </row>
    <row r="172" spans="1:55" s="590" customFormat="1" ht="12.75">
      <c r="A172" s="610" t="str">
        <f t="shared" si="9"/>
        <v>A311</v>
      </c>
      <c r="B172" s="773" t="s">
        <v>33</v>
      </c>
      <c r="C172" s="774"/>
      <c r="D172" s="773" t="s">
        <v>323</v>
      </c>
      <c r="E172" s="774"/>
      <c r="F172" s="773"/>
      <c r="G172" s="774"/>
      <c r="H172" s="773"/>
      <c r="I172" s="774"/>
      <c r="J172" s="773"/>
      <c r="K172" s="774"/>
      <c r="L172" s="774"/>
      <c r="M172" s="773"/>
      <c r="N172" s="774"/>
      <c r="O172" s="774"/>
      <c r="P172" s="773"/>
      <c r="Q172" s="774"/>
      <c r="R172" s="773"/>
      <c r="S172" s="774"/>
      <c r="T172" s="775" t="s">
        <v>26</v>
      </c>
      <c r="U172" s="774"/>
      <c r="V172" s="774"/>
      <c r="W172" s="774"/>
      <c r="X172" s="774"/>
      <c r="Y172" s="774"/>
      <c r="Z172" s="774"/>
      <c r="AA172" s="774"/>
      <c r="AB172" s="773" t="s">
        <v>307</v>
      </c>
      <c r="AC172" s="774"/>
      <c r="AD172" s="774"/>
      <c r="AE172" s="774"/>
      <c r="AF172" s="774"/>
      <c r="AG172" s="773" t="s">
        <v>310</v>
      </c>
      <c r="AH172" s="774"/>
      <c r="AI172" s="774"/>
      <c r="AJ172" s="588" t="s">
        <v>99</v>
      </c>
      <c r="AK172" s="781" t="s">
        <v>311</v>
      </c>
      <c r="AL172" s="774"/>
      <c r="AM172" s="774"/>
      <c r="AN172" s="774"/>
      <c r="AO172" s="774"/>
      <c r="AP172" s="774"/>
      <c r="AQ172" s="589">
        <v>519000000</v>
      </c>
      <c r="AR172" s="589">
        <v>0</v>
      </c>
      <c r="AS172" s="653">
        <v>519000000</v>
      </c>
      <c r="AT172" s="697">
        <v>0</v>
      </c>
      <c r="AU172" s="589">
        <v>0</v>
      </c>
      <c r="AV172" s="589">
        <v>0</v>
      </c>
      <c r="AW172" s="697">
        <v>0</v>
      </c>
      <c r="AX172" s="589">
        <v>0</v>
      </c>
      <c r="AY172" s="589">
        <v>0</v>
      </c>
      <c r="AZ172" s="602">
        <v>0</v>
      </c>
      <c r="BA172" s="589">
        <v>0</v>
      </c>
      <c r="BB172" s="602">
        <v>0</v>
      </c>
      <c r="BC172" s="589">
        <v>0</v>
      </c>
    </row>
    <row r="173" spans="1:55" s="590" customFormat="1" ht="12.75">
      <c r="A173" s="610" t="str">
        <f t="shared" si="9"/>
        <v>A316</v>
      </c>
      <c r="B173" s="773" t="s">
        <v>33</v>
      </c>
      <c r="C173" s="774"/>
      <c r="D173" s="773" t="s">
        <v>323</v>
      </c>
      <c r="E173" s="774"/>
      <c r="F173" s="773"/>
      <c r="G173" s="774"/>
      <c r="H173" s="773"/>
      <c r="I173" s="774"/>
      <c r="J173" s="773"/>
      <c r="K173" s="774"/>
      <c r="L173" s="774"/>
      <c r="M173" s="773"/>
      <c r="N173" s="774"/>
      <c r="O173" s="774"/>
      <c r="P173" s="773"/>
      <c r="Q173" s="774"/>
      <c r="R173" s="773"/>
      <c r="S173" s="774"/>
      <c r="T173" s="775" t="s">
        <v>26</v>
      </c>
      <c r="U173" s="774"/>
      <c r="V173" s="774"/>
      <c r="W173" s="774"/>
      <c r="X173" s="774"/>
      <c r="Y173" s="774"/>
      <c r="Z173" s="774"/>
      <c r="AA173" s="774"/>
      <c r="AB173" s="773" t="s">
        <v>307</v>
      </c>
      <c r="AC173" s="774"/>
      <c r="AD173" s="774"/>
      <c r="AE173" s="774"/>
      <c r="AF173" s="774"/>
      <c r="AG173" s="773" t="s">
        <v>310</v>
      </c>
      <c r="AH173" s="774"/>
      <c r="AI173" s="774"/>
      <c r="AJ173" s="588" t="s">
        <v>42</v>
      </c>
      <c r="AK173" s="781" t="s">
        <v>312</v>
      </c>
      <c r="AL173" s="774"/>
      <c r="AM173" s="774"/>
      <c r="AN173" s="774"/>
      <c r="AO173" s="774"/>
      <c r="AP173" s="774"/>
      <c r="AQ173" s="589">
        <v>66513900000</v>
      </c>
      <c r="AR173" s="589">
        <v>16486654599</v>
      </c>
      <c r="AS173" s="653">
        <v>50027245401</v>
      </c>
      <c r="AT173" s="697">
        <v>0</v>
      </c>
      <c r="AU173" s="589">
        <v>14609946123</v>
      </c>
      <c r="AV173" s="589">
        <v>1876708476</v>
      </c>
      <c r="AW173" s="697">
        <v>10221585605</v>
      </c>
      <c r="AX173" s="589">
        <v>4388360518</v>
      </c>
      <c r="AY173" s="589">
        <v>9891647814</v>
      </c>
      <c r="AZ173" s="602">
        <v>329937791</v>
      </c>
      <c r="BA173" s="589">
        <v>9891647814</v>
      </c>
      <c r="BB173" s="602">
        <v>0</v>
      </c>
      <c r="BC173" s="589">
        <v>0</v>
      </c>
    </row>
    <row r="174" spans="1:55" s="472" customFormat="1" ht="13.5">
      <c r="A174" s="610" t="str">
        <f t="shared" si="9"/>
        <v>A3211</v>
      </c>
      <c r="B174" s="790" t="s">
        <v>33</v>
      </c>
      <c r="C174" s="791"/>
      <c r="D174" s="790" t="s">
        <v>323</v>
      </c>
      <c r="E174" s="791"/>
      <c r="F174" s="790" t="s">
        <v>316</v>
      </c>
      <c r="G174" s="791"/>
      <c r="H174" s="790"/>
      <c r="I174" s="791"/>
      <c r="J174" s="790"/>
      <c r="K174" s="791"/>
      <c r="L174" s="791"/>
      <c r="M174" s="790"/>
      <c r="N174" s="791"/>
      <c r="O174" s="791"/>
      <c r="P174" s="790"/>
      <c r="Q174" s="791"/>
      <c r="R174" s="790"/>
      <c r="S174" s="791"/>
      <c r="T174" s="794" t="s">
        <v>344</v>
      </c>
      <c r="U174" s="791"/>
      <c r="V174" s="791"/>
      <c r="W174" s="791"/>
      <c r="X174" s="791"/>
      <c r="Y174" s="791"/>
      <c r="Z174" s="791"/>
      <c r="AA174" s="791"/>
      <c r="AB174" s="790" t="s">
        <v>307</v>
      </c>
      <c r="AC174" s="791"/>
      <c r="AD174" s="791"/>
      <c r="AE174" s="791"/>
      <c r="AF174" s="791"/>
      <c r="AG174" s="790" t="s">
        <v>310</v>
      </c>
      <c r="AH174" s="791"/>
      <c r="AI174" s="791"/>
      <c r="AJ174" s="599" t="s">
        <v>99</v>
      </c>
      <c r="AK174" s="797" t="s">
        <v>311</v>
      </c>
      <c r="AL174" s="791"/>
      <c r="AM174" s="791"/>
      <c r="AN174" s="791"/>
      <c r="AO174" s="791"/>
      <c r="AP174" s="791"/>
      <c r="AQ174" s="600">
        <v>519000000</v>
      </c>
      <c r="AR174" s="601">
        <v>0</v>
      </c>
      <c r="AS174" s="658">
        <v>519000000</v>
      </c>
      <c r="AT174" s="703">
        <v>0</v>
      </c>
      <c r="AU174" s="601">
        <v>0</v>
      </c>
      <c r="AV174" s="601">
        <v>0</v>
      </c>
      <c r="AW174" s="703">
        <v>0</v>
      </c>
      <c r="AX174" s="601">
        <v>0</v>
      </c>
      <c r="AY174" s="601">
        <v>0</v>
      </c>
      <c r="AZ174" s="601">
        <v>0</v>
      </c>
      <c r="BA174" s="601">
        <v>0</v>
      </c>
      <c r="BB174" s="601">
        <v>0</v>
      </c>
      <c r="BC174" s="601">
        <v>0</v>
      </c>
    </row>
    <row r="175" spans="1:55" s="472" customFormat="1" ht="13.5">
      <c r="A175" s="610" t="str">
        <f t="shared" si="9"/>
        <v>A32111</v>
      </c>
      <c r="B175" s="790" t="s">
        <v>33</v>
      </c>
      <c r="C175" s="791"/>
      <c r="D175" s="790" t="s">
        <v>323</v>
      </c>
      <c r="E175" s="791"/>
      <c r="F175" s="790" t="s">
        <v>316</v>
      </c>
      <c r="G175" s="791"/>
      <c r="H175" s="790" t="s">
        <v>313</v>
      </c>
      <c r="I175" s="791"/>
      <c r="J175" s="790"/>
      <c r="K175" s="791"/>
      <c r="L175" s="791"/>
      <c r="M175" s="790"/>
      <c r="N175" s="791"/>
      <c r="O175" s="791"/>
      <c r="P175" s="790"/>
      <c r="Q175" s="791"/>
      <c r="R175" s="790"/>
      <c r="S175" s="791"/>
      <c r="T175" s="794" t="s">
        <v>345</v>
      </c>
      <c r="U175" s="791"/>
      <c r="V175" s="791"/>
      <c r="W175" s="791"/>
      <c r="X175" s="791"/>
      <c r="Y175" s="791"/>
      <c r="Z175" s="791"/>
      <c r="AA175" s="791"/>
      <c r="AB175" s="790" t="s">
        <v>307</v>
      </c>
      <c r="AC175" s="791"/>
      <c r="AD175" s="791"/>
      <c r="AE175" s="791"/>
      <c r="AF175" s="791"/>
      <c r="AG175" s="790" t="s">
        <v>310</v>
      </c>
      <c r="AH175" s="791"/>
      <c r="AI175" s="791"/>
      <c r="AJ175" s="599" t="s">
        <v>99</v>
      </c>
      <c r="AK175" s="797" t="s">
        <v>311</v>
      </c>
      <c r="AL175" s="791"/>
      <c r="AM175" s="791"/>
      <c r="AN175" s="791"/>
      <c r="AO175" s="791"/>
      <c r="AP175" s="791"/>
      <c r="AQ175" s="600">
        <v>519000000</v>
      </c>
      <c r="AR175" s="601">
        <v>0</v>
      </c>
      <c r="AS175" s="658">
        <v>519000000</v>
      </c>
      <c r="AT175" s="703">
        <v>0</v>
      </c>
      <c r="AU175" s="601">
        <v>0</v>
      </c>
      <c r="AV175" s="601">
        <v>0</v>
      </c>
      <c r="AW175" s="703">
        <v>0</v>
      </c>
      <c r="AX175" s="601">
        <v>0</v>
      </c>
      <c r="AY175" s="601">
        <v>0</v>
      </c>
      <c r="AZ175" s="601">
        <v>0</v>
      </c>
      <c r="BA175" s="601">
        <v>0</v>
      </c>
      <c r="BB175" s="601">
        <v>0</v>
      </c>
      <c r="BC175" s="601">
        <v>0</v>
      </c>
    </row>
    <row r="176" spans="1:55" s="472" customFormat="1" ht="13.5">
      <c r="A176" s="610" t="str">
        <f t="shared" si="9"/>
        <v>A321111</v>
      </c>
      <c r="B176" s="801" t="s">
        <v>33</v>
      </c>
      <c r="C176" s="791"/>
      <c r="D176" s="801" t="s">
        <v>323</v>
      </c>
      <c r="E176" s="791"/>
      <c r="F176" s="801" t="s">
        <v>316</v>
      </c>
      <c r="G176" s="791"/>
      <c r="H176" s="801" t="s">
        <v>313</v>
      </c>
      <c r="I176" s="791"/>
      <c r="J176" s="801" t="s">
        <v>313</v>
      </c>
      <c r="K176" s="791"/>
      <c r="L176" s="791"/>
      <c r="M176" s="801"/>
      <c r="N176" s="791"/>
      <c r="O176" s="791"/>
      <c r="P176" s="801"/>
      <c r="Q176" s="791"/>
      <c r="R176" s="801"/>
      <c r="S176" s="791"/>
      <c r="T176" s="804" t="s">
        <v>111</v>
      </c>
      <c r="U176" s="791"/>
      <c r="V176" s="791"/>
      <c r="W176" s="791"/>
      <c r="X176" s="791"/>
      <c r="Y176" s="791"/>
      <c r="Z176" s="791"/>
      <c r="AA176" s="791"/>
      <c r="AB176" s="801" t="s">
        <v>307</v>
      </c>
      <c r="AC176" s="791"/>
      <c r="AD176" s="791"/>
      <c r="AE176" s="791"/>
      <c r="AF176" s="791"/>
      <c r="AG176" s="801" t="s">
        <v>310</v>
      </c>
      <c r="AH176" s="791"/>
      <c r="AI176" s="791"/>
      <c r="AJ176" s="603" t="s">
        <v>99</v>
      </c>
      <c r="AK176" s="802" t="s">
        <v>311</v>
      </c>
      <c r="AL176" s="791"/>
      <c r="AM176" s="791"/>
      <c r="AN176" s="791"/>
      <c r="AO176" s="791"/>
      <c r="AP176" s="791"/>
      <c r="AQ176" s="604">
        <v>519000000</v>
      </c>
      <c r="AR176" s="605">
        <v>0</v>
      </c>
      <c r="AS176" s="660">
        <v>519000000</v>
      </c>
      <c r="AT176" s="612">
        <v>0</v>
      </c>
      <c r="AU176" s="605">
        <v>0</v>
      </c>
      <c r="AV176" s="605">
        <v>0</v>
      </c>
      <c r="AW176" s="612">
        <v>0</v>
      </c>
      <c r="AX176" s="605">
        <v>0</v>
      </c>
      <c r="AY176" s="605">
        <v>0</v>
      </c>
      <c r="AZ176" s="605">
        <v>0</v>
      </c>
      <c r="BA176" s="605">
        <v>0</v>
      </c>
      <c r="BB176" s="605">
        <v>0</v>
      </c>
      <c r="BC176" s="605">
        <v>0</v>
      </c>
    </row>
    <row r="177" spans="1:55" s="472" customFormat="1" ht="13.5">
      <c r="A177" s="610" t="str">
        <f t="shared" si="9"/>
        <v>A3510</v>
      </c>
      <c r="B177" s="790" t="s">
        <v>33</v>
      </c>
      <c r="C177" s="791"/>
      <c r="D177" s="790" t="s">
        <v>323</v>
      </c>
      <c r="E177" s="791"/>
      <c r="F177" s="790" t="s">
        <v>318</v>
      </c>
      <c r="G177" s="791"/>
      <c r="H177" s="790"/>
      <c r="I177" s="791"/>
      <c r="J177" s="790"/>
      <c r="K177" s="791"/>
      <c r="L177" s="791"/>
      <c r="M177" s="790"/>
      <c r="N177" s="791"/>
      <c r="O177" s="791"/>
      <c r="P177" s="790"/>
      <c r="Q177" s="791"/>
      <c r="R177" s="790"/>
      <c r="S177" s="791"/>
      <c r="T177" s="794" t="s">
        <v>346</v>
      </c>
      <c r="U177" s="791"/>
      <c r="V177" s="791"/>
      <c r="W177" s="791"/>
      <c r="X177" s="791"/>
      <c r="Y177" s="791"/>
      <c r="Z177" s="791"/>
      <c r="AA177" s="791"/>
      <c r="AB177" s="790" t="s">
        <v>307</v>
      </c>
      <c r="AC177" s="791"/>
      <c r="AD177" s="791"/>
      <c r="AE177" s="791"/>
      <c r="AF177" s="791"/>
      <c r="AG177" s="790" t="s">
        <v>308</v>
      </c>
      <c r="AH177" s="791"/>
      <c r="AI177" s="791"/>
      <c r="AJ177" s="599" t="s">
        <v>84</v>
      </c>
      <c r="AK177" s="797" t="s">
        <v>309</v>
      </c>
      <c r="AL177" s="791"/>
      <c r="AM177" s="791"/>
      <c r="AN177" s="791"/>
      <c r="AO177" s="791"/>
      <c r="AP177" s="791"/>
      <c r="AQ177" s="600">
        <v>186200000</v>
      </c>
      <c r="AR177" s="601">
        <v>0</v>
      </c>
      <c r="AS177" s="658">
        <v>186200000</v>
      </c>
      <c r="AT177" s="703">
        <v>0</v>
      </c>
      <c r="AU177" s="601">
        <v>0</v>
      </c>
      <c r="AV177" s="601">
        <v>0</v>
      </c>
      <c r="AW177" s="703">
        <v>0</v>
      </c>
      <c r="AX177" s="601">
        <v>0</v>
      </c>
      <c r="AY177" s="601">
        <v>0</v>
      </c>
      <c r="AZ177" s="601">
        <v>0</v>
      </c>
      <c r="BA177" s="601">
        <v>0</v>
      </c>
      <c r="BB177" s="601">
        <v>0</v>
      </c>
      <c r="BC177" s="601">
        <v>0</v>
      </c>
    </row>
    <row r="178" spans="1:55" s="472" customFormat="1" ht="13.5">
      <c r="A178" s="610" t="str">
        <f t="shared" si="9"/>
        <v>A35310</v>
      </c>
      <c r="B178" s="790" t="s">
        <v>33</v>
      </c>
      <c r="C178" s="791"/>
      <c r="D178" s="790" t="s">
        <v>323</v>
      </c>
      <c r="E178" s="791"/>
      <c r="F178" s="790" t="s">
        <v>318</v>
      </c>
      <c r="G178" s="791"/>
      <c r="H178" s="790" t="s">
        <v>323</v>
      </c>
      <c r="I178" s="791"/>
      <c r="J178" s="790"/>
      <c r="K178" s="791"/>
      <c r="L178" s="791"/>
      <c r="M178" s="790"/>
      <c r="N178" s="791"/>
      <c r="O178" s="791"/>
      <c r="P178" s="790"/>
      <c r="Q178" s="791"/>
      <c r="R178" s="790"/>
      <c r="S178" s="791"/>
      <c r="T178" s="794" t="s">
        <v>347</v>
      </c>
      <c r="U178" s="791"/>
      <c r="V178" s="791"/>
      <c r="W178" s="791"/>
      <c r="X178" s="791"/>
      <c r="Y178" s="791"/>
      <c r="Z178" s="791"/>
      <c r="AA178" s="791"/>
      <c r="AB178" s="790" t="s">
        <v>307</v>
      </c>
      <c r="AC178" s="791"/>
      <c r="AD178" s="791"/>
      <c r="AE178" s="791"/>
      <c r="AF178" s="791"/>
      <c r="AG178" s="790" t="s">
        <v>308</v>
      </c>
      <c r="AH178" s="791"/>
      <c r="AI178" s="791"/>
      <c r="AJ178" s="599" t="s">
        <v>84</v>
      </c>
      <c r="AK178" s="797" t="s">
        <v>309</v>
      </c>
      <c r="AL178" s="791"/>
      <c r="AM178" s="791"/>
      <c r="AN178" s="791"/>
      <c r="AO178" s="791"/>
      <c r="AP178" s="791"/>
      <c r="AQ178" s="600">
        <v>186200000</v>
      </c>
      <c r="AR178" s="601">
        <v>0</v>
      </c>
      <c r="AS178" s="658">
        <v>186200000</v>
      </c>
      <c r="AT178" s="703">
        <v>0</v>
      </c>
      <c r="AU178" s="601">
        <v>0</v>
      </c>
      <c r="AV178" s="601">
        <v>0</v>
      </c>
      <c r="AW178" s="703">
        <v>0</v>
      </c>
      <c r="AX178" s="601">
        <v>0</v>
      </c>
      <c r="AY178" s="601">
        <v>0</v>
      </c>
      <c r="AZ178" s="601">
        <v>0</v>
      </c>
      <c r="BA178" s="601">
        <v>0</v>
      </c>
      <c r="BB178" s="601">
        <v>0</v>
      </c>
      <c r="BC178" s="601">
        <v>0</v>
      </c>
    </row>
    <row r="179" spans="1:55" s="472" customFormat="1" ht="13.5">
      <c r="A179" s="610" t="str">
        <f t="shared" si="9"/>
        <v>A3534410</v>
      </c>
      <c r="B179" s="801" t="s">
        <v>33</v>
      </c>
      <c r="C179" s="791"/>
      <c r="D179" s="801" t="s">
        <v>323</v>
      </c>
      <c r="E179" s="791"/>
      <c r="F179" s="801" t="s">
        <v>318</v>
      </c>
      <c r="G179" s="791"/>
      <c r="H179" s="801" t="s">
        <v>323</v>
      </c>
      <c r="I179" s="791"/>
      <c r="J179" s="801" t="s">
        <v>348</v>
      </c>
      <c r="K179" s="791"/>
      <c r="L179" s="791"/>
      <c r="M179" s="801"/>
      <c r="N179" s="791"/>
      <c r="O179" s="791"/>
      <c r="P179" s="801"/>
      <c r="Q179" s="791"/>
      <c r="R179" s="801"/>
      <c r="S179" s="791"/>
      <c r="T179" s="804" t="s">
        <v>112</v>
      </c>
      <c r="U179" s="791"/>
      <c r="V179" s="791"/>
      <c r="W179" s="791"/>
      <c r="X179" s="791"/>
      <c r="Y179" s="791"/>
      <c r="Z179" s="791"/>
      <c r="AA179" s="791"/>
      <c r="AB179" s="801" t="s">
        <v>307</v>
      </c>
      <c r="AC179" s="791"/>
      <c r="AD179" s="791"/>
      <c r="AE179" s="791"/>
      <c r="AF179" s="791"/>
      <c r="AG179" s="801" t="s">
        <v>308</v>
      </c>
      <c r="AH179" s="791"/>
      <c r="AI179" s="791"/>
      <c r="AJ179" s="603" t="s">
        <v>84</v>
      </c>
      <c r="AK179" s="802" t="s">
        <v>309</v>
      </c>
      <c r="AL179" s="791"/>
      <c r="AM179" s="791"/>
      <c r="AN179" s="791"/>
      <c r="AO179" s="791"/>
      <c r="AP179" s="791"/>
      <c r="AQ179" s="604">
        <v>186200000</v>
      </c>
      <c r="AR179" s="605">
        <v>0</v>
      </c>
      <c r="AS179" s="660">
        <v>186200000</v>
      </c>
      <c r="AT179" s="612">
        <v>0</v>
      </c>
      <c r="AU179" s="605">
        <v>0</v>
      </c>
      <c r="AV179" s="605">
        <v>0</v>
      </c>
      <c r="AW179" s="612">
        <v>0</v>
      </c>
      <c r="AX179" s="605">
        <v>0</v>
      </c>
      <c r="AY179" s="605">
        <v>0</v>
      </c>
      <c r="AZ179" s="605">
        <v>0</v>
      </c>
      <c r="BA179" s="605">
        <v>0</v>
      </c>
      <c r="BB179" s="605">
        <v>0</v>
      </c>
      <c r="BC179" s="605">
        <v>0</v>
      </c>
    </row>
    <row r="180" spans="1:55" s="472" customFormat="1" ht="13.5">
      <c r="A180" s="610" t="str">
        <f t="shared" si="9"/>
        <v>A3610</v>
      </c>
      <c r="B180" s="790" t="s">
        <v>33</v>
      </c>
      <c r="C180" s="791"/>
      <c r="D180" s="790" t="s">
        <v>323</v>
      </c>
      <c r="E180" s="791"/>
      <c r="F180" s="790" t="s">
        <v>326</v>
      </c>
      <c r="G180" s="791"/>
      <c r="H180" s="790"/>
      <c r="I180" s="791"/>
      <c r="J180" s="790"/>
      <c r="K180" s="791"/>
      <c r="L180" s="791"/>
      <c r="M180" s="790"/>
      <c r="N180" s="791"/>
      <c r="O180" s="791"/>
      <c r="P180" s="790"/>
      <c r="Q180" s="791"/>
      <c r="R180" s="790"/>
      <c r="S180" s="791"/>
      <c r="T180" s="794" t="s">
        <v>349</v>
      </c>
      <c r="U180" s="791"/>
      <c r="V180" s="791"/>
      <c r="W180" s="791"/>
      <c r="X180" s="791"/>
      <c r="Y180" s="791"/>
      <c r="Z180" s="791"/>
      <c r="AA180" s="791"/>
      <c r="AB180" s="790" t="s">
        <v>307</v>
      </c>
      <c r="AC180" s="791"/>
      <c r="AD180" s="791"/>
      <c r="AE180" s="791"/>
      <c r="AF180" s="791"/>
      <c r="AG180" s="790" t="s">
        <v>308</v>
      </c>
      <c r="AH180" s="791"/>
      <c r="AI180" s="791"/>
      <c r="AJ180" s="599" t="s">
        <v>84</v>
      </c>
      <c r="AK180" s="797" t="s">
        <v>309</v>
      </c>
      <c r="AL180" s="791"/>
      <c r="AM180" s="791"/>
      <c r="AN180" s="791"/>
      <c r="AO180" s="791"/>
      <c r="AP180" s="791"/>
      <c r="AQ180" s="600">
        <v>211718000000</v>
      </c>
      <c r="AR180" s="600">
        <v>202640964151</v>
      </c>
      <c r="AS180" s="658">
        <v>9077035849</v>
      </c>
      <c r="AT180" s="703">
        <v>0</v>
      </c>
      <c r="AU180" s="600">
        <v>190562227313</v>
      </c>
      <c r="AV180" s="600">
        <v>12078736838</v>
      </c>
      <c r="AW180" s="702">
        <v>90584530927</v>
      </c>
      <c r="AX180" s="600">
        <v>99977696386</v>
      </c>
      <c r="AY180" s="600">
        <v>90163836275</v>
      </c>
      <c r="AZ180" s="600">
        <v>420694652</v>
      </c>
      <c r="BA180" s="600">
        <v>90163836275</v>
      </c>
      <c r="BB180" s="601">
        <v>0</v>
      </c>
      <c r="BC180" s="600">
        <v>2742263</v>
      </c>
    </row>
    <row r="181" spans="1:55" s="472" customFormat="1" ht="13.5">
      <c r="A181" s="610" t="str">
        <f t="shared" si="9"/>
        <v>A3616</v>
      </c>
      <c r="B181" s="790" t="s">
        <v>33</v>
      </c>
      <c r="C181" s="791"/>
      <c r="D181" s="790" t="s">
        <v>323</v>
      </c>
      <c r="E181" s="791"/>
      <c r="F181" s="790" t="s">
        <v>326</v>
      </c>
      <c r="G181" s="791"/>
      <c r="H181" s="790"/>
      <c r="I181" s="791"/>
      <c r="J181" s="790"/>
      <c r="K181" s="791"/>
      <c r="L181" s="791"/>
      <c r="M181" s="790"/>
      <c r="N181" s="791"/>
      <c r="O181" s="791"/>
      <c r="P181" s="790"/>
      <c r="Q181" s="791"/>
      <c r="R181" s="790"/>
      <c r="S181" s="791"/>
      <c r="T181" s="794" t="s">
        <v>349</v>
      </c>
      <c r="U181" s="791"/>
      <c r="V181" s="791"/>
      <c r="W181" s="791"/>
      <c r="X181" s="791"/>
      <c r="Y181" s="791"/>
      <c r="Z181" s="791"/>
      <c r="AA181" s="791"/>
      <c r="AB181" s="790" t="s">
        <v>307</v>
      </c>
      <c r="AC181" s="791"/>
      <c r="AD181" s="791"/>
      <c r="AE181" s="791"/>
      <c r="AF181" s="791"/>
      <c r="AG181" s="790" t="s">
        <v>310</v>
      </c>
      <c r="AH181" s="791"/>
      <c r="AI181" s="791"/>
      <c r="AJ181" s="599" t="s">
        <v>42</v>
      </c>
      <c r="AK181" s="797" t="s">
        <v>312</v>
      </c>
      <c r="AL181" s="791"/>
      <c r="AM181" s="791"/>
      <c r="AN181" s="791"/>
      <c r="AO181" s="791"/>
      <c r="AP181" s="791"/>
      <c r="AQ181" s="600">
        <v>66513900000</v>
      </c>
      <c r="AR181" s="600">
        <v>16486654599</v>
      </c>
      <c r="AS181" s="658">
        <v>50027245401</v>
      </c>
      <c r="AT181" s="703">
        <v>0</v>
      </c>
      <c r="AU181" s="600">
        <v>14609946123</v>
      </c>
      <c r="AV181" s="600">
        <v>1876708476</v>
      </c>
      <c r="AW181" s="702">
        <v>10221585605</v>
      </c>
      <c r="AX181" s="600">
        <v>4388360518</v>
      </c>
      <c r="AY181" s="600">
        <v>9891647814</v>
      </c>
      <c r="AZ181" s="600">
        <v>329937791</v>
      </c>
      <c r="BA181" s="600">
        <v>9891647814</v>
      </c>
      <c r="BB181" s="601">
        <v>0</v>
      </c>
      <c r="BC181" s="601">
        <v>0</v>
      </c>
    </row>
    <row r="182" spans="1:55" s="472" customFormat="1" ht="13.5">
      <c r="A182" s="610" t="str">
        <f t="shared" si="9"/>
        <v>A36110</v>
      </c>
      <c r="B182" s="790" t="s">
        <v>33</v>
      </c>
      <c r="C182" s="791"/>
      <c r="D182" s="790" t="s">
        <v>323</v>
      </c>
      <c r="E182" s="791"/>
      <c r="F182" s="790" t="s">
        <v>326</v>
      </c>
      <c r="G182" s="791"/>
      <c r="H182" s="790" t="s">
        <v>313</v>
      </c>
      <c r="I182" s="791"/>
      <c r="J182" s="790"/>
      <c r="K182" s="791"/>
      <c r="L182" s="791"/>
      <c r="M182" s="790"/>
      <c r="N182" s="791"/>
      <c r="O182" s="791"/>
      <c r="P182" s="790"/>
      <c r="Q182" s="791"/>
      <c r="R182" s="790"/>
      <c r="S182" s="791"/>
      <c r="T182" s="794" t="s">
        <v>455</v>
      </c>
      <c r="U182" s="791"/>
      <c r="V182" s="791"/>
      <c r="W182" s="791"/>
      <c r="X182" s="791"/>
      <c r="Y182" s="791"/>
      <c r="Z182" s="791"/>
      <c r="AA182" s="791"/>
      <c r="AB182" s="790" t="s">
        <v>307</v>
      </c>
      <c r="AC182" s="791"/>
      <c r="AD182" s="791"/>
      <c r="AE182" s="791"/>
      <c r="AF182" s="791"/>
      <c r="AG182" s="790" t="s">
        <v>308</v>
      </c>
      <c r="AH182" s="791"/>
      <c r="AI182" s="791"/>
      <c r="AJ182" s="599" t="s">
        <v>84</v>
      </c>
      <c r="AK182" s="797" t="s">
        <v>309</v>
      </c>
      <c r="AL182" s="791"/>
      <c r="AM182" s="791"/>
      <c r="AN182" s="791"/>
      <c r="AO182" s="791"/>
      <c r="AP182" s="791"/>
      <c r="AQ182" s="600">
        <v>420000000</v>
      </c>
      <c r="AR182" s="600">
        <v>401464151</v>
      </c>
      <c r="AS182" s="658">
        <v>18535849</v>
      </c>
      <c r="AT182" s="703">
        <v>0</v>
      </c>
      <c r="AU182" s="600">
        <v>401464151</v>
      </c>
      <c r="AV182" s="601">
        <v>0</v>
      </c>
      <c r="AW182" s="702">
        <v>401464151</v>
      </c>
      <c r="AX182" s="601">
        <v>0</v>
      </c>
      <c r="AY182" s="601">
        <v>0</v>
      </c>
      <c r="AZ182" s="600">
        <v>401464151</v>
      </c>
      <c r="BA182" s="601">
        <v>0</v>
      </c>
      <c r="BB182" s="601">
        <v>0</v>
      </c>
      <c r="BC182" s="601">
        <v>0</v>
      </c>
    </row>
    <row r="183" spans="1:55" s="472" customFormat="1" ht="13.5">
      <c r="A183" s="610" t="str">
        <f t="shared" si="9"/>
        <v>A361110</v>
      </c>
      <c r="B183" s="801" t="s">
        <v>33</v>
      </c>
      <c r="C183" s="791"/>
      <c r="D183" s="801" t="s">
        <v>323</v>
      </c>
      <c r="E183" s="791"/>
      <c r="F183" s="801" t="s">
        <v>326</v>
      </c>
      <c r="G183" s="791"/>
      <c r="H183" s="801" t="s">
        <v>313</v>
      </c>
      <c r="I183" s="791"/>
      <c r="J183" s="801" t="s">
        <v>313</v>
      </c>
      <c r="K183" s="791"/>
      <c r="L183" s="791"/>
      <c r="M183" s="801"/>
      <c r="N183" s="791"/>
      <c r="O183" s="791"/>
      <c r="P183" s="801"/>
      <c r="Q183" s="791"/>
      <c r="R183" s="801"/>
      <c r="S183" s="791"/>
      <c r="T183" s="804" t="s">
        <v>455</v>
      </c>
      <c r="U183" s="791"/>
      <c r="V183" s="791"/>
      <c r="W183" s="791"/>
      <c r="X183" s="791"/>
      <c r="Y183" s="791"/>
      <c r="Z183" s="791"/>
      <c r="AA183" s="791"/>
      <c r="AB183" s="801" t="s">
        <v>307</v>
      </c>
      <c r="AC183" s="791"/>
      <c r="AD183" s="791"/>
      <c r="AE183" s="791"/>
      <c r="AF183" s="791"/>
      <c r="AG183" s="801" t="s">
        <v>308</v>
      </c>
      <c r="AH183" s="791"/>
      <c r="AI183" s="791"/>
      <c r="AJ183" s="603" t="s">
        <v>84</v>
      </c>
      <c r="AK183" s="802" t="s">
        <v>309</v>
      </c>
      <c r="AL183" s="791"/>
      <c r="AM183" s="791"/>
      <c r="AN183" s="791"/>
      <c r="AO183" s="791"/>
      <c r="AP183" s="791"/>
      <c r="AQ183" s="604">
        <v>420000000</v>
      </c>
      <c r="AR183" s="604">
        <v>401464151</v>
      </c>
      <c r="AS183" s="660">
        <v>18535849</v>
      </c>
      <c r="AT183" s="612">
        <v>0</v>
      </c>
      <c r="AU183" s="604">
        <v>401464151</v>
      </c>
      <c r="AV183" s="605">
        <v>0</v>
      </c>
      <c r="AW183" s="611">
        <v>401464151</v>
      </c>
      <c r="AX183" s="605">
        <v>0</v>
      </c>
      <c r="AY183" s="605">
        <v>0</v>
      </c>
      <c r="AZ183" s="604">
        <v>401464151</v>
      </c>
      <c r="BA183" s="605">
        <v>0</v>
      </c>
      <c r="BB183" s="605">
        <v>0</v>
      </c>
      <c r="BC183" s="605">
        <v>0</v>
      </c>
    </row>
    <row r="184" spans="1:55" s="472" customFormat="1" ht="13.5">
      <c r="A184" s="610" t="str">
        <f t="shared" si="9"/>
        <v>A3611210</v>
      </c>
      <c r="B184" s="801" t="s">
        <v>33</v>
      </c>
      <c r="C184" s="791"/>
      <c r="D184" s="801" t="s">
        <v>323</v>
      </c>
      <c r="E184" s="791"/>
      <c r="F184" s="801" t="s">
        <v>326</v>
      </c>
      <c r="G184" s="791"/>
      <c r="H184" s="801" t="s">
        <v>313</v>
      </c>
      <c r="I184" s="791"/>
      <c r="J184" s="801" t="s">
        <v>313</v>
      </c>
      <c r="K184" s="791"/>
      <c r="L184" s="791"/>
      <c r="M184" s="801" t="s">
        <v>316</v>
      </c>
      <c r="N184" s="791"/>
      <c r="O184" s="791"/>
      <c r="P184" s="801"/>
      <c r="Q184" s="791"/>
      <c r="R184" s="801"/>
      <c r="S184" s="791"/>
      <c r="T184" s="804" t="s">
        <v>456</v>
      </c>
      <c r="U184" s="791"/>
      <c r="V184" s="791"/>
      <c r="W184" s="791"/>
      <c r="X184" s="791"/>
      <c r="Y184" s="791"/>
      <c r="Z184" s="791"/>
      <c r="AA184" s="791"/>
      <c r="AB184" s="801" t="s">
        <v>307</v>
      </c>
      <c r="AC184" s="791"/>
      <c r="AD184" s="791"/>
      <c r="AE184" s="791"/>
      <c r="AF184" s="791"/>
      <c r="AG184" s="801" t="s">
        <v>308</v>
      </c>
      <c r="AH184" s="791"/>
      <c r="AI184" s="791"/>
      <c r="AJ184" s="603" t="s">
        <v>84</v>
      </c>
      <c r="AK184" s="802" t="s">
        <v>309</v>
      </c>
      <c r="AL184" s="791"/>
      <c r="AM184" s="791"/>
      <c r="AN184" s="791"/>
      <c r="AO184" s="791"/>
      <c r="AP184" s="791"/>
      <c r="AQ184" s="604">
        <v>420000000</v>
      </c>
      <c r="AR184" s="604">
        <v>401464151</v>
      </c>
      <c r="AS184" s="660">
        <v>18535849</v>
      </c>
      <c r="AT184" s="612">
        <v>0</v>
      </c>
      <c r="AU184" s="604">
        <v>401464151</v>
      </c>
      <c r="AV184" s="605">
        <v>0</v>
      </c>
      <c r="AW184" s="611">
        <v>401464151</v>
      </c>
      <c r="AX184" s="605">
        <v>0</v>
      </c>
      <c r="AY184" s="605">
        <v>0</v>
      </c>
      <c r="AZ184" s="604">
        <v>401464151</v>
      </c>
      <c r="BA184" s="605">
        <v>0</v>
      </c>
      <c r="BB184" s="605">
        <v>0</v>
      </c>
      <c r="BC184" s="605">
        <v>0</v>
      </c>
    </row>
    <row r="185" spans="1:55" s="472" customFormat="1" ht="13.5">
      <c r="A185" s="610" t="str">
        <f t="shared" si="9"/>
        <v>A36310</v>
      </c>
      <c r="B185" s="790" t="s">
        <v>33</v>
      </c>
      <c r="C185" s="791"/>
      <c r="D185" s="790" t="s">
        <v>323</v>
      </c>
      <c r="E185" s="791"/>
      <c r="F185" s="790" t="s">
        <v>326</v>
      </c>
      <c r="G185" s="791"/>
      <c r="H185" s="790" t="s">
        <v>323</v>
      </c>
      <c r="I185" s="791"/>
      <c r="J185" s="790"/>
      <c r="K185" s="791"/>
      <c r="L185" s="791"/>
      <c r="M185" s="790"/>
      <c r="N185" s="791"/>
      <c r="O185" s="791"/>
      <c r="P185" s="790"/>
      <c r="Q185" s="791"/>
      <c r="R185" s="790"/>
      <c r="S185" s="791"/>
      <c r="T185" s="794" t="s">
        <v>350</v>
      </c>
      <c r="U185" s="791"/>
      <c r="V185" s="791"/>
      <c r="W185" s="791"/>
      <c r="X185" s="791"/>
      <c r="Y185" s="791"/>
      <c r="Z185" s="791"/>
      <c r="AA185" s="791"/>
      <c r="AB185" s="790" t="s">
        <v>307</v>
      </c>
      <c r="AC185" s="791"/>
      <c r="AD185" s="791"/>
      <c r="AE185" s="791"/>
      <c r="AF185" s="791"/>
      <c r="AG185" s="790" t="s">
        <v>308</v>
      </c>
      <c r="AH185" s="791"/>
      <c r="AI185" s="791"/>
      <c r="AJ185" s="599" t="s">
        <v>84</v>
      </c>
      <c r="AK185" s="797" t="s">
        <v>309</v>
      </c>
      <c r="AL185" s="791"/>
      <c r="AM185" s="791"/>
      <c r="AN185" s="791"/>
      <c r="AO185" s="791"/>
      <c r="AP185" s="791"/>
      <c r="AQ185" s="600">
        <v>211298000000</v>
      </c>
      <c r="AR185" s="600">
        <v>202239500000</v>
      </c>
      <c r="AS185" s="658">
        <v>9058500000</v>
      </c>
      <c r="AT185" s="703">
        <v>0</v>
      </c>
      <c r="AU185" s="600">
        <v>190160763162</v>
      </c>
      <c r="AV185" s="600">
        <v>12078736838</v>
      </c>
      <c r="AW185" s="702">
        <v>90183066776</v>
      </c>
      <c r="AX185" s="600">
        <v>99977696386</v>
      </c>
      <c r="AY185" s="600">
        <v>90163836275</v>
      </c>
      <c r="AZ185" s="600">
        <v>19230501</v>
      </c>
      <c r="BA185" s="600">
        <v>90163836275</v>
      </c>
      <c r="BB185" s="601">
        <v>0</v>
      </c>
      <c r="BC185" s="600">
        <v>2742263</v>
      </c>
    </row>
    <row r="186" spans="1:55" s="472" customFormat="1" ht="13.5">
      <c r="A186" s="610" t="str">
        <f t="shared" si="9"/>
        <v>A36316</v>
      </c>
      <c r="B186" s="790" t="s">
        <v>33</v>
      </c>
      <c r="C186" s="791"/>
      <c r="D186" s="790" t="s">
        <v>323</v>
      </c>
      <c r="E186" s="791"/>
      <c r="F186" s="790" t="s">
        <v>326</v>
      </c>
      <c r="G186" s="791"/>
      <c r="H186" s="790" t="s">
        <v>323</v>
      </c>
      <c r="I186" s="791"/>
      <c r="J186" s="790"/>
      <c r="K186" s="791"/>
      <c r="L186" s="791"/>
      <c r="M186" s="790"/>
      <c r="N186" s="791"/>
      <c r="O186" s="791"/>
      <c r="P186" s="790"/>
      <c r="Q186" s="791"/>
      <c r="R186" s="790"/>
      <c r="S186" s="791"/>
      <c r="T186" s="794" t="s">
        <v>350</v>
      </c>
      <c r="U186" s="791"/>
      <c r="V186" s="791"/>
      <c r="W186" s="791"/>
      <c r="X186" s="791"/>
      <c r="Y186" s="791"/>
      <c r="Z186" s="791"/>
      <c r="AA186" s="791"/>
      <c r="AB186" s="790" t="s">
        <v>307</v>
      </c>
      <c r="AC186" s="791"/>
      <c r="AD186" s="791"/>
      <c r="AE186" s="791"/>
      <c r="AF186" s="791"/>
      <c r="AG186" s="790" t="s">
        <v>310</v>
      </c>
      <c r="AH186" s="791"/>
      <c r="AI186" s="791"/>
      <c r="AJ186" s="599" t="s">
        <v>42</v>
      </c>
      <c r="AK186" s="797" t="s">
        <v>312</v>
      </c>
      <c r="AL186" s="791"/>
      <c r="AM186" s="791"/>
      <c r="AN186" s="791"/>
      <c r="AO186" s="791"/>
      <c r="AP186" s="791"/>
      <c r="AQ186" s="600">
        <v>66513900000</v>
      </c>
      <c r="AR186" s="600">
        <v>16486654599</v>
      </c>
      <c r="AS186" s="658">
        <v>50027245401</v>
      </c>
      <c r="AT186" s="703">
        <v>0</v>
      </c>
      <c r="AU186" s="600">
        <v>14609946123</v>
      </c>
      <c r="AV186" s="600">
        <v>1876708476</v>
      </c>
      <c r="AW186" s="702">
        <v>10221585605</v>
      </c>
      <c r="AX186" s="600">
        <v>4388360518</v>
      </c>
      <c r="AY186" s="600">
        <v>9891647814</v>
      </c>
      <c r="AZ186" s="600">
        <v>329937791</v>
      </c>
      <c r="BA186" s="600">
        <v>9891647814</v>
      </c>
      <c r="BB186" s="601">
        <v>0</v>
      </c>
      <c r="BC186" s="601">
        <v>0</v>
      </c>
    </row>
    <row r="187" spans="1:55" s="472" customFormat="1" ht="13.5">
      <c r="A187" s="610" t="str">
        <f t="shared" si="9"/>
        <v>A363410</v>
      </c>
      <c r="B187" s="801" t="s">
        <v>33</v>
      </c>
      <c r="C187" s="791"/>
      <c r="D187" s="801" t="s">
        <v>323</v>
      </c>
      <c r="E187" s="791"/>
      <c r="F187" s="801" t="s">
        <v>326</v>
      </c>
      <c r="G187" s="791"/>
      <c r="H187" s="801" t="s">
        <v>323</v>
      </c>
      <c r="I187" s="791"/>
      <c r="J187" s="801" t="s">
        <v>317</v>
      </c>
      <c r="K187" s="791"/>
      <c r="L187" s="791"/>
      <c r="M187" s="801"/>
      <c r="N187" s="791"/>
      <c r="O187" s="791"/>
      <c r="P187" s="801"/>
      <c r="Q187" s="791"/>
      <c r="R187" s="801"/>
      <c r="S187" s="791"/>
      <c r="T187" s="804" t="s">
        <v>113</v>
      </c>
      <c r="U187" s="791"/>
      <c r="V187" s="791"/>
      <c r="W187" s="791"/>
      <c r="X187" s="791"/>
      <c r="Y187" s="791"/>
      <c r="Z187" s="791"/>
      <c r="AA187" s="791"/>
      <c r="AB187" s="801" t="s">
        <v>307</v>
      </c>
      <c r="AC187" s="791"/>
      <c r="AD187" s="791"/>
      <c r="AE187" s="791"/>
      <c r="AF187" s="791"/>
      <c r="AG187" s="801" t="s">
        <v>308</v>
      </c>
      <c r="AH187" s="791"/>
      <c r="AI187" s="791"/>
      <c r="AJ187" s="603" t="s">
        <v>84</v>
      </c>
      <c r="AK187" s="802" t="s">
        <v>309</v>
      </c>
      <c r="AL187" s="791"/>
      <c r="AM187" s="791"/>
      <c r="AN187" s="791"/>
      <c r="AO187" s="791"/>
      <c r="AP187" s="791"/>
      <c r="AQ187" s="604">
        <v>298000000</v>
      </c>
      <c r="AR187" s="604">
        <v>239500000</v>
      </c>
      <c r="AS187" s="660">
        <v>58500000</v>
      </c>
      <c r="AT187" s="612">
        <v>0</v>
      </c>
      <c r="AU187" s="604">
        <v>222066667</v>
      </c>
      <c r="AV187" s="604">
        <v>17433333</v>
      </c>
      <c r="AW187" s="611">
        <v>85800000</v>
      </c>
      <c r="AX187" s="604">
        <v>136266667</v>
      </c>
      <c r="AY187" s="604">
        <v>85800000</v>
      </c>
      <c r="AZ187" s="605">
        <v>0</v>
      </c>
      <c r="BA187" s="604">
        <v>85800000</v>
      </c>
      <c r="BB187" s="605">
        <v>0</v>
      </c>
      <c r="BC187" s="605">
        <v>0</v>
      </c>
    </row>
    <row r="188" spans="1:55" s="472" customFormat="1" ht="13.5">
      <c r="A188" s="610" t="str">
        <f t="shared" si="9"/>
        <v>A363710</v>
      </c>
      <c r="B188" s="801" t="s">
        <v>33</v>
      </c>
      <c r="C188" s="791"/>
      <c r="D188" s="801" t="s">
        <v>323</v>
      </c>
      <c r="E188" s="791"/>
      <c r="F188" s="801" t="s">
        <v>326</v>
      </c>
      <c r="G188" s="791"/>
      <c r="H188" s="801" t="s">
        <v>323</v>
      </c>
      <c r="I188" s="791"/>
      <c r="J188" s="801" t="s">
        <v>327</v>
      </c>
      <c r="K188" s="791"/>
      <c r="L188" s="791"/>
      <c r="M188" s="801"/>
      <c r="N188" s="791"/>
      <c r="O188" s="791"/>
      <c r="P188" s="801"/>
      <c r="Q188" s="791"/>
      <c r="R188" s="801"/>
      <c r="S188" s="791"/>
      <c r="T188" s="804" t="s">
        <v>114</v>
      </c>
      <c r="U188" s="791"/>
      <c r="V188" s="791"/>
      <c r="W188" s="791"/>
      <c r="X188" s="791"/>
      <c r="Y188" s="791"/>
      <c r="Z188" s="791"/>
      <c r="AA188" s="791"/>
      <c r="AB188" s="801" t="s">
        <v>307</v>
      </c>
      <c r="AC188" s="791"/>
      <c r="AD188" s="791"/>
      <c r="AE188" s="791"/>
      <c r="AF188" s="791"/>
      <c r="AG188" s="801" t="s">
        <v>308</v>
      </c>
      <c r="AH188" s="791"/>
      <c r="AI188" s="791"/>
      <c r="AJ188" s="603" t="s">
        <v>84</v>
      </c>
      <c r="AK188" s="802" t="s">
        <v>309</v>
      </c>
      <c r="AL188" s="791"/>
      <c r="AM188" s="791"/>
      <c r="AN188" s="791"/>
      <c r="AO188" s="791"/>
      <c r="AP188" s="791"/>
      <c r="AQ188" s="604">
        <v>211000000000</v>
      </c>
      <c r="AR188" s="604">
        <v>202000000000</v>
      </c>
      <c r="AS188" s="660">
        <v>9000000000</v>
      </c>
      <c r="AT188" s="612">
        <v>0</v>
      </c>
      <c r="AU188" s="604">
        <v>189938696495</v>
      </c>
      <c r="AV188" s="604">
        <v>12061303505</v>
      </c>
      <c r="AW188" s="611">
        <v>90097266776</v>
      </c>
      <c r="AX188" s="604">
        <v>99841429719</v>
      </c>
      <c r="AY188" s="604">
        <v>90078036275</v>
      </c>
      <c r="AZ188" s="604">
        <v>19230501</v>
      </c>
      <c r="BA188" s="604">
        <v>90078036275</v>
      </c>
      <c r="BB188" s="605">
        <v>0</v>
      </c>
      <c r="BC188" s="604">
        <v>2742263</v>
      </c>
    </row>
    <row r="189" spans="1:55" s="472" customFormat="1" ht="13.5">
      <c r="A189" s="610" t="str">
        <f t="shared" si="9"/>
        <v>A3631116</v>
      </c>
      <c r="B189" s="801" t="s">
        <v>33</v>
      </c>
      <c r="C189" s="791"/>
      <c r="D189" s="801" t="s">
        <v>323</v>
      </c>
      <c r="E189" s="791"/>
      <c r="F189" s="801" t="s">
        <v>326</v>
      </c>
      <c r="G189" s="791"/>
      <c r="H189" s="801" t="s">
        <v>323</v>
      </c>
      <c r="I189" s="791"/>
      <c r="J189" s="801" t="s">
        <v>99</v>
      </c>
      <c r="K189" s="791"/>
      <c r="L189" s="791"/>
      <c r="M189" s="801"/>
      <c r="N189" s="791"/>
      <c r="O189" s="791"/>
      <c r="P189" s="801"/>
      <c r="Q189" s="791"/>
      <c r="R189" s="801"/>
      <c r="S189" s="791"/>
      <c r="T189" s="804" t="s">
        <v>207</v>
      </c>
      <c r="U189" s="791"/>
      <c r="V189" s="791"/>
      <c r="W189" s="791"/>
      <c r="X189" s="791"/>
      <c r="Y189" s="791"/>
      <c r="Z189" s="791"/>
      <c r="AA189" s="791"/>
      <c r="AB189" s="801" t="s">
        <v>307</v>
      </c>
      <c r="AC189" s="791"/>
      <c r="AD189" s="791"/>
      <c r="AE189" s="791"/>
      <c r="AF189" s="791"/>
      <c r="AG189" s="801" t="s">
        <v>310</v>
      </c>
      <c r="AH189" s="791"/>
      <c r="AI189" s="791"/>
      <c r="AJ189" s="603" t="s">
        <v>42</v>
      </c>
      <c r="AK189" s="802" t="s">
        <v>312</v>
      </c>
      <c r="AL189" s="791"/>
      <c r="AM189" s="791"/>
      <c r="AN189" s="791"/>
      <c r="AO189" s="791"/>
      <c r="AP189" s="791"/>
      <c r="AQ189" s="604">
        <v>66009000000</v>
      </c>
      <c r="AR189" s="604">
        <v>16486654599</v>
      </c>
      <c r="AS189" s="660">
        <v>49522345401</v>
      </c>
      <c r="AT189" s="612">
        <v>0</v>
      </c>
      <c r="AU189" s="604">
        <v>14609946123</v>
      </c>
      <c r="AV189" s="604">
        <v>1876708476</v>
      </c>
      <c r="AW189" s="611">
        <v>10221585605</v>
      </c>
      <c r="AX189" s="604">
        <v>4388360518</v>
      </c>
      <c r="AY189" s="604">
        <v>9891647814</v>
      </c>
      <c r="AZ189" s="604">
        <v>329937791</v>
      </c>
      <c r="BA189" s="604">
        <v>9891647814</v>
      </c>
      <c r="BB189" s="605">
        <v>0</v>
      </c>
      <c r="BC189" s="605">
        <v>0</v>
      </c>
    </row>
    <row r="190" spans="1:55" s="472" customFormat="1" ht="13.5">
      <c r="A190" s="610" t="str">
        <f t="shared" si="9"/>
        <v>A36311116</v>
      </c>
      <c r="B190" s="801" t="s">
        <v>33</v>
      </c>
      <c r="C190" s="791"/>
      <c r="D190" s="801" t="s">
        <v>323</v>
      </c>
      <c r="E190" s="791"/>
      <c r="F190" s="801" t="s">
        <v>326</v>
      </c>
      <c r="G190" s="791"/>
      <c r="H190" s="801" t="s">
        <v>323</v>
      </c>
      <c r="I190" s="791"/>
      <c r="J190" s="801" t="s">
        <v>99</v>
      </c>
      <c r="K190" s="791"/>
      <c r="L190" s="791"/>
      <c r="M190" s="801" t="s">
        <v>313</v>
      </c>
      <c r="N190" s="791"/>
      <c r="O190" s="791"/>
      <c r="P190" s="801" t="s">
        <v>270</v>
      </c>
      <c r="Q190" s="791"/>
      <c r="R190" s="801" t="s">
        <v>270</v>
      </c>
      <c r="S190" s="791"/>
      <c r="T190" s="804" t="s">
        <v>115</v>
      </c>
      <c r="U190" s="791"/>
      <c r="V190" s="791"/>
      <c r="W190" s="791"/>
      <c r="X190" s="791"/>
      <c r="Y190" s="791"/>
      <c r="Z190" s="791"/>
      <c r="AA190" s="791"/>
      <c r="AB190" s="801" t="s">
        <v>307</v>
      </c>
      <c r="AC190" s="791"/>
      <c r="AD190" s="791"/>
      <c r="AE190" s="791"/>
      <c r="AF190" s="791"/>
      <c r="AG190" s="801" t="s">
        <v>310</v>
      </c>
      <c r="AH190" s="791"/>
      <c r="AI190" s="791"/>
      <c r="AJ190" s="603" t="s">
        <v>42</v>
      </c>
      <c r="AK190" s="802" t="s">
        <v>312</v>
      </c>
      <c r="AL190" s="791"/>
      <c r="AM190" s="791"/>
      <c r="AN190" s="791"/>
      <c r="AO190" s="791"/>
      <c r="AP190" s="791"/>
      <c r="AQ190" s="604">
        <v>58014500000</v>
      </c>
      <c r="AR190" s="604">
        <v>8567154599</v>
      </c>
      <c r="AS190" s="660">
        <v>49447345401</v>
      </c>
      <c r="AT190" s="612">
        <v>0</v>
      </c>
      <c r="AU190" s="604">
        <v>6915879104</v>
      </c>
      <c r="AV190" s="604">
        <v>1651275495</v>
      </c>
      <c r="AW190" s="611">
        <v>6364871926</v>
      </c>
      <c r="AX190" s="604">
        <v>551007178</v>
      </c>
      <c r="AY190" s="604">
        <v>6034934135</v>
      </c>
      <c r="AZ190" s="604">
        <v>329937791</v>
      </c>
      <c r="BA190" s="604">
        <v>6034934135</v>
      </c>
      <c r="BB190" s="605">
        <v>0</v>
      </c>
      <c r="BC190" s="605">
        <v>0</v>
      </c>
    </row>
    <row r="191" spans="1:55" s="472" customFormat="1" ht="13.5">
      <c r="A191" s="610" t="str">
        <f t="shared" si="9"/>
        <v>A36311216</v>
      </c>
      <c r="B191" s="801" t="s">
        <v>33</v>
      </c>
      <c r="C191" s="791"/>
      <c r="D191" s="801" t="s">
        <v>323</v>
      </c>
      <c r="E191" s="791"/>
      <c r="F191" s="801" t="s">
        <v>326</v>
      </c>
      <c r="G191" s="791"/>
      <c r="H191" s="801" t="s">
        <v>323</v>
      </c>
      <c r="I191" s="791"/>
      <c r="J191" s="801" t="s">
        <v>99</v>
      </c>
      <c r="K191" s="791"/>
      <c r="L191" s="791"/>
      <c r="M191" s="801" t="s">
        <v>316</v>
      </c>
      <c r="N191" s="791"/>
      <c r="O191" s="791"/>
      <c r="P191" s="801" t="s">
        <v>270</v>
      </c>
      <c r="Q191" s="791"/>
      <c r="R191" s="801" t="s">
        <v>270</v>
      </c>
      <c r="S191" s="791"/>
      <c r="T191" s="804" t="s">
        <v>116</v>
      </c>
      <c r="U191" s="791"/>
      <c r="V191" s="791"/>
      <c r="W191" s="791"/>
      <c r="X191" s="791"/>
      <c r="Y191" s="791"/>
      <c r="Z191" s="791"/>
      <c r="AA191" s="791"/>
      <c r="AB191" s="801" t="s">
        <v>307</v>
      </c>
      <c r="AC191" s="791"/>
      <c r="AD191" s="791"/>
      <c r="AE191" s="791"/>
      <c r="AF191" s="791"/>
      <c r="AG191" s="801" t="s">
        <v>310</v>
      </c>
      <c r="AH191" s="791"/>
      <c r="AI191" s="791"/>
      <c r="AJ191" s="603" t="s">
        <v>42</v>
      </c>
      <c r="AK191" s="802" t="s">
        <v>312</v>
      </c>
      <c r="AL191" s="791"/>
      <c r="AM191" s="791"/>
      <c r="AN191" s="791"/>
      <c r="AO191" s="791"/>
      <c r="AP191" s="791"/>
      <c r="AQ191" s="604">
        <v>7994500000</v>
      </c>
      <c r="AR191" s="604">
        <v>7919500000</v>
      </c>
      <c r="AS191" s="660">
        <v>75000000</v>
      </c>
      <c r="AT191" s="612">
        <v>0</v>
      </c>
      <c r="AU191" s="604">
        <v>7694067019</v>
      </c>
      <c r="AV191" s="604">
        <v>225432981</v>
      </c>
      <c r="AW191" s="611">
        <v>3856713679</v>
      </c>
      <c r="AX191" s="604">
        <v>3837353340</v>
      </c>
      <c r="AY191" s="604">
        <v>3856713679</v>
      </c>
      <c r="AZ191" s="605">
        <v>0</v>
      </c>
      <c r="BA191" s="604">
        <v>3856713679</v>
      </c>
      <c r="BB191" s="605">
        <v>0</v>
      </c>
      <c r="BC191" s="605">
        <v>0</v>
      </c>
    </row>
    <row r="192" spans="1:55" s="472" customFormat="1" ht="13.5">
      <c r="A192" s="610" t="str">
        <f t="shared" si="9"/>
        <v>A3636616</v>
      </c>
      <c r="B192" s="801" t="s">
        <v>33</v>
      </c>
      <c r="C192" s="791"/>
      <c r="D192" s="801" t="s">
        <v>323</v>
      </c>
      <c r="E192" s="791"/>
      <c r="F192" s="801" t="s">
        <v>326</v>
      </c>
      <c r="G192" s="791"/>
      <c r="H192" s="801" t="s">
        <v>323</v>
      </c>
      <c r="I192" s="791"/>
      <c r="J192" s="801" t="s">
        <v>351</v>
      </c>
      <c r="K192" s="791"/>
      <c r="L192" s="791"/>
      <c r="M192" s="801"/>
      <c r="N192" s="791"/>
      <c r="O192" s="791"/>
      <c r="P192" s="801"/>
      <c r="Q192" s="791"/>
      <c r="R192" s="801"/>
      <c r="S192" s="791"/>
      <c r="T192" s="804" t="s">
        <v>117</v>
      </c>
      <c r="U192" s="791"/>
      <c r="V192" s="791"/>
      <c r="W192" s="791"/>
      <c r="X192" s="791"/>
      <c r="Y192" s="791"/>
      <c r="Z192" s="791"/>
      <c r="AA192" s="791"/>
      <c r="AB192" s="801" t="s">
        <v>307</v>
      </c>
      <c r="AC192" s="791"/>
      <c r="AD192" s="791"/>
      <c r="AE192" s="791"/>
      <c r="AF192" s="791"/>
      <c r="AG192" s="801" t="s">
        <v>310</v>
      </c>
      <c r="AH192" s="791"/>
      <c r="AI192" s="791"/>
      <c r="AJ192" s="603" t="s">
        <v>42</v>
      </c>
      <c r="AK192" s="802" t="s">
        <v>312</v>
      </c>
      <c r="AL192" s="791"/>
      <c r="AM192" s="791"/>
      <c r="AN192" s="791"/>
      <c r="AO192" s="791"/>
      <c r="AP192" s="791"/>
      <c r="AQ192" s="604">
        <v>504900000</v>
      </c>
      <c r="AR192" s="605">
        <v>0</v>
      </c>
      <c r="AS192" s="660">
        <v>504900000</v>
      </c>
      <c r="AT192" s="612">
        <v>0</v>
      </c>
      <c r="AU192" s="605">
        <v>0</v>
      </c>
      <c r="AV192" s="605">
        <v>0</v>
      </c>
      <c r="AW192" s="612">
        <v>0</v>
      </c>
      <c r="AX192" s="605">
        <v>0</v>
      </c>
      <c r="AY192" s="605">
        <v>0</v>
      </c>
      <c r="AZ192" s="605">
        <v>0</v>
      </c>
      <c r="BA192" s="605">
        <v>0</v>
      </c>
      <c r="BB192" s="605">
        <v>0</v>
      </c>
      <c r="BC192" s="605">
        <v>0</v>
      </c>
    </row>
    <row r="193" spans="1:55" s="590" customFormat="1" ht="12.75">
      <c r="A193" s="610" t="str">
        <f t="shared" si="9"/>
        <v>C10</v>
      </c>
      <c r="B193" s="773" t="s">
        <v>118</v>
      </c>
      <c r="C193" s="774"/>
      <c r="D193" s="773"/>
      <c r="E193" s="774"/>
      <c r="F193" s="773"/>
      <c r="G193" s="774"/>
      <c r="H193" s="773"/>
      <c r="I193" s="774"/>
      <c r="J193" s="773"/>
      <c r="K193" s="774"/>
      <c r="L193" s="774"/>
      <c r="M193" s="773"/>
      <c r="N193" s="774"/>
      <c r="O193" s="774"/>
      <c r="P193" s="773"/>
      <c r="Q193" s="774"/>
      <c r="R193" s="773"/>
      <c r="S193" s="774"/>
      <c r="T193" s="775" t="s">
        <v>27</v>
      </c>
      <c r="U193" s="774"/>
      <c r="V193" s="774"/>
      <c r="W193" s="774"/>
      <c r="X193" s="774"/>
      <c r="Y193" s="774"/>
      <c r="Z193" s="774"/>
      <c r="AA193" s="774"/>
      <c r="AB193" s="773" t="s">
        <v>307</v>
      </c>
      <c r="AC193" s="774"/>
      <c r="AD193" s="774"/>
      <c r="AE193" s="774"/>
      <c r="AF193" s="774"/>
      <c r="AG193" s="773" t="s">
        <v>308</v>
      </c>
      <c r="AH193" s="774"/>
      <c r="AI193" s="774"/>
      <c r="AJ193" s="588" t="s">
        <v>84</v>
      </c>
      <c r="AK193" s="781" t="s">
        <v>309</v>
      </c>
      <c r="AL193" s="774"/>
      <c r="AM193" s="774"/>
      <c r="AN193" s="774"/>
      <c r="AO193" s="774"/>
      <c r="AP193" s="774"/>
      <c r="AQ193" s="589">
        <v>25170420000</v>
      </c>
      <c r="AR193" s="589">
        <v>12076604924</v>
      </c>
      <c r="AS193" s="653">
        <v>12793815076</v>
      </c>
      <c r="AT193" s="697">
        <v>1750000000</v>
      </c>
      <c r="AU193" s="589">
        <v>9326181711</v>
      </c>
      <c r="AV193" s="589">
        <v>2750423213</v>
      </c>
      <c r="AW193" s="697">
        <v>3160725912</v>
      </c>
      <c r="AX193" s="589">
        <v>6165455799</v>
      </c>
      <c r="AY193" s="589">
        <v>3074654423</v>
      </c>
      <c r="AZ193" s="602">
        <v>86071489</v>
      </c>
      <c r="BA193" s="589">
        <v>3074654423</v>
      </c>
      <c r="BB193" s="602">
        <v>0</v>
      </c>
      <c r="BC193" s="589">
        <v>1718802</v>
      </c>
    </row>
    <row r="194" spans="1:55" s="590" customFormat="1" ht="12.75">
      <c r="A194" s="610" t="str">
        <f t="shared" si="9"/>
        <v>C13</v>
      </c>
      <c r="B194" s="773" t="s">
        <v>118</v>
      </c>
      <c r="C194" s="774"/>
      <c r="D194" s="773"/>
      <c r="E194" s="774"/>
      <c r="F194" s="773"/>
      <c r="G194" s="774"/>
      <c r="H194" s="773"/>
      <c r="I194" s="774"/>
      <c r="J194" s="773"/>
      <c r="K194" s="774"/>
      <c r="L194" s="774"/>
      <c r="M194" s="773"/>
      <c r="N194" s="774"/>
      <c r="O194" s="774"/>
      <c r="P194" s="773"/>
      <c r="Q194" s="774"/>
      <c r="R194" s="773"/>
      <c r="S194" s="774"/>
      <c r="T194" s="775" t="s">
        <v>27</v>
      </c>
      <c r="U194" s="774"/>
      <c r="V194" s="774"/>
      <c r="W194" s="774"/>
      <c r="X194" s="774"/>
      <c r="Y194" s="774"/>
      <c r="Z194" s="774"/>
      <c r="AA194" s="774"/>
      <c r="AB194" s="773" t="s">
        <v>307</v>
      </c>
      <c r="AC194" s="774"/>
      <c r="AD194" s="774"/>
      <c r="AE194" s="774"/>
      <c r="AF194" s="774"/>
      <c r="AG194" s="773" t="s">
        <v>308</v>
      </c>
      <c r="AH194" s="774"/>
      <c r="AI194" s="774"/>
      <c r="AJ194" s="588" t="s">
        <v>337</v>
      </c>
      <c r="AK194" s="781" t="s">
        <v>355</v>
      </c>
      <c r="AL194" s="774"/>
      <c r="AM194" s="774"/>
      <c r="AN194" s="774"/>
      <c r="AO194" s="774"/>
      <c r="AP194" s="774"/>
      <c r="AQ194" s="589">
        <v>5000000000</v>
      </c>
      <c r="AR194" s="589">
        <v>5000000000</v>
      </c>
      <c r="AS194" s="653">
        <v>0</v>
      </c>
      <c r="AT194" s="697">
        <v>0</v>
      </c>
      <c r="AU194" s="589">
        <v>5000000000</v>
      </c>
      <c r="AV194" s="589">
        <v>0</v>
      </c>
      <c r="AW194" s="697">
        <v>25907273.640000001</v>
      </c>
      <c r="AX194" s="589">
        <v>4974092726.3599997</v>
      </c>
      <c r="AY194" s="589">
        <v>25907273.640000001</v>
      </c>
      <c r="AZ194" s="602">
        <v>0</v>
      </c>
      <c r="BA194" s="589">
        <v>25907273.640000001</v>
      </c>
      <c r="BB194" s="602">
        <v>0</v>
      </c>
      <c r="BC194" s="589">
        <v>0</v>
      </c>
    </row>
    <row r="195" spans="1:55" s="590" customFormat="1" ht="12.75">
      <c r="A195" s="610" t="str">
        <f t="shared" si="9"/>
        <v>C15</v>
      </c>
      <c r="B195" s="773" t="s">
        <v>118</v>
      </c>
      <c r="C195" s="774"/>
      <c r="D195" s="773"/>
      <c r="E195" s="774"/>
      <c r="F195" s="773"/>
      <c r="G195" s="774"/>
      <c r="H195" s="773"/>
      <c r="I195" s="774"/>
      <c r="J195" s="773"/>
      <c r="K195" s="774"/>
      <c r="L195" s="774"/>
      <c r="M195" s="773"/>
      <c r="N195" s="774"/>
      <c r="O195" s="774"/>
      <c r="P195" s="773"/>
      <c r="Q195" s="774"/>
      <c r="R195" s="773"/>
      <c r="S195" s="774"/>
      <c r="T195" s="775" t="s">
        <v>27</v>
      </c>
      <c r="U195" s="774"/>
      <c r="V195" s="774"/>
      <c r="W195" s="774"/>
      <c r="X195" s="774"/>
      <c r="Y195" s="774"/>
      <c r="Z195" s="774"/>
      <c r="AA195" s="774"/>
      <c r="AB195" s="773" t="s">
        <v>307</v>
      </c>
      <c r="AC195" s="774"/>
      <c r="AD195" s="774"/>
      <c r="AE195" s="774"/>
      <c r="AF195" s="774"/>
      <c r="AG195" s="773" t="s">
        <v>308</v>
      </c>
      <c r="AH195" s="774"/>
      <c r="AI195" s="774"/>
      <c r="AJ195" s="588" t="s">
        <v>320</v>
      </c>
      <c r="AK195" s="781" t="s">
        <v>457</v>
      </c>
      <c r="AL195" s="774"/>
      <c r="AM195" s="774"/>
      <c r="AN195" s="774"/>
      <c r="AO195" s="774"/>
      <c r="AP195" s="774"/>
      <c r="AQ195" s="589">
        <v>2815325822</v>
      </c>
      <c r="AR195" s="589">
        <v>471600000</v>
      </c>
      <c r="AS195" s="653">
        <v>2343725822</v>
      </c>
      <c r="AT195" s="697">
        <v>0</v>
      </c>
      <c r="AU195" s="589">
        <v>328800000</v>
      </c>
      <c r="AV195" s="589">
        <v>142800000</v>
      </c>
      <c r="AW195" s="697">
        <v>0</v>
      </c>
      <c r="AX195" s="589">
        <v>328800000</v>
      </c>
      <c r="AY195" s="589">
        <v>0</v>
      </c>
      <c r="AZ195" s="602">
        <v>0</v>
      </c>
      <c r="BA195" s="589">
        <v>0</v>
      </c>
      <c r="BB195" s="602">
        <v>0</v>
      </c>
      <c r="BC195" s="589">
        <v>0</v>
      </c>
    </row>
    <row r="196" spans="1:55" s="472" customFormat="1" ht="13.5">
      <c r="A196" s="610" t="str">
        <f t="shared" si="9"/>
        <v>C250210</v>
      </c>
      <c r="B196" s="790" t="s">
        <v>118</v>
      </c>
      <c r="C196" s="791"/>
      <c r="D196" s="790" t="s">
        <v>356</v>
      </c>
      <c r="E196" s="791"/>
      <c r="F196" s="790"/>
      <c r="G196" s="791"/>
      <c r="H196" s="790"/>
      <c r="I196" s="791"/>
      <c r="J196" s="790"/>
      <c r="K196" s="791"/>
      <c r="L196" s="791"/>
      <c r="M196" s="790"/>
      <c r="N196" s="791"/>
      <c r="O196" s="791"/>
      <c r="P196" s="790"/>
      <c r="Q196" s="791"/>
      <c r="R196" s="790"/>
      <c r="S196" s="791"/>
      <c r="T196" s="794" t="s">
        <v>357</v>
      </c>
      <c r="U196" s="791"/>
      <c r="V196" s="791"/>
      <c r="W196" s="791"/>
      <c r="X196" s="791"/>
      <c r="Y196" s="791"/>
      <c r="Z196" s="791"/>
      <c r="AA196" s="791"/>
      <c r="AB196" s="790" t="s">
        <v>307</v>
      </c>
      <c r="AC196" s="791"/>
      <c r="AD196" s="791"/>
      <c r="AE196" s="791"/>
      <c r="AF196" s="791"/>
      <c r="AG196" s="790" t="s">
        <v>308</v>
      </c>
      <c r="AH196" s="791"/>
      <c r="AI196" s="791"/>
      <c r="AJ196" s="599" t="s">
        <v>84</v>
      </c>
      <c r="AK196" s="797" t="s">
        <v>309</v>
      </c>
      <c r="AL196" s="791"/>
      <c r="AM196" s="791"/>
      <c r="AN196" s="791"/>
      <c r="AO196" s="791"/>
      <c r="AP196" s="791"/>
      <c r="AQ196" s="600">
        <v>15500000000</v>
      </c>
      <c r="AR196" s="600">
        <v>12076604924</v>
      </c>
      <c r="AS196" s="658">
        <v>3123395076</v>
      </c>
      <c r="AT196" s="702">
        <v>1750000000</v>
      </c>
      <c r="AU196" s="600">
        <v>9326181711</v>
      </c>
      <c r="AV196" s="600">
        <v>2750423213</v>
      </c>
      <c r="AW196" s="702">
        <v>3160725912</v>
      </c>
      <c r="AX196" s="600">
        <v>6165455799</v>
      </c>
      <c r="AY196" s="600">
        <v>3074654423</v>
      </c>
      <c r="AZ196" s="600">
        <v>86071489</v>
      </c>
      <c r="BA196" s="600">
        <v>3074654423</v>
      </c>
      <c r="BB196" s="601">
        <v>0</v>
      </c>
      <c r="BC196" s="600">
        <v>1718802</v>
      </c>
    </row>
    <row r="197" spans="1:55" s="472" customFormat="1" ht="13.5">
      <c r="A197" s="610" t="str">
        <f t="shared" si="9"/>
        <v>C250215</v>
      </c>
      <c r="B197" s="790" t="s">
        <v>118</v>
      </c>
      <c r="C197" s="791"/>
      <c r="D197" s="790" t="s">
        <v>356</v>
      </c>
      <c r="E197" s="791"/>
      <c r="F197" s="790"/>
      <c r="G197" s="791"/>
      <c r="H197" s="790"/>
      <c r="I197" s="791"/>
      <c r="J197" s="790"/>
      <c r="K197" s="791"/>
      <c r="L197" s="791"/>
      <c r="M197" s="790"/>
      <c r="N197" s="791"/>
      <c r="O197" s="791"/>
      <c r="P197" s="790"/>
      <c r="Q197" s="791"/>
      <c r="R197" s="790"/>
      <c r="S197" s="791"/>
      <c r="T197" s="794" t="s">
        <v>357</v>
      </c>
      <c r="U197" s="791"/>
      <c r="V197" s="791"/>
      <c r="W197" s="791"/>
      <c r="X197" s="791"/>
      <c r="Y197" s="791"/>
      <c r="Z197" s="791"/>
      <c r="AA197" s="791"/>
      <c r="AB197" s="790" t="s">
        <v>307</v>
      </c>
      <c r="AC197" s="791"/>
      <c r="AD197" s="791"/>
      <c r="AE197" s="791"/>
      <c r="AF197" s="791"/>
      <c r="AG197" s="790" t="s">
        <v>308</v>
      </c>
      <c r="AH197" s="791"/>
      <c r="AI197" s="791"/>
      <c r="AJ197" s="599" t="s">
        <v>320</v>
      </c>
      <c r="AK197" s="797" t="s">
        <v>457</v>
      </c>
      <c r="AL197" s="791"/>
      <c r="AM197" s="791"/>
      <c r="AN197" s="791"/>
      <c r="AO197" s="791"/>
      <c r="AP197" s="791"/>
      <c r="AQ197" s="600">
        <v>2815325822</v>
      </c>
      <c r="AR197" s="600">
        <v>471600000</v>
      </c>
      <c r="AS197" s="658">
        <v>2343725822</v>
      </c>
      <c r="AT197" s="703">
        <v>0</v>
      </c>
      <c r="AU197" s="600">
        <v>328800000</v>
      </c>
      <c r="AV197" s="600">
        <v>142800000</v>
      </c>
      <c r="AW197" s="703">
        <v>0</v>
      </c>
      <c r="AX197" s="600">
        <v>328800000</v>
      </c>
      <c r="AY197" s="601">
        <v>0</v>
      </c>
      <c r="AZ197" s="601">
        <v>0</v>
      </c>
      <c r="BA197" s="601">
        <v>0</v>
      </c>
      <c r="BB197" s="601">
        <v>0</v>
      </c>
      <c r="BC197" s="601">
        <v>0</v>
      </c>
    </row>
    <row r="198" spans="1:55" s="472" customFormat="1" ht="13.5">
      <c r="A198" s="610" t="str">
        <f t="shared" si="9"/>
        <v>C2502100010</v>
      </c>
      <c r="B198" s="790" t="s">
        <v>118</v>
      </c>
      <c r="C198" s="791"/>
      <c r="D198" s="790" t="s">
        <v>356</v>
      </c>
      <c r="E198" s="791"/>
      <c r="F198" s="790" t="s">
        <v>358</v>
      </c>
      <c r="G198" s="791"/>
      <c r="H198" s="790"/>
      <c r="I198" s="791"/>
      <c r="J198" s="790"/>
      <c r="K198" s="791"/>
      <c r="L198" s="791"/>
      <c r="M198" s="790"/>
      <c r="N198" s="791"/>
      <c r="O198" s="791"/>
      <c r="P198" s="790"/>
      <c r="Q198" s="791"/>
      <c r="R198" s="790"/>
      <c r="S198" s="791"/>
      <c r="T198" s="794" t="s">
        <v>359</v>
      </c>
      <c r="U198" s="791"/>
      <c r="V198" s="791"/>
      <c r="W198" s="791"/>
      <c r="X198" s="791"/>
      <c r="Y198" s="791"/>
      <c r="Z198" s="791"/>
      <c r="AA198" s="791"/>
      <c r="AB198" s="790" t="s">
        <v>307</v>
      </c>
      <c r="AC198" s="791"/>
      <c r="AD198" s="791"/>
      <c r="AE198" s="791"/>
      <c r="AF198" s="791"/>
      <c r="AG198" s="790" t="s">
        <v>308</v>
      </c>
      <c r="AH198" s="791"/>
      <c r="AI198" s="791"/>
      <c r="AJ198" s="599" t="s">
        <v>84</v>
      </c>
      <c r="AK198" s="797" t="s">
        <v>309</v>
      </c>
      <c r="AL198" s="791"/>
      <c r="AM198" s="791"/>
      <c r="AN198" s="791"/>
      <c r="AO198" s="791"/>
      <c r="AP198" s="791"/>
      <c r="AQ198" s="600">
        <v>15500000000</v>
      </c>
      <c r="AR198" s="600">
        <v>12076604924</v>
      </c>
      <c r="AS198" s="658">
        <v>3123395076</v>
      </c>
      <c r="AT198" s="702">
        <v>1750000000</v>
      </c>
      <c r="AU198" s="600">
        <v>9326181711</v>
      </c>
      <c r="AV198" s="600">
        <v>2750423213</v>
      </c>
      <c r="AW198" s="702">
        <v>3160725912</v>
      </c>
      <c r="AX198" s="600">
        <v>6165455799</v>
      </c>
      <c r="AY198" s="600">
        <v>3074654423</v>
      </c>
      <c r="AZ198" s="600">
        <v>86071489</v>
      </c>
      <c r="BA198" s="600">
        <v>3074654423</v>
      </c>
      <c r="BB198" s="601">
        <v>0</v>
      </c>
      <c r="BC198" s="600">
        <v>1718802</v>
      </c>
    </row>
    <row r="199" spans="1:55" s="472" customFormat="1" ht="13.5">
      <c r="A199" s="610" t="str">
        <f t="shared" si="9"/>
        <v>C2502100015</v>
      </c>
      <c r="B199" s="790" t="s">
        <v>118</v>
      </c>
      <c r="C199" s="791"/>
      <c r="D199" s="790" t="s">
        <v>356</v>
      </c>
      <c r="E199" s="791"/>
      <c r="F199" s="790" t="s">
        <v>358</v>
      </c>
      <c r="G199" s="791"/>
      <c r="H199" s="790"/>
      <c r="I199" s="791"/>
      <c r="J199" s="790"/>
      <c r="K199" s="791"/>
      <c r="L199" s="791"/>
      <c r="M199" s="790"/>
      <c r="N199" s="791"/>
      <c r="O199" s="791"/>
      <c r="P199" s="790"/>
      <c r="Q199" s="791"/>
      <c r="R199" s="790"/>
      <c r="S199" s="791"/>
      <c r="T199" s="794" t="s">
        <v>359</v>
      </c>
      <c r="U199" s="791"/>
      <c r="V199" s="791"/>
      <c r="W199" s="791"/>
      <c r="X199" s="791"/>
      <c r="Y199" s="791"/>
      <c r="Z199" s="791"/>
      <c r="AA199" s="791"/>
      <c r="AB199" s="790" t="s">
        <v>307</v>
      </c>
      <c r="AC199" s="791"/>
      <c r="AD199" s="791"/>
      <c r="AE199" s="791"/>
      <c r="AF199" s="791"/>
      <c r="AG199" s="790" t="s">
        <v>308</v>
      </c>
      <c r="AH199" s="791"/>
      <c r="AI199" s="791"/>
      <c r="AJ199" s="599" t="s">
        <v>320</v>
      </c>
      <c r="AK199" s="797" t="s">
        <v>457</v>
      </c>
      <c r="AL199" s="791"/>
      <c r="AM199" s="791"/>
      <c r="AN199" s="791"/>
      <c r="AO199" s="791"/>
      <c r="AP199" s="791"/>
      <c r="AQ199" s="600">
        <v>2815325822</v>
      </c>
      <c r="AR199" s="600">
        <v>471600000</v>
      </c>
      <c r="AS199" s="658">
        <v>2343725822</v>
      </c>
      <c r="AT199" s="703">
        <v>0</v>
      </c>
      <c r="AU199" s="600">
        <v>328800000</v>
      </c>
      <c r="AV199" s="600">
        <v>142800000</v>
      </c>
      <c r="AW199" s="703">
        <v>0</v>
      </c>
      <c r="AX199" s="600">
        <v>328800000</v>
      </c>
      <c r="AY199" s="601">
        <v>0</v>
      </c>
      <c r="AZ199" s="601">
        <v>0</v>
      </c>
      <c r="BA199" s="601">
        <v>0</v>
      </c>
      <c r="BB199" s="601">
        <v>0</v>
      </c>
      <c r="BC199" s="601">
        <v>0</v>
      </c>
    </row>
    <row r="200" spans="1:55" s="712" customFormat="1" ht="13.5">
      <c r="A200" s="712" t="str">
        <f t="shared" si="9"/>
        <v>C25021000110</v>
      </c>
      <c r="B200" s="810" t="s">
        <v>118</v>
      </c>
      <c r="C200" s="811"/>
      <c r="D200" s="810" t="s">
        <v>356</v>
      </c>
      <c r="E200" s="811"/>
      <c r="F200" s="810" t="s">
        <v>358</v>
      </c>
      <c r="G200" s="811"/>
      <c r="H200" s="810" t="s">
        <v>313</v>
      </c>
      <c r="I200" s="811"/>
      <c r="J200" s="810"/>
      <c r="K200" s="811"/>
      <c r="L200" s="811"/>
      <c r="M200" s="810"/>
      <c r="N200" s="811"/>
      <c r="O200" s="811"/>
      <c r="P200" s="810"/>
      <c r="Q200" s="811"/>
      <c r="R200" s="810"/>
      <c r="S200" s="811"/>
      <c r="T200" s="813" t="s">
        <v>271</v>
      </c>
      <c r="U200" s="811"/>
      <c r="V200" s="811"/>
      <c r="W200" s="811"/>
      <c r="X200" s="811"/>
      <c r="Y200" s="811"/>
      <c r="Z200" s="811"/>
      <c r="AA200" s="811"/>
      <c r="AB200" s="810" t="s">
        <v>307</v>
      </c>
      <c r="AC200" s="811"/>
      <c r="AD200" s="811"/>
      <c r="AE200" s="811"/>
      <c r="AF200" s="811"/>
      <c r="AG200" s="810" t="s">
        <v>308</v>
      </c>
      <c r="AH200" s="811"/>
      <c r="AI200" s="811"/>
      <c r="AJ200" s="713" t="s">
        <v>84</v>
      </c>
      <c r="AK200" s="812" t="s">
        <v>309</v>
      </c>
      <c r="AL200" s="811"/>
      <c r="AM200" s="811"/>
      <c r="AN200" s="811"/>
      <c r="AO200" s="811"/>
      <c r="AP200" s="811"/>
      <c r="AQ200" s="660">
        <v>1300000000</v>
      </c>
      <c r="AR200" s="660">
        <v>1101000000</v>
      </c>
      <c r="AS200" s="660">
        <v>199000000</v>
      </c>
      <c r="AT200" s="660">
        <v>400000000</v>
      </c>
      <c r="AU200" s="660">
        <v>465210219</v>
      </c>
      <c r="AV200" s="660">
        <v>635789781</v>
      </c>
      <c r="AW200" s="660">
        <v>40154059</v>
      </c>
      <c r="AX200" s="660">
        <v>425056160</v>
      </c>
      <c r="AY200" s="660">
        <v>38686450</v>
      </c>
      <c r="AZ200" s="660">
        <v>1467609</v>
      </c>
      <c r="BA200" s="660">
        <v>38686450</v>
      </c>
      <c r="BB200" s="661">
        <v>0</v>
      </c>
      <c r="BC200" s="661">
        <v>0</v>
      </c>
    </row>
    <row r="201" spans="1:55" s="472" customFormat="1" ht="13.5">
      <c r="A201" s="610" t="str">
        <f t="shared" si="9"/>
        <v>C25021000115</v>
      </c>
      <c r="B201" s="790" t="s">
        <v>118</v>
      </c>
      <c r="C201" s="791"/>
      <c r="D201" s="790" t="s">
        <v>356</v>
      </c>
      <c r="E201" s="791"/>
      <c r="F201" s="790" t="s">
        <v>358</v>
      </c>
      <c r="G201" s="791"/>
      <c r="H201" s="790" t="s">
        <v>313</v>
      </c>
      <c r="I201" s="791"/>
      <c r="J201" s="790"/>
      <c r="K201" s="791"/>
      <c r="L201" s="791"/>
      <c r="M201" s="790"/>
      <c r="N201" s="791"/>
      <c r="O201" s="791"/>
      <c r="P201" s="790"/>
      <c r="Q201" s="791"/>
      <c r="R201" s="790"/>
      <c r="S201" s="791"/>
      <c r="T201" s="794" t="s">
        <v>271</v>
      </c>
      <c r="U201" s="791"/>
      <c r="V201" s="791"/>
      <c r="W201" s="791"/>
      <c r="X201" s="791"/>
      <c r="Y201" s="791"/>
      <c r="Z201" s="791"/>
      <c r="AA201" s="791"/>
      <c r="AB201" s="790" t="s">
        <v>307</v>
      </c>
      <c r="AC201" s="791"/>
      <c r="AD201" s="791"/>
      <c r="AE201" s="791"/>
      <c r="AF201" s="791"/>
      <c r="AG201" s="790" t="s">
        <v>308</v>
      </c>
      <c r="AH201" s="791"/>
      <c r="AI201" s="791"/>
      <c r="AJ201" s="599" t="s">
        <v>320</v>
      </c>
      <c r="AK201" s="797" t="s">
        <v>457</v>
      </c>
      <c r="AL201" s="791"/>
      <c r="AM201" s="791"/>
      <c r="AN201" s="791"/>
      <c r="AO201" s="791"/>
      <c r="AP201" s="791"/>
      <c r="AQ201" s="600">
        <v>2815325822</v>
      </c>
      <c r="AR201" s="600">
        <v>471600000</v>
      </c>
      <c r="AS201" s="658">
        <v>2343725822</v>
      </c>
      <c r="AT201" s="703">
        <v>0</v>
      </c>
      <c r="AU201" s="600">
        <v>328800000</v>
      </c>
      <c r="AV201" s="600">
        <v>142800000</v>
      </c>
      <c r="AW201" s="703">
        <v>0</v>
      </c>
      <c r="AX201" s="600">
        <v>328800000</v>
      </c>
      <c r="AY201" s="601">
        <v>0</v>
      </c>
      <c r="AZ201" s="601">
        <v>0</v>
      </c>
      <c r="BA201" s="601">
        <v>0</v>
      </c>
      <c r="BB201" s="601">
        <v>0</v>
      </c>
      <c r="BC201" s="601">
        <v>0</v>
      </c>
    </row>
    <row r="202" spans="1:55" s="472" customFormat="1" ht="13.5">
      <c r="A202" s="610" t="str">
        <f t="shared" si="9"/>
        <v>C250210001010</v>
      </c>
      <c r="B202" s="790" t="s">
        <v>118</v>
      </c>
      <c r="C202" s="791"/>
      <c r="D202" s="790" t="s">
        <v>356</v>
      </c>
      <c r="E202" s="791"/>
      <c r="F202" s="790" t="s">
        <v>358</v>
      </c>
      <c r="G202" s="791"/>
      <c r="H202" s="790" t="s">
        <v>313</v>
      </c>
      <c r="I202" s="791"/>
      <c r="J202" s="790" t="s">
        <v>314</v>
      </c>
      <c r="K202" s="791"/>
      <c r="L202" s="791"/>
      <c r="M202" s="790"/>
      <c r="N202" s="791"/>
      <c r="O202" s="791"/>
      <c r="P202" s="790"/>
      <c r="Q202" s="791"/>
      <c r="R202" s="790"/>
      <c r="S202" s="791"/>
      <c r="T202" s="794" t="s">
        <v>271</v>
      </c>
      <c r="U202" s="791"/>
      <c r="V202" s="791"/>
      <c r="W202" s="791"/>
      <c r="X202" s="791"/>
      <c r="Y202" s="791"/>
      <c r="Z202" s="791"/>
      <c r="AA202" s="791"/>
      <c r="AB202" s="790" t="s">
        <v>307</v>
      </c>
      <c r="AC202" s="791"/>
      <c r="AD202" s="791"/>
      <c r="AE202" s="791"/>
      <c r="AF202" s="791"/>
      <c r="AG202" s="790" t="s">
        <v>308</v>
      </c>
      <c r="AH202" s="791"/>
      <c r="AI202" s="791"/>
      <c r="AJ202" s="599" t="s">
        <v>84</v>
      </c>
      <c r="AK202" s="797" t="s">
        <v>309</v>
      </c>
      <c r="AL202" s="791"/>
      <c r="AM202" s="791"/>
      <c r="AN202" s="791"/>
      <c r="AO202" s="791"/>
      <c r="AP202" s="791"/>
      <c r="AQ202" s="600">
        <v>1300000000</v>
      </c>
      <c r="AR202" s="600">
        <v>1101000000</v>
      </c>
      <c r="AS202" s="658">
        <v>199000000</v>
      </c>
      <c r="AT202" s="703">
        <v>0</v>
      </c>
      <c r="AU202" s="600">
        <v>465210219</v>
      </c>
      <c r="AV202" s="600">
        <v>635789781</v>
      </c>
      <c r="AW202" s="702">
        <v>40154059</v>
      </c>
      <c r="AX202" s="600">
        <v>425056160</v>
      </c>
      <c r="AY202" s="600">
        <v>38686450</v>
      </c>
      <c r="AZ202" s="600">
        <v>1467609</v>
      </c>
      <c r="BA202" s="600">
        <v>38686450</v>
      </c>
      <c r="BB202" s="601">
        <v>0</v>
      </c>
      <c r="BC202" s="601">
        <v>0</v>
      </c>
    </row>
    <row r="203" spans="1:55" s="472" customFormat="1" ht="13.5">
      <c r="A203" s="610" t="str">
        <f t="shared" si="9"/>
        <v>C250210001015</v>
      </c>
      <c r="B203" s="790" t="s">
        <v>118</v>
      </c>
      <c r="C203" s="791"/>
      <c r="D203" s="790" t="s">
        <v>356</v>
      </c>
      <c r="E203" s="791"/>
      <c r="F203" s="790" t="s">
        <v>358</v>
      </c>
      <c r="G203" s="791"/>
      <c r="H203" s="790" t="s">
        <v>313</v>
      </c>
      <c r="I203" s="791"/>
      <c r="J203" s="790" t="s">
        <v>314</v>
      </c>
      <c r="K203" s="791"/>
      <c r="L203" s="791"/>
      <c r="M203" s="790"/>
      <c r="N203" s="791"/>
      <c r="O203" s="791"/>
      <c r="P203" s="790"/>
      <c r="Q203" s="791"/>
      <c r="R203" s="790"/>
      <c r="S203" s="791"/>
      <c r="T203" s="794" t="s">
        <v>271</v>
      </c>
      <c r="U203" s="791"/>
      <c r="V203" s="791"/>
      <c r="W203" s="791"/>
      <c r="X203" s="791"/>
      <c r="Y203" s="791"/>
      <c r="Z203" s="791"/>
      <c r="AA203" s="791"/>
      <c r="AB203" s="790" t="s">
        <v>307</v>
      </c>
      <c r="AC203" s="791"/>
      <c r="AD203" s="791"/>
      <c r="AE203" s="791"/>
      <c r="AF203" s="791"/>
      <c r="AG203" s="790" t="s">
        <v>308</v>
      </c>
      <c r="AH203" s="791"/>
      <c r="AI203" s="791"/>
      <c r="AJ203" s="599" t="s">
        <v>320</v>
      </c>
      <c r="AK203" s="797" t="s">
        <v>457</v>
      </c>
      <c r="AL203" s="791"/>
      <c r="AM203" s="791"/>
      <c r="AN203" s="791"/>
      <c r="AO203" s="791"/>
      <c r="AP203" s="791"/>
      <c r="AQ203" s="600">
        <v>2815325822</v>
      </c>
      <c r="AR203" s="600">
        <v>471600000</v>
      </c>
      <c r="AS203" s="658">
        <v>2343725822</v>
      </c>
      <c r="AT203" s="703">
        <v>0</v>
      </c>
      <c r="AU203" s="600">
        <v>328800000</v>
      </c>
      <c r="AV203" s="600">
        <v>142800000</v>
      </c>
      <c r="AW203" s="703">
        <v>0</v>
      </c>
      <c r="AX203" s="600">
        <v>328800000</v>
      </c>
      <c r="AY203" s="601">
        <v>0</v>
      </c>
      <c r="AZ203" s="601">
        <v>0</v>
      </c>
      <c r="BA203" s="601">
        <v>0</v>
      </c>
      <c r="BB203" s="601">
        <v>0</v>
      </c>
      <c r="BC203" s="601">
        <v>0</v>
      </c>
    </row>
    <row r="204" spans="1:55" s="472" customFormat="1" ht="13.5">
      <c r="A204" s="610" t="str">
        <f t="shared" si="9"/>
        <v>C2502100010210</v>
      </c>
      <c r="B204" s="790" t="s">
        <v>118</v>
      </c>
      <c r="C204" s="791"/>
      <c r="D204" s="790" t="s">
        <v>356</v>
      </c>
      <c r="E204" s="791"/>
      <c r="F204" s="790" t="s">
        <v>358</v>
      </c>
      <c r="G204" s="791"/>
      <c r="H204" s="790" t="s">
        <v>313</v>
      </c>
      <c r="I204" s="791"/>
      <c r="J204" s="790" t="s">
        <v>314</v>
      </c>
      <c r="K204" s="791"/>
      <c r="L204" s="791"/>
      <c r="M204" s="790" t="s">
        <v>316</v>
      </c>
      <c r="N204" s="791"/>
      <c r="O204" s="791"/>
      <c r="P204" s="790"/>
      <c r="Q204" s="791"/>
      <c r="R204" s="790"/>
      <c r="S204" s="791"/>
      <c r="T204" s="794" t="s">
        <v>360</v>
      </c>
      <c r="U204" s="791"/>
      <c r="V204" s="791"/>
      <c r="W204" s="791"/>
      <c r="X204" s="791"/>
      <c r="Y204" s="791"/>
      <c r="Z204" s="791"/>
      <c r="AA204" s="791"/>
      <c r="AB204" s="790" t="s">
        <v>307</v>
      </c>
      <c r="AC204" s="791"/>
      <c r="AD204" s="791"/>
      <c r="AE204" s="791"/>
      <c r="AF204" s="791"/>
      <c r="AG204" s="790" t="s">
        <v>308</v>
      </c>
      <c r="AH204" s="791"/>
      <c r="AI204" s="791"/>
      <c r="AJ204" s="599" t="s">
        <v>84</v>
      </c>
      <c r="AK204" s="797" t="s">
        <v>309</v>
      </c>
      <c r="AL204" s="791"/>
      <c r="AM204" s="791"/>
      <c r="AN204" s="791"/>
      <c r="AO204" s="791"/>
      <c r="AP204" s="791"/>
      <c r="AQ204" s="600">
        <v>1300000000</v>
      </c>
      <c r="AR204" s="600">
        <v>1101000000</v>
      </c>
      <c r="AS204" s="658">
        <v>199000000</v>
      </c>
      <c r="AT204" s="703">
        <v>0</v>
      </c>
      <c r="AU204" s="600">
        <v>465210219</v>
      </c>
      <c r="AV204" s="600">
        <v>635789781</v>
      </c>
      <c r="AW204" s="702">
        <v>40154059</v>
      </c>
      <c r="AX204" s="600">
        <v>425056160</v>
      </c>
      <c r="AY204" s="600">
        <v>38686450</v>
      </c>
      <c r="AZ204" s="600">
        <v>1467609</v>
      </c>
      <c r="BA204" s="600">
        <v>38686450</v>
      </c>
      <c r="BB204" s="601">
        <v>0</v>
      </c>
      <c r="BC204" s="601">
        <v>0</v>
      </c>
    </row>
    <row r="205" spans="1:55" s="472" customFormat="1" ht="13.5">
      <c r="A205" s="610" t="str">
        <f t="shared" si="9"/>
        <v>C25021000102110</v>
      </c>
      <c r="B205" s="801" t="s">
        <v>118</v>
      </c>
      <c r="C205" s="791"/>
      <c r="D205" s="801" t="s">
        <v>356</v>
      </c>
      <c r="E205" s="791"/>
      <c r="F205" s="801" t="s">
        <v>358</v>
      </c>
      <c r="G205" s="791"/>
      <c r="H205" s="801" t="s">
        <v>313</v>
      </c>
      <c r="I205" s="791"/>
      <c r="J205" s="801" t="s">
        <v>314</v>
      </c>
      <c r="K205" s="791"/>
      <c r="L205" s="791"/>
      <c r="M205" s="801" t="s">
        <v>316</v>
      </c>
      <c r="N205" s="791"/>
      <c r="O205" s="791"/>
      <c r="P205" s="801" t="s">
        <v>313</v>
      </c>
      <c r="Q205" s="791"/>
      <c r="R205" s="801"/>
      <c r="S205" s="791"/>
      <c r="T205" s="804" t="s">
        <v>366</v>
      </c>
      <c r="U205" s="791"/>
      <c r="V205" s="791"/>
      <c r="W205" s="791"/>
      <c r="X205" s="791"/>
      <c r="Y205" s="791"/>
      <c r="Z205" s="791"/>
      <c r="AA205" s="791"/>
      <c r="AB205" s="801" t="s">
        <v>307</v>
      </c>
      <c r="AC205" s="791"/>
      <c r="AD205" s="791"/>
      <c r="AE205" s="791"/>
      <c r="AF205" s="791"/>
      <c r="AG205" s="801" t="s">
        <v>308</v>
      </c>
      <c r="AH205" s="791"/>
      <c r="AI205" s="791"/>
      <c r="AJ205" s="603" t="s">
        <v>84</v>
      </c>
      <c r="AK205" s="802" t="s">
        <v>309</v>
      </c>
      <c r="AL205" s="791"/>
      <c r="AM205" s="791"/>
      <c r="AN205" s="791"/>
      <c r="AO205" s="791"/>
      <c r="AP205" s="791"/>
      <c r="AQ205" s="604">
        <v>197200000</v>
      </c>
      <c r="AR205" s="604">
        <v>90000000</v>
      </c>
      <c r="AS205" s="660">
        <v>107200000</v>
      </c>
      <c r="AT205" s="612">
        <v>0</v>
      </c>
      <c r="AU205" s="605">
        <v>0</v>
      </c>
      <c r="AV205" s="604">
        <v>90000000</v>
      </c>
      <c r="AW205" s="612">
        <v>0</v>
      </c>
      <c r="AX205" s="605">
        <v>0</v>
      </c>
      <c r="AY205" s="605">
        <v>0</v>
      </c>
      <c r="AZ205" s="605">
        <v>0</v>
      </c>
      <c r="BA205" s="605">
        <v>0</v>
      </c>
      <c r="BB205" s="605">
        <v>0</v>
      </c>
      <c r="BC205" s="605">
        <v>0</v>
      </c>
    </row>
    <row r="206" spans="1:55" s="472" customFormat="1" ht="13.5">
      <c r="A206" s="610" t="str">
        <f t="shared" si="9"/>
        <v>C25021000102210</v>
      </c>
      <c r="B206" s="801" t="s">
        <v>118</v>
      </c>
      <c r="C206" s="791"/>
      <c r="D206" s="801" t="s">
        <v>356</v>
      </c>
      <c r="E206" s="791"/>
      <c r="F206" s="801" t="s">
        <v>358</v>
      </c>
      <c r="G206" s="791"/>
      <c r="H206" s="801" t="s">
        <v>313</v>
      </c>
      <c r="I206" s="791"/>
      <c r="J206" s="801" t="s">
        <v>314</v>
      </c>
      <c r="K206" s="791"/>
      <c r="L206" s="791"/>
      <c r="M206" s="801" t="s">
        <v>316</v>
      </c>
      <c r="N206" s="791"/>
      <c r="O206" s="791"/>
      <c r="P206" s="801" t="s">
        <v>316</v>
      </c>
      <c r="Q206" s="791"/>
      <c r="R206" s="801"/>
      <c r="S206" s="791"/>
      <c r="T206" s="804" t="s">
        <v>361</v>
      </c>
      <c r="U206" s="791"/>
      <c r="V206" s="791"/>
      <c r="W206" s="791"/>
      <c r="X206" s="791"/>
      <c r="Y206" s="791"/>
      <c r="Z206" s="791"/>
      <c r="AA206" s="791"/>
      <c r="AB206" s="801" t="s">
        <v>307</v>
      </c>
      <c r="AC206" s="791"/>
      <c r="AD206" s="791"/>
      <c r="AE206" s="791"/>
      <c r="AF206" s="791"/>
      <c r="AG206" s="801" t="s">
        <v>308</v>
      </c>
      <c r="AH206" s="791"/>
      <c r="AI206" s="791"/>
      <c r="AJ206" s="603" t="s">
        <v>84</v>
      </c>
      <c r="AK206" s="802" t="s">
        <v>309</v>
      </c>
      <c r="AL206" s="791"/>
      <c r="AM206" s="791"/>
      <c r="AN206" s="791"/>
      <c r="AO206" s="791"/>
      <c r="AP206" s="791"/>
      <c r="AQ206" s="604">
        <v>135600000</v>
      </c>
      <c r="AR206" s="604">
        <v>105000000</v>
      </c>
      <c r="AS206" s="660">
        <v>30600000</v>
      </c>
      <c r="AT206" s="612">
        <v>0</v>
      </c>
      <c r="AU206" s="604">
        <v>105000000</v>
      </c>
      <c r="AV206" s="605">
        <v>0</v>
      </c>
      <c r="AW206" s="611">
        <v>25000000</v>
      </c>
      <c r="AX206" s="604">
        <v>80000000</v>
      </c>
      <c r="AY206" s="604">
        <v>25000000</v>
      </c>
      <c r="AZ206" s="605">
        <v>0</v>
      </c>
      <c r="BA206" s="604">
        <v>25000000</v>
      </c>
      <c r="BB206" s="605">
        <v>0</v>
      </c>
      <c r="BC206" s="605">
        <v>0</v>
      </c>
    </row>
    <row r="207" spans="1:55" s="472" customFormat="1" ht="13.5">
      <c r="A207" s="610" t="str">
        <f t="shared" si="9"/>
        <v>C25021000102310</v>
      </c>
      <c r="B207" s="801" t="s">
        <v>118</v>
      </c>
      <c r="C207" s="791"/>
      <c r="D207" s="801" t="s">
        <v>356</v>
      </c>
      <c r="E207" s="791"/>
      <c r="F207" s="801" t="s">
        <v>358</v>
      </c>
      <c r="G207" s="791"/>
      <c r="H207" s="801" t="s">
        <v>313</v>
      </c>
      <c r="I207" s="791"/>
      <c r="J207" s="801" t="s">
        <v>314</v>
      </c>
      <c r="K207" s="791"/>
      <c r="L207" s="791"/>
      <c r="M207" s="801" t="s">
        <v>316</v>
      </c>
      <c r="N207" s="791"/>
      <c r="O207" s="791"/>
      <c r="P207" s="801" t="s">
        <v>323</v>
      </c>
      <c r="Q207" s="791"/>
      <c r="R207" s="801"/>
      <c r="S207" s="791"/>
      <c r="T207" s="804" t="s">
        <v>362</v>
      </c>
      <c r="U207" s="791"/>
      <c r="V207" s="791"/>
      <c r="W207" s="791"/>
      <c r="X207" s="791"/>
      <c r="Y207" s="791"/>
      <c r="Z207" s="791"/>
      <c r="AA207" s="791"/>
      <c r="AB207" s="801" t="s">
        <v>307</v>
      </c>
      <c r="AC207" s="791"/>
      <c r="AD207" s="791"/>
      <c r="AE207" s="791"/>
      <c r="AF207" s="791"/>
      <c r="AG207" s="801" t="s">
        <v>308</v>
      </c>
      <c r="AH207" s="791"/>
      <c r="AI207" s="791"/>
      <c r="AJ207" s="603" t="s">
        <v>84</v>
      </c>
      <c r="AK207" s="802" t="s">
        <v>309</v>
      </c>
      <c r="AL207" s="791"/>
      <c r="AM207" s="791"/>
      <c r="AN207" s="791"/>
      <c r="AO207" s="791"/>
      <c r="AP207" s="791"/>
      <c r="AQ207" s="604">
        <v>341600000</v>
      </c>
      <c r="AR207" s="604">
        <v>341600000</v>
      </c>
      <c r="AS207" s="661">
        <v>0</v>
      </c>
      <c r="AT207" s="612">
        <v>0</v>
      </c>
      <c r="AU207" s="604">
        <v>341600000</v>
      </c>
      <c r="AV207" s="605">
        <v>0</v>
      </c>
      <c r="AW207" s="611">
        <v>5055867</v>
      </c>
      <c r="AX207" s="604">
        <v>336544133</v>
      </c>
      <c r="AY207" s="604">
        <v>5055867</v>
      </c>
      <c r="AZ207" s="605">
        <v>0</v>
      </c>
      <c r="BA207" s="604">
        <v>5055867</v>
      </c>
      <c r="BB207" s="605">
        <v>0</v>
      </c>
      <c r="BC207" s="605">
        <v>0</v>
      </c>
    </row>
    <row r="208" spans="1:55" s="472" customFormat="1" ht="13.5">
      <c r="A208" s="610" t="str">
        <f t="shared" si="9"/>
        <v>C25021000102410</v>
      </c>
      <c r="B208" s="801" t="s">
        <v>118</v>
      </c>
      <c r="C208" s="791"/>
      <c r="D208" s="801" t="s">
        <v>356</v>
      </c>
      <c r="E208" s="791"/>
      <c r="F208" s="801" t="s">
        <v>358</v>
      </c>
      <c r="G208" s="791"/>
      <c r="H208" s="801" t="s">
        <v>313</v>
      </c>
      <c r="I208" s="791"/>
      <c r="J208" s="801" t="s">
        <v>314</v>
      </c>
      <c r="K208" s="791"/>
      <c r="L208" s="791"/>
      <c r="M208" s="801" t="s">
        <v>316</v>
      </c>
      <c r="N208" s="791"/>
      <c r="O208" s="791"/>
      <c r="P208" s="801" t="s">
        <v>317</v>
      </c>
      <c r="Q208" s="791"/>
      <c r="R208" s="801"/>
      <c r="S208" s="791"/>
      <c r="T208" s="804" t="s">
        <v>103</v>
      </c>
      <c r="U208" s="791"/>
      <c r="V208" s="791"/>
      <c r="W208" s="791"/>
      <c r="X208" s="791"/>
      <c r="Y208" s="791"/>
      <c r="Z208" s="791"/>
      <c r="AA208" s="791"/>
      <c r="AB208" s="801" t="s">
        <v>307</v>
      </c>
      <c r="AC208" s="791"/>
      <c r="AD208" s="791"/>
      <c r="AE208" s="791"/>
      <c r="AF208" s="791"/>
      <c r="AG208" s="801" t="s">
        <v>308</v>
      </c>
      <c r="AH208" s="791"/>
      <c r="AI208" s="791"/>
      <c r="AJ208" s="603" t="s">
        <v>84</v>
      </c>
      <c r="AK208" s="802" t="s">
        <v>309</v>
      </c>
      <c r="AL208" s="791"/>
      <c r="AM208" s="791"/>
      <c r="AN208" s="791"/>
      <c r="AO208" s="791"/>
      <c r="AP208" s="791"/>
      <c r="AQ208" s="604">
        <v>394400000</v>
      </c>
      <c r="AR208" s="604">
        <v>394400000</v>
      </c>
      <c r="AS208" s="661">
        <v>0</v>
      </c>
      <c r="AT208" s="612">
        <v>0</v>
      </c>
      <c r="AU208" s="604">
        <v>18610219</v>
      </c>
      <c r="AV208" s="604">
        <v>375789781</v>
      </c>
      <c r="AW208" s="611">
        <v>10098192</v>
      </c>
      <c r="AX208" s="604">
        <v>8512027</v>
      </c>
      <c r="AY208" s="604">
        <v>8630583</v>
      </c>
      <c r="AZ208" s="604">
        <v>1467609</v>
      </c>
      <c r="BA208" s="604">
        <v>8630583</v>
      </c>
      <c r="BB208" s="605">
        <v>0</v>
      </c>
      <c r="BC208" s="605">
        <v>0</v>
      </c>
    </row>
    <row r="209" spans="1:55" s="472" customFormat="1" ht="13.5">
      <c r="A209" s="610" t="str">
        <f t="shared" si="9"/>
        <v>C25021000102610</v>
      </c>
      <c r="B209" s="801" t="s">
        <v>118</v>
      </c>
      <c r="C209" s="791"/>
      <c r="D209" s="801" t="s">
        <v>356</v>
      </c>
      <c r="E209" s="791"/>
      <c r="F209" s="801" t="s">
        <v>358</v>
      </c>
      <c r="G209" s="791"/>
      <c r="H209" s="801" t="s">
        <v>313</v>
      </c>
      <c r="I209" s="791"/>
      <c r="J209" s="801" t="s">
        <v>314</v>
      </c>
      <c r="K209" s="791"/>
      <c r="L209" s="791"/>
      <c r="M209" s="801" t="s">
        <v>316</v>
      </c>
      <c r="N209" s="791"/>
      <c r="O209" s="791"/>
      <c r="P209" s="801" t="s">
        <v>326</v>
      </c>
      <c r="Q209" s="791"/>
      <c r="R209" s="801"/>
      <c r="S209" s="791"/>
      <c r="T209" s="804" t="s">
        <v>363</v>
      </c>
      <c r="U209" s="791"/>
      <c r="V209" s="791"/>
      <c r="W209" s="791"/>
      <c r="X209" s="791"/>
      <c r="Y209" s="791"/>
      <c r="Z209" s="791"/>
      <c r="AA209" s="791"/>
      <c r="AB209" s="801" t="s">
        <v>307</v>
      </c>
      <c r="AC209" s="791"/>
      <c r="AD209" s="791"/>
      <c r="AE209" s="791"/>
      <c r="AF209" s="791"/>
      <c r="AG209" s="801" t="s">
        <v>308</v>
      </c>
      <c r="AH209" s="791"/>
      <c r="AI209" s="791"/>
      <c r="AJ209" s="603" t="s">
        <v>84</v>
      </c>
      <c r="AK209" s="802" t="s">
        <v>309</v>
      </c>
      <c r="AL209" s="791"/>
      <c r="AM209" s="791"/>
      <c r="AN209" s="791"/>
      <c r="AO209" s="791"/>
      <c r="AP209" s="791"/>
      <c r="AQ209" s="604">
        <v>230000000</v>
      </c>
      <c r="AR209" s="604">
        <v>170000000</v>
      </c>
      <c r="AS209" s="660">
        <v>60000000</v>
      </c>
      <c r="AT209" s="612">
        <v>0</v>
      </c>
      <c r="AU209" s="605">
        <v>0</v>
      </c>
      <c r="AV209" s="604">
        <v>170000000</v>
      </c>
      <c r="AW209" s="612">
        <v>0</v>
      </c>
      <c r="AX209" s="605">
        <v>0</v>
      </c>
      <c r="AY209" s="605">
        <v>0</v>
      </c>
      <c r="AZ209" s="605">
        <v>0</v>
      </c>
      <c r="BA209" s="605">
        <v>0</v>
      </c>
      <c r="BB209" s="605">
        <v>0</v>
      </c>
      <c r="BC209" s="605">
        <v>0</v>
      </c>
    </row>
    <row r="210" spans="1:55" s="472" customFormat="1" ht="13.5">
      <c r="A210" s="610" t="str">
        <f t="shared" si="9"/>
        <v>C250210001021110</v>
      </c>
      <c r="B210" s="801" t="s">
        <v>118</v>
      </c>
      <c r="C210" s="791"/>
      <c r="D210" s="801" t="s">
        <v>356</v>
      </c>
      <c r="E210" s="791"/>
      <c r="F210" s="801" t="s">
        <v>358</v>
      </c>
      <c r="G210" s="791"/>
      <c r="H210" s="801" t="s">
        <v>313</v>
      </c>
      <c r="I210" s="791"/>
      <c r="J210" s="801" t="s">
        <v>314</v>
      </c>
      <c r="K210" s="791"/>
      <c r="L210" s="791"/>
      <c r="M210" s="801" t="s">
        <v>316</v>
      </c>
      <c r="N210" s="791"/>
      <c r="O210" s="791"/>
      <c r="P210" s="801" t="s">
        <v>99</v>
      </c>
      <c r="Q210" s="791"/>
      <c r="R210" s="801"/>
      <c r="S210" s="791"/>
      <c r="T210" s="804" t="s">
        <v>364</v>
      </c>
      <c r="U210" s="791"/>
      <c r="V210" s="791"/>
      <c r="W210" s="791"/>
      <c r="X210" s="791"/>
      <c r="Y210" s="791"/>
      <c r="Z210" s="791"/>
      <c r="AA210" s="791"/>
      <c r="AB210" s="801" t="s">
        <v>307</v>
      </c>
      <c r="AC210" s="791"/>
      <c r="AD210" s="791"/>
      <c r="AE210" s="791"/>
      <c r="AF210" s="791"/>
      <c r="AG210" s="801" t="s">
        <v>308</v>
      </c>
      <c r="AH210" s="791"/>
      <c r="AI210" s="791"/>
      <c r="AJ210" s="603" t="s">
        <v>84</v>
      </c>
      <c r="AK210" s="802" t="s">
        <v>309</v>
      </c>
      <c r="AL210" s="791"/>
      <c r="AM210" s="791"/>
      <c r="AN210" s="791"/>
      <c r="AO210" s="791"/>
      <c r="AP210" s="791"/>
      <c r="AQ210" s="604">
        <v>1200000</v>
      </c>
      <c r="AR210" s="605">
        <v>0</v>
      </c>
      <c r="AS210" s="660">
        <v>1200000</v>
      </c>
      <c r="AT210" s="612">
        <v>0</v>
      </c>
      <c r="AU210" s="605">
        <v>0</v>
      </c>
      <c r="AV210" s="605">
        <v>0</v>
      </c>
      <c r="AW210" s="612">
        <v>0</v>
      </c>
      <c r="AX210" s="605">
        <v>0</v>
      </c>
      <c r="AY210" s="605">
        <v>0</v>
      </c>
      <c r="AZ210" s="605">
        <v>0</v>
      </c>
      <c r="BA210" s="605">
        <v>0</v>
      </c>
      <c r="BB210" s="605">
        <v>0</v>
      </c>
      <c r="BC210" s="605">
        <v>0</v>
      </c>
    </row>
    <row r="211" spans="1:55" s="712" customFormat="1" ht="13.5">
      <c r="A211" s="712" t="str">
        <f t="shared" si="9"/>
        <v>C2502100010315</v>
      </c>
      <c r="B211" s="814" t="s">
        <v>118</v>
      </c>
      <c r="C211" s="811"/>
      <c r="D211" s="814" t="s">
        <v>356</v>
      </c>
      <c r="E211" s="811"/>
      <c r="F211" s="814" t="s">
        <v>358</v>
      </c>
      <c r="G211" s="811"/>
      <c r="H211" s="814" t="s">
        <v>313</v>
      </c>
      <c r="I211" s="811"/>
      <c r="J211" s="814" t="s">
        <v>314</v>
      </c>
      <c r="K211" s="811"/>
      <c r="L211" s="811"/>
      <c r="M211" s="814" t="s">
        <v>323</v>
      </c>
      <c r="N211" s="811"/>
      <c r="O211" s="811"/>
      <c r="P211" s="814"/>
      <c r="Q211" s="811"/>
      <c r="R211" s="814"/>
      <c r="S211" s="811"/>
      <c r="T211" s="815" t="s">
        <v>458</v>
      </c>
      <c r="U211" s="811"/>
      <c r="V211" s="811"/>
      <c r="W211" s="811"/>
      <c r="X211" s="811"/>
      <c r="Y211" s="811"/>
      <c r="Z211" s="811"/>
      <c r="AA211" s="811"/>
      <c r="AB211" s="814" t="s">
        <v>307</v>
      </c>
      <c r="AC211" s="811"/>
      <c r="AD211" s="811"/>
      <c r="AE211" s="811"/>
      <c r="AF211" s="811"/>
      <c r="AG211" s="814" t="s">
        <v>308</v>
      </c>
      <c r="AH211" s="811"/>
      <c r="AI211" s="811"/>
      <c r="AJ211" s="717" t="s">
        <v>320</v>
      </c>
      <c r="AK211" s="816" t="s">
        <v>457</v>
      </c>
      <c r="AL211" s="811"/>
      <c r="AM211" s="811"/>
      <c r="AN211" s="811"/>
      <c r="AO211" s="811"/>
      <c r="AP211" s="811"/>
      <c r="AQ211" s="658">
        <v>2815325822</v>
      </c>
      <c r="AR211" s="658">
        <v>471600000</v>
      </c>
      <c r="AS211" s="658">
        <v>2343725822</v>
      </c>
      <c r="AT211" s="659">
        <v>0</v>
      </c>
      <c r="AU211" s="658">
        <v>328800000</v>
      </c>
      <c r="AV211" s="658">
        <v>142800000</v>
      </c>
      <c r="AW211" s="659">
        <v>0</v>
      </c>
      <c r="AX211" s="658">
        <v>328800000</v>
      </c>
      <c r="AY211" s="659">
        <v>0</v>
      </c>
      <c r="AZ211" s="659">
        <v>0</v>
      </c>
      <c r="BA211" s="659">
        <v>0</v>
      </c>
      <c r="BB211" s="659">
        <v>0</v>
      </c>
      <c r="BC211" s="659">
        <v>0</v>
      </c>
    </row>
    <row r="212" spans="1:55" s="472" customFormat="1" ht="13.5">
      <c r="A212" s="610" t="str">
        <f t="shared" si="9"/>
        <v>C25021000103115</v>
      </c>
      <c r="B212" s="801" t="s">
        <v>118</v>
      </c>
      <c r="C212" s="791"/>
      <c r="D212" s="801" t="s">
        <v>356</v>
      </c>
      <c r="E212" s="791"/>
      <c r="F212" s="801" t="s">
        <v>358</v>
      </c>
      <c r="G212" s="791"/>
      <c r="H212" s="801" t="s">
        <v>313</v>
      </c>
      <c r="I212" s="791"/>
      <c r="J212" s="801" t="s">
        <v>314</v>
      </c>
      <c r="K212" s="791"/>
      <c r="L212" s="791"/>
      <c r="M212" s="801" t="s">
        <v>323</v>
      </c>
      <c r="N212" s="791"/>
      <c r="O212" s="791"/>
      <c r="P212" s="801" t="s">
        <v>313</v>
      </c>
      <c r="Q212" s="791"/>
      <c r="R212" s="801"/>
      <c r="S212" s="791"/>
      <c r="T212" s="804" t="s">
        <v>366</v>
      </c>
      <c r="U212" s="791"/>
      <c r="V212" s="791"/>
      <c r="W212" s="791"/>
      <c r="X212" s="791"/>
      <c r="Y212" s="791"/>
      <c r="Z212" s="791"/>
      <c r="AA212" s="791"/>
      <c r="AB212" s="801" t="s">
        <v>307</v>
      </c>
      <c r="AC212" s="791"/>
      <c r="AD212" s="791"/>
      <c r="AE212" s="791"/>
      <c r="AF212" s="791"/>
      <c r="AG212" s="801" t="s">
        <v>308</v>
      </c>
      <c r="AH212" s="791"/>
      <c r="AI212" s="791"/>
      <c r="AJ212" s="603" t="s">
        <v>320</v>
      </c>
      <c r="AK212" s="802" t="s">
        <v>457</v>
      </c>
      <c r="AL212" s="791"/>
      <c r="AM212" s="791"/>
      <c r="AN212" s="791"/>
      <c r="AO212" s="791"/>
      <c r="AP212" s="791"/>
      <c r="AQ212" s="604">
        <v>1217200000</v>
      </c>
      <c r="AR212" s="604">
        <v>471600000</v>
      </c>
      <c r="AS212" s="660">
        <v>745600000</v>
      </c>
      <c r="AT212" s="612">
        <v>0</v>
      </c>
      <c r="AU212" s="604">
        <v>328800000</v>
      </c>
      <c r="AV212" s="604">
        <v>142800000</v>
      </c>
      <c r="AW212" s="612">
        <v>0</v>
      </c>
      <c r="AX212" s="604">
        <v>328800000</v>
      </c>
      <c r="AY212" s="605">
        <v>0</v>
      </c>
      <c r="AZ212" s="605">
        <v>0</v>
      </c>
      <c r="BA212" s="605">
        <v>0</v>
      </c>
      <c r="BB212" s="605">
        <v>0</v>
      </c>
      <c r="BC212" s="605">
        <v>0</v>
      </c>
    </row>
    <row r="213" spans="1:55" s="472" customFormat="1" ht="13.5">
      <c r="A213" s="610" t="str">
        <f t="shared" si="9"/>
        <v>C25021000103215</v>
      </c>
      <c r="B213" s="801" t="s">
        <v>118</v>
      </c>
      <c r="C213" s="791"/>
      <c r="D213" s="801" t="s">
        <v>356</v>
      </c>
      <c r="E213" s="791"/>
      <c r="F213" s="801" t="s">
        <v>358</v>
      </c>
      <c r="G213" s="791"/>
      <c r="H213" s="801" t="s">
        <v>313</v>
      </c>
      <c r="I213" s="791"/>
      <c r="J213" s="801" t="s">
        <v>314</v>
      </c>
      <c r="K213" s="791"/>
      <c r="L213" s="791"/>
      <c r="M213" s="801" t="s">
        <v>323</v>
      </c>
      <c r="N213" s="791"/>
      <c r="O213" s="791"/>
      <c r="P213" s="801" t="s">
        <v>316</v>
      </c>
      <c r="Q213" s="791"/>
      <c r="R213" s="801"/>
      <c r="S213" s="791"/>
      <c r="T213" s="804" t="s">
        <v>361</v>
      </c>
      <c r="U213" s="791"/>
      <c r="V213" s="791"/>
      <c r="W213" s="791"/>
      <c r="X213" s="791"/>
      <c r="Y213" s="791"/>
      <c r="Z213" s="791"/>
      <c r="AA213" s="791"/>
      <c r="AB213" s="801" t="s">
        <v>307</v>
      </c>
      <c r="AC213" s="791"/>
      <c r="AD213" s="791"/>
      <c r="AE213" s="791"/>
      <c r="AF213" s="791"/>
      <c r="AG213" s="801" t="s">
        <v>308</v>
      </c>
      <c r="AH213" s="791"/>
      <c r="AI213" s="791"/>
      <c r="AJ213" s="603" t="s">
        <v>320</v>
      </c>
      <c r="AK213" s="802" t="s">
        <v>457</v>
      </c>
      <c r="AL213" s="791"/>
      <c r="AM213" s="791"/>
      <c r="AN213" s="791"/>
      <c r="AO213" s="791"/>
      <c r="AP213" s="791"/>
      <c r="AQ213" s="604">
        <v>228000000</v>
      </c>
      <c r="AR213" s="605">
        <v>0</v>
      </c>
      <c r="AS213" s="660">
        <v>228000000</v>
      </c>
      <c r="AT213" s="612">
        <v>0</v>
      </c>
      <c r="AU213" s="605">
        <v>0</v>
      </c>
      <c r="AV213" s="605">
        <v>0</v>
      </c>
      <c r="AW213" s="612">
        <v>0</v>
      </c>
      <c r="AX213" s="605">
        <v>0</v>
      </c>
      <c r="AY213" s="605">
        <v>0</v>
      </c>
      <c r="AZ213" s="605">
        <v>0</v>
      </c>
      <c r="BA213" s="605">
        <v>0</v>
      </c>
      <c r="BB213" s="605">
        <v>0</v>
      </c>
      <c r="BC213" s="605">
        <v>0</v>
      </c>
    </row>
    <row r="214" spans="1:55" s="472" customFormat="1" ht="13.5">
      <c r="A214" s="610" t="str">
        <f t="shared" si="9"/>
        <v>C25021000103315</v>
      </c>
      <c r="B214" s="801" t="s">
        <v>118</v>
      </c>
      <c r="C214" s="791"/>
      <c r="D214" s="801" t="s">
        <v>356</v>
      </c>
      <c r="E214" s="791"/>
      <c r="F214" s="801" t="s">
        <v>358</v>
      </c>
      <c r="G214" s="791"/>
      <c r="H214" s="801" t="s">
        <v>313</v>
      </c>
      <c r="I214" s="791"/>
      <c r="J214" s="801" t="s">
        <v>314</v>
      </c>
      <c r="K214" s="791"/>
      <c r="L214" s="791"/>
      <c r="M214" s="801" t="s">
        <v>323</v>
      </c>
      <c r="N214" s="791"/>
      <c r="O214" s="791"/>
      <c r="P214" s="801" t="s">
        <v>323</v>
      </c>
      <c r="Q214" s="791"/>
      <c r="R214" s="801"/>
      <c r="S214" s="791"/>
      <c r="T214" s="804" t="s">
        <v>362</v>
      </c>
      <c r="U214" s="791"/>
      <c r="V214" s="791"/>
      <c r="W214" s="791"/>
      <c r="X214" s="791"/>
      <c r="Y214" s="791"/>
      <c r="Z214" s="791"/>
      <c r="AA214" s="791"/>
      <c r="AB214" s="801" t="s">
        <v>307</v>
      </c>
      <c r="AC214" s="791"/>
      <c r="AD214" s="791"/>
      <c r="AE214" s="791"/>
      <c r="AF214" s="791"/>
      <c r="AG214" s="801" t="s">
        <v>308</v>
      </c>
      <c r="AH214" s="791"/>
      <c r="AI214" s="791"/>
      <c r="AJ214" s="603" t="s">
        <v>320</v>
      </c>
      <c r="AK214" s="802" t="s">
        <v>457</v>
      </c>
      <c r="AL214" s="791"/>
      <c r="AM214" s="791"/>
      <c r="AN214" s="791"/>
      <c r="AO214" s="791"/>
      <c r="AP214" s="791"/>
      <c r="AQ214" s="604">
        <v>164000000</v>
      </c>
      <c r="AR214" s="605">
        <v>0</v>
      </c>
      <c r="AS214" s="660">
        <v>164000000</v>
      </c>
      <c r="AT214" s="612">
        <v>0</v>
      </c>
      <c r="AU214" s="605">
        <v>0</v>
      </c>
      <c r="AV214" s="605">
        <v>0</v>
      </c>
      <c r="AW214" s="612">
        <v>0</v>
      </c>
      <c r="AX214" s="605">
        <v>0</v>
      </c>
      <c r="AY214" s="605">
        <v>0</v>
      </c>
      <c r="AZ214" s="605">
        <v>0</v>
      </c>
      <c r="BA214" s="605">
        <v>0</v>
      </c>
      <c r="BB214" s="605">
        <v>0</v>
      </c>
      <c r="BC214" s="605">
        <v>0</v>
      </c>
    </row>
    <row r="215" spans="1:55" s="472" customFormat="1" ht="13.5">
      <c r="A215" s="610" t="str">
        <f t="shared" si="9"/>
        <v>C25021000103415</v>
      </c>
      <c r="B215" s="801" t="s">
        <v>118</v>
      </c>
      <c r="C215" s="791"/>
      <c r="D215" s="801" t="s">
        <v>356</v>
      </c>
      <c r="E215" s="791"/>
      <c r="F215" s="801" t="s">
        <v>358</v>
      </c>
      <c r="G215" s="791"/>
      <c r="H215" s="801" t="s">
        <v>313</v>
      </c>
      <c r="I215" s="791"/>
      <c r="J215" s="801" t="s">
        <v>314</v>
      </c>
      <c r="K215" s="791"/>
      <c r="L215" s="791"/>
      <c r="M215" s="801" t="s">
        <v>323</v>
      </c>
      <c r="N215" s="791"/>
      <c r="O215" s="791"/>
      <c r="P215" s="801" t="s">
        <v>317</v>
      </c>
      <c r="Q215" s="791"/>
      <c r="R215" s="801"/>
      <c r="S215" s="791"/>
      <c r="T215" s="804" t="s">
        <v>103</v>
      </c>
      <c r="U215" s="791"/>
      <c r="V215" s="791"/>
      <c r="W215" s="791"/>
      <c r="X215" s="791"/>
      <c r="Y215" s="791"/>
      <c r="Z215" s="791"/>
      <c r="AA215" s="791"/>
      <c r="AB215" s="801" t="s">
        <v>307</v>
      </c>
      <c r="AC215" s="791"/>
      <c r="AD215" s="791"/>
      <c r="AE215" s="791"/>
      <c r="AF215" s="791"/>
      <c r="AG215" s="801" t="s">
        <v>308</v>
      </c>
      <c r="AH215" s="791"/>
      <c r="AI215" s="791"/>
      <c r="AJ215" s="603" t="s">
        <v>320</v>
      </c>
      <c r="AK215" s="802" t="s">
        <v>457</v>
      </c>
      <c r="AL215" s="791"/>
      <c r="AM215" s="791"/>
      <c r="AN215" s="791"/>
      <c r="AO215" s="791"/>
      <c r="AP215" s="791"/>
      <c r="AQ215" s="604">
        <v>361540000</v>
      </c>
      <c r="AR215" s="605">
        <v>0</v>
      </c>
      <c r="AS215" s="660">
        <v>361540000</v>
      </c>
      <c r="AT215" s="612">
        <v>0</v>
      </c>
      <c r="AU215" s="605">
        <v>0</v>
      </c>
      <c r="AV215" s="605">
        <v>0</v>
      </c>
      <c r="AW215" s="612">
        <v>0</v>
      </c>
      <c r="AX215" s="605">
        <v>0</v>
      </c>
      <c r="AY215" s="605">
        <v>0</v>
      </c>
      <c r="AZ215" s="605">
        <v>0</v>
      </c>
      <c r="BA215" s="605">
        <v>0</v>
      </c>
      <c r="BB215" s="605">
        <v>0</v>
      </c>
      <c r="BC215" s="605">
        <v>0</v>
      </c>
    </row>
    <row r="216" spans="1:55" s="472" customFormat="1" ht="13.5">
      <c r="A216" s="610" t="str">
        <f t="shared" si="9"/>
        <v>C250210001031115</v>
      </c>
      <c r="B216" s="801" t="s">
        <v>118</v>
      </c>
      <c r="C216" s="791"/>
      <c r="D216" s="801" t="s">
        <v>356</v>
      </c>
      <c r="E216" s="791"/>
      <c r="F216" s="801" t="s">
        <v>358</v>
      </c>
      <c r="G216" s="791"/>
      <c r="H216" s="801" t="s">
        <v>313</v>
      </c>
      <c r="I216" s="791"/>
      <c r="J216" s="801" t="s">
        <v>314</v>
      </c>
      <c r="K216" s="791"/>
      <c r="L216" s="791"/>
      <c r="M216" s="801" t="s">
        <v>323</v>
      </c>
      <c r="N216" s="791"/>
      <c r="O216" s="791"/>
      <c r="P216" s="801" t="s">
        <v>99</v>
      </c>
      <c r="Q216" s="791"/>
      <c r="R216" s="801"/>
      <c r="S216" s="791"/>
      <c r="T216" s="804" t="s">
        <v>364</v>
      </c>
      <c r="U216" s="791"/>
      <c r="V216" s="791"/>
      <c r="W216" s="791"/>
      <c r="X216" s="791"/>
      <c r="Y216" s="791"/>
      <c r="Z216" s="791"/>
      <c r="AA216" s="791"/>
      <c r="AB216" s="801" t="s">
        <v>307</v>
      </c>
      <c r="AC216" s="791"/>
      <c r="AD216" s="791"/>
      <c r="AE216" s="791"/>
      <c r="AF216" s="791"/>
      <c r="AG216" s="801" t="s">
        <v>308</v>
      </c>
      <c r="AH216" s="791"/>
      <c r="AI216" s="791"/>
      <c r="AJ216" s="603" t="s">
        <v>320</v>
      </c>
      <c r="AK216" s="802" t="s">
        <v>457</v>
      </c>
      <c r="AL216" s="791"/>
      <c r="AM216" s="791"/>
      <c r="AN216" s="791"/>
      <c r="AO216" s="791"/>
      <c r="AP216" s="791"/>
      <c r="AQ216" s="604">
        <v>844585822</v>
      </c>
      <c r="AR216" s="605">
        <v>0</v>
      </c>
      <c r="AS216" s="660">
        <v>844585822</v>
      </c>
      <c r="AT216" s="612">
        <v>0</v>
      </c>
      <c r="AU216" s="605">
        <v>0</v>
      </c>
      <c r="AV216" s="605">
        <v>0</v>
      </c>
      <c r="AW216" s="612">
        <v>0</v>
      </c>
      <c r="AX216" s="605">
        <v>0</v>
      </c>
      <c r="AY216" s="605">
        <v>0</v>
      </c>
      <c r="AZ216" s="605">
        <v>0</v>
      </c>
      <c r="BA216" s="605">
        <v>0</v>
      </c>
      <c r="BB216" s="605">
        <v>0</v>
      </c>
      <c r="BC216" s="605">
        <v>0</v>
      </c>
    </row>
    <row r="217" spans="1:55" s="712" customFormat="1" ht="13.5">
      <c r="A217" s="712" t="str">
        <f t="shared" si="9"/>
        <v>C25021000210</v>
      </c>
      <c r="B217" s="810" t="s">
        <v>118</v>
      </c>
      <c r="C217" s="811"/>
      <c r="D217" s="810" t="s">
        <v>356</v>
      </c>
      <c r="E217" s="811"/>
      <c r="F217" s="810" t="s">
        <v>358</v>
      </c>
      <c r="G217" s="811"/>
      <c r="H217" s="810" t="s">
        <v>316</v>
      </c>
      <c r="I217" s="811"/>
      <c r="J217" s="810"/>
      <c r="K217" s="811"/>
      <c r="L217" s="811"/>
      <c r="M217" s="810"/>
      <c r="N217" s="811"/>
      <c r="O217" s="811"/>
      <c r="P217" s="810"/>
      <c r="Q217" s="811"/>
      <c r="R217" s="810"/>
      <c r="S217" s="811"/>
      <c r="T217" s="813" t="s">
        <v>352</v>
      </c>
      <c r="U217" s="811"/>
      <c r="V217" s="811"/>
      <c r="W217" s="811"/>
      <c r="X217" s="811"/>
      <c r="Y217" s="811"/>
      <c r="Z217" s="811"/>
      <c r="AA217" s="811"/>
      <c r="AB217" s="810" t="s">
        <v>307</v>
      </c>
      <c r="AC217" s="811"/>
      <c r="AD217" s="811"/>
      <c r="AE217" s="811"/>
      <c r="AF217" s="811"/>
      <c r="AG217" s="810" t="s">
        <v>308</v>
      </c>
      <c r="AH217" s="811"/>
      <c r="AI217" s="811"/>
      <c r="AJ217" s="713" t="s">
        <v>84</v>
      </c>
      <c r="AK217" s="812" t="s">
        <v>309</v>
      </c>
      <c r="AL217" s="811"/>
      <c r="AM217" s="811"/>
      <c r="AN217" s="811"/>
      <c r="AO217" s="811"/>
      <c r="AP217" s="811"/>
      <c r="AQ217" s="660">
        <v>1600000000</v>
      </c>
      <c r="AR217" s="660">
        <v>1353859460</v>
      </c>
      <c r="AS217" s="660">
        <v>246140540</v>
      </c>
      <c r="AT217" s="661">
        <v>0</v>
      </c>
      <c r="AU217" s="660">
        <v>1199316313</v>
      </c>
      <c r="AV217" s="660">
        <v>154543147</v>
      </c>
      <c r="AW217" s="660">
        <v>267789310</v>
      </c>
      <c r="AX217" s="660">
        <v>931527003</v>
      </c>
      <c r="AY217" s="660">
        <v>257916564</v>
      </c>
      <c r="AZ217" s="660">
        <v>9872746</v>
      </c>
      <c r="BA217" s="660">
        <v>257916564</v>
      </c>
      <c r="BB217" s="661">
        <v>0</v>
      </c>
      <c r="BC217" s="660">
        <v>183673</v>
      </c>
    </row>
    <row r="218" spans="1:55" s="472" customFormat="1" ht="13.5">
      <c r="A218" s="610" t="str">
        <f t="shared" si="9"/>
        <v>C250210002010</v>
      </c>
      <c r="B218" s="790" t="s">
        <v>118</v>
      </c>
      <c r="C218" s="791"/>
      <c r="D218" s="790" t="s">
        <v>356</v>
      </c>
      <c r="E218" s="791"/>
      <c r="F218" s="790" t="s">
        <v>358</v>
      </c>
      <c r="G218" s="791"/>
      <c r="H218" s="790" t="s">
        <v>316</v>
      </c>
      <c r="I218" s="791"/>
      <c r="J218" s="790" t="s">
        <v>314</v>
      </c>
      <c r="K218" s="791"/>
      <c r="L218" s="791"/>
      <c r="M218" s="790"/>
      <c r="N218" s="791"/>
      <c r="O218" s="791"/>
      <c r="P218" s="790"/>
      <c r="Q218" s="791"/>
      <c r="R218" s="790"/>
      <c r="S218" s="791"/>
      <c r="T218" s="794" t="s">
        <v>352</v>
      </c>
      <c r="U218" s="791"/>
      <c r="V218" s="791"/>
      <c r="W218" s="791"/>
      <c r="X218" s="791"/>
      <c r="Y218" s="791"/>
      <c r="Z218" s="791"/>
      <c r="AA218" s="791"/>
      <c r="AB218" s="790" t="s">
        <v>307</v>
      </c>
      <c r="AC218" s="791"/>
      <c r="AD218" s="791"/>
      <c r="AE218" s="791"/>
      <c r="AF218" s="791"/>
      <c r="AG218" s="790" t="s">
        <v>308</v>
      </c>
      <c r="AH218" s="791"/>
      <c r="AI218" s="791"/>
      <c r="AJ218" s="599" t="s">
        <v>84</v>
      </c>
      <c r="AK218" s="797" t="s">
        <v>309</v>
      </c>
      <c r="AL218" s="791"/>
      <c r="AM218" s="791"/>
      <c r="AN218" s="791"/>
      <c r="AO218" s="791"/>
      <c r="AP218" s="791"/>
      <c r="AQ218" s="600">
        <v>1600000000</v>
      </c>
      <c r="AR218" s="600">
        <v>1353859460</v>
      </c>
      <c r="AS218" s="658">
        <v>246140540</v>
      </c>
      <c r="AT218" s="703">
        <v>0</v>
      </c>
      <c r="AU218" s="600">
        <v>1199316313</v>
      </c>
      <c r="AV218" s="600">
        <v>154543147</v>
      </c>
      <c r="AW218" s="702">
        <v>267789310</v>
      </c>
      <c r="AX218" s="600">
        <v>931527003</v>
      </c>
      <c r="AY218" s="600">
        <v>257916564</v>
      </c>
      <c r="AZ218" s="600">
        <v>9872746</v>
      </c>
      <c r="BA218" s="600">
        <v>257916564</v>
      </c>
      <c r="BB218" s="601">
        <v>0</v>
      </c>
      <c r="BC218" s="600">
        <v>183673</v>
      </c>
    </row>
    <row r="219" spans="1:55" s="472" customFormat="1" ht="13.5">
      <c r="A219" s="610" t="str">
        <f t="shared" si="9"/>
        <v>C2502100020110</v>
      </c>
      <c r="B219" s="790" t="s">
        <v>118</v>
      </c>
      <c r="C219" s="791"/>
      <c r="D219" s="790" t="s">
        <v>356</v>
      </c>
      <c r="E219" s="791"/>
      <c r="F219" s="790" t="s">
        <v>358</v>
      </c>
      <c r="G219" s="791"/>
      <c r="H219" s="790" t="s">
        <v>316</v>
      </c>
      <c r="I219" s="791"/>
      <c r="J219" s="790" t="s">
        <v>314</v>
      </c>
      <c r="K219" s="791"/>
      <c r="L219" s="791"/>
      <c r="M219" s="790" t="s">
        <v>313</v>
      </c>
      <c r="N219" s="791"/>
      <c r="O219" s="791"/>
      <c r="P219" s="790"/>
      <c r="Q219" s="791"/>
      <c r="R219" s="790"/>
      <c r="S219" s="791"/>
      <c r="T219" s="794" t="s">
        <v>365</v>
      </c>
      <c r="U219" s="791"/>
      <c r="V219" s="791"/>
      <c r="W219" s="791"/>
      <c r="X219" s="791"/>
      <c r="Y219" s="791"/>
      <c r="Z219" s="791"/>
      <c r="AA219" s="791"/>
      <c r="AB219" s="790" t="s">
        <v>307</v>
      </c>
      <c r="AC219" s="791"/>
      <c r="AD219" s="791"/>
      <c r="AE219" s="791"/>
      <c r="AF219" s="791"/>
      <c r="AG219" s="790" t="s">
        <v>308</v>
      </c>
      <c r="AH219" s="791"/>
      <c r="AI219" s="791"/>
      <c r="AJ219" s="599" t="s">
        <v>84</v>
      </c>
      <c r="AK219" s="797" t="s">
        <v>309</v>
      </c>
      <c r="AL219" s="791"/>
      <c r="AM219" s="791"/>
      <c r="AN219" s="791"/>
      <c r="AO219" s="791"/>
      <c r="AP219" s="791"/>
      <c r="AQ219" s="600">
        <v>382300000</v>
      </c>
      <c r="AR219" s="600">
        <v>285000000</v>
      </c>
      <c r="AS219" s="658">
        <v>97300000</v>
      </c>
      <c r="AT219" s="703">
        <v>0</v>
      </c>
      <c r="AU219" s="600">
        <v>201991856</v>
      </c>
      <c r="AV219" s="600">
        <v>83008144</v>
      </c>
      <c r="AW219" s="702">
        <v>55263850</v>
      </c>
      <c r="AX219" s="600">
        <v>146728006</v>
      </c>
      <c r="AY219" s="600">
        <v>55263850</v>
      </c>
      <c r="AZ219" s="601">
        <v>0</v>
      </c>
      <c r="BA219" s="600">
        <v>55263850</v>
      </c>
      <c r="BB219" s="601">
        <v>0</v>
      </c>
      <c r="BC219" s="600">
        <v>183673</v>
      </c>
    </row>
    <row r="220" spans="1:55" s="472" customFormat="1" ht="13.5">
      <c r="A220" s="610" t="str">
        <f t="shared" si="9"/>
        <v>C25021000201110</v>
      </c>
      <c r="B220" s="801" t="s">
        <v>118</v>
      </c>
      <c r="C220" s="791"/>
      <c r="D220" s="801" t="s">
        <v>356</v>
      </c>
      <c r="E220" s="791"/>
      <c r="F220" s="801" t="s">
        <v>358</v>
      </c>
      <c r="G220" s="791"/>
      <c r="H220" s="801" t="s">
        <v>316</v>
      </c>
      <c r="I220" s="791"/>
      <c r="J220" s="801" t="s">
        <v>314</v>
      </c>
      <c r="K220" s="791"/>
      <c r="L220" s="791"/>
      <c r="M220" s="801" t="s">
        <v>313</v>
      </c>
      <c r="N220" s="791"/>
      <c r="O220" s="791"/>
      <c r="P220" s="801" t="s">
        <v>313</v>
      </c>
      <c r="Q220" s="791"/>
      <c r="R220" s="801"/>
      <c r="S220" s="791"/>
      <c r="T220" s="804" t="s">
        <v>366</v>
      </c>
      <c r="U220" s="791"/>
      <c r="V220" s="791"/>
      <c r="W220" s="791"/>
      <c r="X220" s="791"/>
      <c r="Y220" s="791"/>
      <c r="Z220" s="791"/>
      <c r="AA220" s="791"/>
      <c r="AB220" s="801" t="s">
        <v>307</v>
      </c>
      <c r="AC220" s="791"/>
      <c r="AD220" s="791"/>
      <c r="AE220" s="791"/>
      <c r="AF220" s="791"/>
      <c r="AG220" s="801" t="s">
        <v>308</v>
      </c>
      <c r="AH220" s="791"/>
      <c r="AI220" s="791"/>
      <c r="AJ220" s="603" t="s">
        <v>84</v>
      </c>
      <c r="AK220" s="802" t="s">
        <v>309</v>
      </c>
      <c r="AL220" s="791"/>
      <c r="AM220" s="791"/>
      <c r="AN220" s="791"/>
      <c r="AO220" s="791"/>
      <c r="AP220" s="791"/>
      <c r="AQ220" s="604">
        <v>177300000</v>
      </c>
      <c r="AR220" s="604">
        <v>80000000</v>
      </c>
      <c r="AS220" s="660">
        <v>97300000</v>
      </c>
      <c r="AT220" s="612">
        <v>0</v>
      </c>
      <c r="AU220" s="605">
        <v>0</v>
      </c>
      <c r="AV220" s="604">
        <v>80000000</v>
      </c>
      <c r="AW220" s="612">
        <v>0</v>
      </c>
      <c r="AX220" s="605">
        <v>0</v>
      </c>
      <c r="AY220" s="605">
        <v>0</v>
      </c>
      <c r="AZ220" s="605">
        <v>0</v>
      </c>
      <c r="BA220" s="605">
        <v>0</v>
      </c>
      <c r="BB220" s="605">
        <v>0</v>
      </c>
      <c r="BC220" s="605">
        <v>0</v>
      </c>
    </row>
    <row r="221" spans="1:55" s="472" customFormat="1" ht="13.5">
      <c r="A221" s="610" t="str">
        <f t="shared" si="9"/>
        <v>C25021000201210</v>
      </c>
      <c r="B221" s="801" t="s">
        <v>118</v>
      </c>
      <c r="C221" s="791"/>
      <c r="D221" s="801" t="s">
        <v>356</v>
      </c>
      <c r="E221" s="791"/>
      <c r="F221" s="801" t="s">
        <v>358</v>
      </c>
      <c r="G221" s="791"/>
      <c r="H221" s="801" t="s">
        <v>316</v>
      </c>
      <c r="I221" s="791"/>
      <c r="J221" s="801" t="s">
        <v>314</v>
      </c>
      <c r="K221" s="791"/>
      <c r="L221" s="791"/>
      <c r="M221" s="801" t="s">
        <v>313</v>
      </c>
      <c r="N221" s="791"/>
      <c r="O221" s="791"/>
      <c r="P221" s="801" t="s">
        <v>316</v>
      </c>
      <c r="Q221" s="791"/>
      <c r="R221" s="801"/>
      <c r="S221" s="791"/>
      <c r="T221" s="804" t="s">
        <v>361</v>
      </c>
      <c r="U221" s="791"/>
      <c r="V221" s="791"/>
      <c r="W221" s="791"/>
      <c r="X221" s="791"/>
      <c r="Y221" s="791"/>
      <c r="Z221" s="791"/>
      <c r="AA221" s="791"/>
      <c r="AB221" s="801" t="s">
        <v>307</v>
      </c>
      <c r="AC221" s="791"/>
      <c r="AD221" s="791"/>
      <c r="AE221" s="791"/>
      <c r="AF221" s="791"/>
      <c r="AG221" s="801" t="s">
        <v>308</v>
      </c>
      <c r="AH221" s="791"/>
      <c r="AI221" s="791"/>
      <c r="AJ221" s="603" t="s">
        <v>84</v>
      </c>
      <c r="AK221" s="802" t="s">
        <v>309</v>
      </c>
      <c r="AL221" s="791"/>
      <c r="AM221" s="791"/>
      <c r="AN221" s="791"/>
      <c r="AO221" s="791"/>
      <c r="AP221" s="791"/>
      <c r="AQ221" s="604">
        <v>175000000</v>
      </c>
      <c r="AR221" s="604">
        <v>175000000</v>
      </c>
      <c r="AS221" s="661">
        <v>0</v>
      </c>
      <c r="AT221" s="612">
        <v>0</v>
      </c>
      <c r="AU221" s="604">
        <v>175000000</v>
      </c>
      <c r="AV221" s="605">
        <v>0</v>
      </c>
      <c r="AW221" s="611">
        <v>35000000</v>
      </c>
      <c r="AX221" s="604">
        <v>140000000</v>
      </c>
      <c r="AY221" s="604">
        <v>35000000</v>
      </c>
      <c r="AZ221" s="605">
        <v>0</v>
      </c>
      <c r="BA221" s="604">
        <v>35000000</v>
      </c>
      <c r="BB221" s="605">
        <v>0</v>
      </c>
      <c r="BC221" s="605">
        <v>0</v>
      </c>
    </row>
    <row r="222" spans="1:55" s="472" customFormat="1" ht="13.5">
      <c r="A222" s="610" t="str">
        <f t="shared" si="9"/>
        <v>C25021000201310</v>
      </c>
      <c r="B222" s="801" t="s">
        <v>118</v>
      </c>
      <c r="C222" s="791"/>
      <c r="D222" s="801" t="s">
        <v>356</v>
      </c>
      <c r="E222" s="791"/>
      <c r="F222" s="801" t="s">
        <v>358</v>
      </c>
      <c r="G222" s="791"/>
      <c r="H222" s="801" t="s">
        <v>316</v>
      </c>
      <c r="I222" s="791"/>
      <c r="J222" s="801" t="s">
        <v>314</v>
      </c>
      <c r="K222" s="791"/>
      <c r="L222" s="791"/>
      <c r="M222" s="801" t="s">
        <v>313</v>
      </c>
      <c r="N222" s="791"/>
      <c r="O222" s="791"/>
      <c r="P222" s="801" t="s">
        <v>323</v>
      </c>
      <c r="Q222" s="791"/>
      <c r="R222" s="801"/>
      <c r="S222" s="791"/>
      <c r="T222" s="804" t="s">
        <v>362</v>
      </c>
      <c r="U222" s="791"/>
      <c r="V222" s="791"/>
      <c r="W222" s="791"/>
      <c r="X222" s="791"/>
      <c r="Y222" s="791"/>
      <c r="Z222" s="791"/>
      <c r="AA222" s="791"/>
      <c r="AB222" s="801" t="s">
        <v>307</v>
      </c>
      <c r="AC222" s="791"/>
      <c r="AD222" s="791"/>
      <c r="AE222" s="791"/>
      <c r="AF222" s="791"/>
      <c r="AG222" s="801" t="s">
        <v>308</v>
      </c>
      <c r="AH222" s="791"/>
      <c r="AI222" s="791"/>
      <c r="AJ222" s="603" t="s">
        <v>84</v>
      </c>
      <c r="AK222" s="802" t="s">
        <v>309</v>
      </c>
      <c r="AL222" s="791"/>
      <c r="AM222" s="791"/>
      <c r="AN222" s="791"/>
      <c r="AO222" s="791"/>
      <c r="AP222" s="791"/>
      <c r="AQ222" s="604">
        <v>5000000</v>
      </c>
      <c r="AR222" s="604">
        <v>5000000</v>
      </c>
      <c r="AS222" s="661">
        <v>0</v>
      </c>
      <c r="AT222" s="612">
        <v>0</v>
      </c>
      <c r="AU222" s="604">
        <v>5000000</v>
      </c>
      <c r="AV222" s="605">
        <v>0</v>
      </c>
      <c r="AW222" s="611">
        <v>504590</v>
      </c>
      <c r="AX222" s="604">
        <v>4495410</v>
      </c>
      <c r="AY222" s="604">
        <v>504590</v>
      </c>
      <c r="AZ222" s="605">
        <v>0</v>
      </c>
      <c r="BA222" s="604">
        <v>504590</v>
      </c>
      <c r="BB222" s="605">
        <v>0</v>
      </c>
      <c r="BC222" s="604">
        <v>183673</v>
      </c>
    </row>
    <row r="223" spans="1:55" s="472" customFormat="1" ht="13.5">
      <c r="A223" s="610" t="str">
        <f t="shared" si="9"/>
        <v>C25021000201410</v>
      </c>
      <c r="B223" s="801" t="s">
        <v>118</v>
      </c>
      <c r="C223" s="791"/>
      <c r="D223" s="801" t="s">
        <v>356</v>
      </c>
      <c r="E223" s="791"/>
      <c r="F223" s="801" t="s">
        <v>358</v>
      </c>
      <c r="G223" s="791"/>
      <c r="H223" s="801" t="s">
        <v>316</v>
      </c>
      <c r="I223" s="791"/>
      <c r="J223" s="801" t="s">
        <v>314</v>
      </c>
      <c r="K223" s="791"/>
      <c r="L223" s="791"/>
      <c r="M223" s="801" t="s">
        <v>313</v>
      </c>
      <c r="N223" s="791"/>
      <c r="O223" s="791"/>
      <c r="P223" s="801" t="s">
        <v>317</v>
      </c>
      <c r="Q223" s="791"/>
      <c r="R223" s="801"/>
      <c r="S223" s="791"/>
      <c r="T223" s="804" t="s">
        <v>103</v>
      </c>
      <c r="U223" s="791"/>
      <c r="V223" s="791"/>
      <c r="W223" s="791"/>
      <c r="X223" s="791"/>
      <c r="Y223" s="791"/>
      <c r="Z223" s="791"/>
      <c r="AA223" s="791"/>
      <c r="AB223" s="801" t="s">
        <v>307</v>
      </c>
      <c r="AC223" s="791"/>
      <c r="AD223" s="791"/>
      <c r="AE223" s="791"/>
      <c r="AF223" s="791"/>
      <c r="AG223" s="801" t="s">
        <v>308</v>
      </c>
      <c r="AH223" s="791"/>
      <c r="AI223" s="791"/>
      <c r="AJ223" s="603" t="s">
        <v>84</v>
      </c>
      <c r="AK223" s="802" t="s">
        <v>309</v>
      </c>
      <c r="AL223" s="791"/>
      <c r="AM223" s="791"/>
      <c r="AN223" s="791"/>
      <c r="AO223" s="791"/>
      <c r="AP223" s="791"/>
      <c r="AQ223" s="604">
        <v>25000000</v>
      </c>
      <c r="AR223" s="604">
        <v>25000000</v>
      </c>
      <c r="AS223" s="661">
        <v>0</v>
      </c>
      <c r="AT223" s="612">
        <v>0</v>
      </c>
      <c r="AU223" s="604">
        <v>21991856</v>
      </c>
      <c r="AV223" s="604">
        <v>3008144</v>
      </c>
      <c r="AW223" s="611">
        <v>19759260</v>
      </c>
      <c r="AX223" s="604">
        <v>2232596</v>
      </c>
      <c r="AY223" s="604">
        <v>19759260</v>
      </c>
      <c r="AZ223" s="605">
        <v>0</v>
      </c>
      <c r="BA223" s="604">
        <v>19759260</v>
      </c>
      <c r="BB223" s="605">
        <v>0</v>
      </c>
      <c r="BC223" s="605">
        <v>0</v>
      </c>
    </row>
    <row r="224" spans="1:55" s="472" customFormat="1" ht="13.5">
      <c r="A224" s="610" t="str">
        <f t="shared" si="9"/>
        <v>C2502100020210</v>
      </c>
      <c r="B224" s="790" t="s">
        <v>118</v>
      </c>
      <c r="C224" s="791"/>
      <c r="D224" s="790" t="s">
        <v>356</v>
      </c>
      <c r="E224" s="791"/>
      <c r="F224" s="790" t="s">
        <v>358</v>
      </c>
      <c r="G224" s="791"/>
      <c r="H224" s="790" t="s">
        <v>316</v>
      </c>
      <c r="I224" s="791"/>
      <c r="J224" s="790" t="s">
        <v>314</v>
      </c>
      <c r="K224" s="791"/>
      <c r="L224" s="791"/>
      <c r="M224" s="790" t="s">
        <v>316</v>
      </c>
      <c r="N224" s="791"/>
      <c r="O224" s="791"/>
      <c r="P224" s="790"/>
      <c r="Q224" s="791"/>
      <c r="R224" s="790"/>
      <c r="S224" s="791"/>
      <c r="T224" s="794" t="s">
        <v>360</v>
      </c>
      <c r="U224" s="791"/>
      <c r="V224" s="791"/>
      <c r="W224" s="791"/>
      <c r="X224" s="791"/>
      <c r="Y224" s="791"/>
      <c r="Z224" s="791"/>
      <c r="AA224" s="791"/>
      <c r="AB224" s="790" t="s">
        <v>307</v>
      </c>
      <c r="AC224" s="791"/>
      <c r="AD224" s="791"/>
      <c r="AE224" s="791"/>
      <c r="AF224" s="791"/>
      <c r="AG224" s="790" t="s">
        <v>308</v>
      </c>
      <c r="AH224" s="791"/>
      <c r="AI224" s="791"/>
      <c r="AJ224" s="599" t="s">
        <v>84</v>
      </c>
      <c r="AK224" s="797" t="s">
        <v>309</v>
      </c>
      <c r="AL224" s="791"/>
      <c r="AM224" s="791"/>
      <c r="AN224" s="791"/>
      <c r="AO224" s="791"/>
      <c r="AP224" s="791"/>
      <c r="AQ224" s="600">
        <v>1217700000</v>
      </c>
      <c r="AR224" s="600">
        <v>1068859460</v>
      </c>
      <c r="AS224" s="658">
        <v>148840540</v>
      </c>
      <c r="AT224" s="703">
        <v>0</v>
      </c>
      <c r="AU224" s="600">
        <v>997324457</v>
      </c>
      <c r="AV224" s="600">
        <v>71535003</v>
      </c>
      <c r="AW224" s="702">
        <v>212525460</v>
      </c>
      <c r="AX224" s="600">
        <v>784798997</v>
      </c>
      <c r="AY224" s="600">
        <v>202652714</v>
      </c>
      <c r="AZ224" s="600">
        <v>9872746</v>
      </c>
      <c r="BA224" s="600">
        <v>202652714</v>
      </c>
      <c r="BB224" s="601">
        <v>0</v>
      </c>
      <c r="BC224" s="601">
        <v>0</v>
      </c>
    </row>
    <row r="225" spans="1:55" s="472" customFormat="1" ht="13.5">
      <c r="A225" s="610" t="str">
        <f t="shared" si="9"/>
        <v>C25021000202110</v>
      </c>
      <c r="B225" s="801" t="s">
        <v>118</v>
      </c>
      <c r="C225" s="791"/>
      <c r="D225" s="801" t="s">
        <v>356</v>
      </c>
      <c r="E225" s="791"/>
      <c r="F225" s="801" t="s">
        <v>358</v>
      </c>
      <c r="G225" s="791"/>
      <c r="H225" s="801" t="s">
        <v>316</v>
      </c>
      <c r="I225" s="791"/>
      <c r="J225" s="801" t="s">
        <v>314</v>
      </c>
      <c r="K225" s="791"/>
      <c r="L225" s="791"/>
      <c r="M225" s="801" t="s">
        <v>316</v>
      </c>
      <c r="N225" s="791"/>
      <c r="O225" s="791"/>
      <c r="P225" s="801" t="s">
        <v>313</v>
      </c>
      <c r="Q225" s="791"/>
      <c r="R225" s="801"/>
      <c r="S225" s="791"/>
      <c r="T225" s="804" t="s">
        <v>366</v>
      </c>
      <c r="U225" s="791"/>
      <c r="V225" s="791"/>
      <c r="W225" s="791"/>
      <c r="X225" s="791"/>
      <c r="Y225" s="791"/>
      <c r="Z225" s="791"/>
      <c r="AA225" s="791"/>
      <c r="AB225" s="801" t="s">
        <v>307</v>
      </c>
      <c r="AC225" s="791"/>
      <c r="AD225" s="791"/>
      <c r="AE225" s="791"/>
      <c r="AF225" s="791"/>
      <c r="AG225" s="801" t="s">
        <v>308</v>
      </c>
      <c r="AH225" s="791"/>
      <c r="AI225" s="791"/>
      <c r="AJ225" s="603" t="s">
        <v>84</v>
      </c>
      <c r="AK225" s="802" t="s">
        <v>309</v>
      </c>
      <c r="AL225" s="791"/>
      <c r="AM225" s="791"/>
      <c r="AN225" s="791"/>
      <c r="AO225" s="791"/>
      <c r="AP225" s="791"/>
      <c r="AQ225" s="604">
        <v>172000000</v>
      </c>
      <c r="AR225" s="604">
        <v>171600000</v>
      </c>
      <c r="AS225" s="660">
        <v>400000</v>
      </c>
      <c r="AT225" s="612">
        <v>0</v>
      </c>
      <c r="AU225" s="604">
        <v>165600000</v>
      </c>
      <c r="AV225" s="604">
        <v>6000000</v>
      </c>
      <c r="AW225" s="611">
        <v>29140000</v>
      </c>
      <c r="AX225" s="604">
        <v>136460000</v>
      </c>
      <c r="AY225" s="604">
        <v>29140000</v>
      </c>
      <c r="AZ225" s="605">
        <v>0</v>
      </c>
      <c r="BA225" s="604">
        <v>29140000</v>
      </c>
      <c r="BB225" s="605">
        <v>0</v>
      </c>
      <c r="BC225" s="605">
        <v>0</v>
      </c>
    </row>
    <row r="226" spans="1:55" s="472" customFormat="1" ht="13.5">
      <c r="A226" s="610" t="str">
        <f t="shared" si="9"/>
        <v>C25021000202210</v>
      </c>
      <c r="B226" s="801" t="s">
        <v>118</v>
      </c>
      <c r="C226" s="791"/>
      <c r="D226" s="801" t="s">
        <v>356</v>
      </c>
      <c r="E226" s="791"/>
      <c r="F226" s="801" t="s">
        <v>358</v>
      </c>
      <c r="G226" s="791"/>
      <c r="H226" s="801" t="s">
        <v>316</v>
      </c>
      <c r="I226" s="791"/>
      <c r="J226" s="801" t="s">
        <v>314</v>
      </c>
      <c r="K226" s="791"/>
      <c r="L226" s="791"/>
      <c r="M226" s="801" t="s">
        <v>316</v>
      </c>
      <c r="N226" s="791"/>
      <c r="O226" s="791"/>
      <c r="P226" s="801" t="s">
        <v>316</v>
      </c>
      <c r="Q226" s="791"/>
      <c r="R226" s="801"/>
      <c r="S226" s="791"/>
      <c r="T226" s="804" t="s">
        <v>361</v>
      </c>
      <c r="U226" s="791"/>
      <c r="V226" s="791"/>
      <c r="W226" s="791"/>
      <c r="X226" s="791"/>
      <c r="Y226" s="791"/>
      <c r="Z226" s="791"/>
      <c r="AA226" s="791"/>
      <c r="AB226" s="801" t="s">
        <v>307</v>
      </c>
      <c r="AC226" s="791"/>
      <c r="AD226" s="791"/>
      <c r="AE226" s="791"/>
      <c r="AF226" s="791"/>
      <c r="AG226" s="801" t="s">
        <v>308</v>
      </c>
      <c r="AH226" s="791"/>
      <c r="AI226" s="791"/>
      <c r="AJ226" s="603" t="s">
        <v>84</v>
      </c>
      <c r="AK226" s="802" t="s">
        <v>309</v>
      </c>
      <c r="AL226" s="791"/>
      <c r="AM226" s="791"/>
      <c r="AN226" s="791"/>
      <c r="AO226" s="791"/>
      <c r="AP226" s="791"/>
      <c r="AQ226" s="604">
        <v>633400000</v>
      </c>
      <c r="AR226" s="604">
        <v>633400000</v>
      </c>
      <c r="AS226" s="661">
        <v>0</v>
      </c>
      <c r="AT226" s="612">
        <v>0</v>
      </c>
      <c r="AU226" s="604">
        <v>633400000</v>
      </c>
      <c r="AV226" s="605">
        <v>0</v>
      </c>
      <c r="AW226" s="611">
        <v>126680000</v>
      </c>
      <c r="AX226" s="604">
        <v>506720000</v>
      </c>
      <c r="AY226" s="604">
        <v>126680000</v>
      </c>
      <c r="AZ226" s="605">
        <v>0</v>
      </c>
      <c r="BA226" s="604">
        <v>126680000</v>
      </c>
      <c r="BB226" s="605">
        <v>0</v>
      </c>
      <c r="BC226" s="605">
        <v>0</v>
      </c>
    </row>
    <row r="227" spans="1:55" s="472" customFormat="1" ht="13.5">
      <c r="A227" s="610" t="str">
        <f t="shared" si="9"/>
        <v>C25021000202310</v>
      </c>
      <c r="B227" s="801" t="s">
        <v>118</v>
      </c>
      <c r="C227" s="791"/>
      <c r="D227" s="801" t="s">
        <v>356</v>
      </c>
      <c r="E227" s="791"/>
      <c r="F227" s="801" t="s">
        <v>358</v>
      </c>
      <c r="G227" s="791"/>
      <c r="H227" s="801" t="s">
        <v>316</v>
      </c>
      <c r="I227" s="791"/>
      <c r="J227" s="801" t="s">
        <v>314</v>
      </c>
      <c r="K227" s="791"/>
      <c r="L227" s="791"/>
      <c r="M227" s="801" t="s">
        <v>316</v>
      </c>
      <c r="N227" s="791"/>
      <c r="O227" s="791"/>
      <c r="P227" s="801" t="s">
        <v>323</v>
      </c>
      <c r="Q227" s="791"/>
      <c r="R227" s="801"/>
      <c r="S227" s="791"/>
      <c r="T227" s="804" t="s">
        <v>362</v>
      </c>
      <c r="U227" s="791"/>
      <c r="V227" s="791"/>
      <c r="W227" s="791"/>
      <c r="X227" s="791"/>
      <c r="Y227" s="791"/>
      <c r="Z227" s="791"/>
      <c r="AA227" s="791"/>
      <c r="AB227" s="801" t="s">
        <v>307</v>
      </c>
      <c r="AC227" s="791"/>
      <c r="AD227" s="791"/>
      <c r="AE227" s="791"/>
      <c r="AF227" s="791"/>
      <c r="AG227" s="801" t="s">
        <v>308</v>
      </c>
      <c r="AH227" s="791"/>
      <c r="AI227" s="791"/>
      <c r="AJ227" s="603" t="s">
        <v>84</v>
      </c>
      <c r="AK227" s="802" t="s">
        <v>309</v>
      </c>
      <c r="AL227" s="791"/>
      <c r="AM227" s="791"/>
      <c r="AN227" s="791"/>
      <c r="AO227" s="791"/>
      <c r="AP227" s="791"/>
      <c r="AQ227" s="604">
        <v>120000000</v>
      </c>
      <c r="AR227" s="604">
        <v>120000000</v>
      </c>
      <c r="AS227" s="661">
        <v>0</v>
      </c>
      <c r="AT227" s="612">
        <v>0</v>
      </c>
      <c r="AU227" s="604">
        <v>120000000</v>
      </c>
      <c r="AV227" s="605">
        <v>0</v>
      </c>
      <c r="AW227" s="611">
        <v>10380733</v>
      </c>
      <c r="AX227" s="604">
        <v>109619267</v>
      </c>
      <c r="AY227" s="604">
        <v>10380733</v>
      </c>
      <c r="AZ227" s="605">
        <v>0</v>
      </c>
      <c r="BA227" s="604">
        <v>10380733</v>
      </c>
      <c r="BB227" s="605">
        <v>0</v>
      </c>
      <c r="BC227" s="605">
        <v>0</v>
      </c>
    </row>
    <row r="228" spans="1:55" s="472" customFormat="1" ht="13.5">
      <c r="A228" s="610" t="str">
        <f t="shared" si="9"/>
        <v>C25021000202410</v>
      </c>
      <c r="B228" s="801" t="s">
        <v>118</v>
      </c>
      <c r="C228" s="791"/>
      <c r="D228" s="801" t="s">
        <v>356</v>
      </c>
      <c r="E228" s="791"/>
      <c r="F228" s="801" t="s">
        <v>358</v>
      </c>
      <c r="G228" s="791"/>
      <c r="H228" s="801" t="s">
        <v>316</v>
      </c>
      <c r="I228" s="791"/>
      <c r="J228" s="801" t="s">
        <v>314</v>
      </c>
      <c r="K228" s="791"/>
      <c r="L228" s="791"/>
      <c r="M228" s="801" t="s">
        <v>316</v>
      </c>
      <c r="N228" s="791"/>
      <c r="O228" s="791"/>
      <c r="P228" s="801" t="s">
        <v>317</v>
      </c>
      <c r="Q228" s="791"/>
      <c r="R228" s="801"/>
      <c r="S228" s="791"/>
      <c r="T228" s="804" t="s">
        <v>103</v>
      </c>
      <c r="U228" s="791"/>
      <c r="V228" s="791"/>
      <c r="W228" s="791"/>
      <c r="X228" s="791"/>
      <c r="Y228" s="791"/>
      <c r="Z228" s="791"/>
      <c r="AA228" s="791"/>
      <c r="AB228" s="801" t="s">
        <v>307</v>
      </c>
      <c r="AC228" s="791"/>
      <c r="AD228" s="791"/>
      <c r="AE228" s="791"/>
      <c r="AF228" s="791"/>
      <c r="AG228" s="801" t="s">
        <v>308</v>
      </c>
      <c r="AH228" s="791"/>
      <c r="AI228" s="791"/>
      <c r="AJ228" s="603" t="s">
        <v>84</v>
      </c>
      <c r="AK228" s="802" t="s">
        <v>309</v>
      </c>
      <c r="AL228" s="791"/>
      <c r="AM228" s="791"/>
      <c r="AN228" s="791"/>
      <c r="AO228" s="791"/>
      <c r="AP228" s="791"/>
      <c r="AQ228" s="604">
        <v>140000000</v>
      </c>
      <c r="AR228" s="604">
        <v>140000000</v>
      </c>
      <c r="AS228" s="661">
        <v>0</v>
      </c>
      <c r="AT228" s="612">
        <v>0</v>
      </c>
      <c r="AU228" s="604">
        <v>74464997</v>
      </c>
      <c r="AV228" s="604">
        <v>65535003</v>
      </c>
      <c r="AW228" s="611">
        <v>42465267</v>
      </c>
      <c r="AX228" s="604">
        <v>31999730</v>
      </c>
      <c r="AY228" s="604">
        <v>32592521</v>
      </c>
      <c r="AZ228" s="604">
        <v>9872746</v>
      </c>
      <c r="BA228" s="604">
        <v>32592521</v>
      </c>
      <c r="BB228" s="605">
        <v>0</v>
      </c>
      <c r="BC228" s="605">
        <v>0</v>
      </c>
    </row>
    <row r="229" spans="1:55" s="472" customFormat="1" ht="13.5">
      <c r="A229" s="610" t="str">
        <f t="shared" si="9"/>
        <v>C25021000202610</v>
      </c>
      <c r="B229" s="801" t="s">
        <v>118</v>
      </c>
      <c r="C229" s="791"/>
      <c r="D229" s="801" t="s">
        <v>356</v>
      </c>
      <c r="E229" s="791"/>
      <c r="F229" s="801" t="s">
        <v>358</v>
      </c>
      <c r="G229" s="791"/>
      <c r="H229" s="801" t="s">
        <v>316</v>
      </c>
      <c r="I229" s="791"/>
      <c r="J229" s="801" t="s">
        <v>314</v>
      </c>
      <c r="K229" s="791"/>
      <c r="L229" s="791"/>
      <c r="M229" s="801" t="s">
        <v>316</v>
      </c>
      <c r="N229" s="791"/>
      <c r="O229" s="791"/>
      <c r="P229" s="801" t="s">
        <v>326</v>
      </c>
      <c r="Q229" s="791"/>
      <c r="R229" s="801"/>
      <c r="S229" s="791"/>
      <c r="T229" s="804" t="s">
        <v>363</v>
      </c>
      <c r="U229" s="791"/>
      <c r="V229" s="791"/>
      <c r="W229" s="791"/>
      <c r="X229" s="791"/>
      <c r="Y229" s="791"/>
      <c r="Z229" s="791"/>
      <c r="AA229" s="791"/>
      <c r="AB229" s="801" t="s">
        <v>307</v>
      </c>
      <c r="AC229" s="791"/>
      <c r="AD229" s="791"/>
      <c r="AE229" s="791"/>
      <c r="AF229" s="791"/>
      <c r="AG229" s="801" t="s">
        <v>308</v>
      </c>
      <c r="AH229" s="791"/>
      <c r="AI229" s="791"/>
      <c r="AJ229" s="603" t="s">
        <v>84</v>
      </c>
      <c r="AK229" s="802" t="s">
        <v>309</v>
      </c>
      <c r="AL229" s="791"/>
      <c r="AM229" s="791"/>
      <c r="AN229" s="791"/>
      <c r="AO229" s="791"/>
      <c r="AP229" s="791"/>
      <c r="AQ229" s="604">
        <v>70000000</v>
      </c>
      <c r="AR229" s="605">
        <v>0</v>
      </c>
      <c r="AS229" s="660">
        <v>70000000</v>
      </c>
      <c r="AT229" s="612">
        <v>0</v>
      </c>
      <c r="AU229" s="605">
        <v>0</v>
      </c>
      <c r="AV229" s="605">
        <v>0</v>
      </c>
      <c r="AW229" s="612">
        <v>0</v>
      </c>
      <c r="AX229" s="605">
        <v>0</v>
      </c>
      <c r="AY229" s="605">
        <v>0</v>
      </c>
      <c r="AZ229" s="605">
        <v>0</v>
      </c>
      <c r="BA229" s="605">
        <v>0</v>
      </c>
      <c r="BB229" s="605">
        <v>0</v>
      </c>
      <c r="BC229" s="605">
        <v>0</v>
      </c>
    </row>
    <row r="230" spans="1:55" s="472" customFormat="1" ht="13.5">
      <c r="A230" s="610" t="str">
        <f t="shared" si="9"/>
        <v>C250210002021110</v>
      </c>
      <c r="B230" s="801" t="s">
        <v>118</v>
      </c>
      <c r="C230" s="791"/>
      <c r="D230" s="801" t="s">
        <v>356</v>
      </c>
      <c r="E230" s="791"/>
      <c r="F230" s="801" t="s">
        <v>358</v>
      </c>
      <c r="G230" s="791"/>
      <c r="H230" s="801" t="s">
        <v>316</v>
      </c>
      <c r="I230" s="791"/>
      <c r="J230" s="801" t="s">
        <v>314</v>
      </c>
      <c r="K230" s="791"/>
      <c r="L230" s="791"/>
      <c r="M230" s="801" t="s">
        <v>316</v>
      </c>
      <c r="N230" s="791"/>
      <c r="O230" s="791"/>
      <c r="P230" s="801" t="s">
        <v>99</v>
      </c>
      <c r="Q230" s="791"/>
      <c r="R230" s="801"/>
      <c r="S230" s="791"/>
      <c r="T230" s="804" t="s">
        <v>364</v>
      </c>
      <c r="U230" s="791"/>
      <c r="V230" s="791"/>
      <c r="W230" s="791"/>
      <c r="X230" s="791"/>
      <c r="Y230" s="791"/>
      <c r="Z230" s="791"/>
      <c r="AA230" s="791"/>
      <c r="AB230" s="801" t="s">
        <v>307</v>
      </c>
      <c r="AC230" s="791"/>
      <c r="AD230" s="791"/>
      <c r="AE230" s="791"/>
      <c r="AF230" s="791"/>
      <c r="AG230" s="801" t="s">
        <v>308</v>
      </c>
      <c r="AH230" s="791"/>
      <c r="AI230" s="791"/>
      <c r="AJ230" s="603" t="s">
        <v>84</v>
      </c>
      <c r="AK230" s="802" t="s">
        <v>309</v>
      </c>
      <c r="AL230" s="791"/>
      <c r="AM230" s="791"/>
      <c r="AN230" s="791"/>
      <c r="AO230" s="791"/>
      <c r="AP230" s="791"/>
      <c r="AQ230" s="604">
        <v>82300000</v>
      </c>
      <c r="AR230" s="604">
        <v>3859460</v>
      </c>
      <c r="AS230" s="660">
        <v>78440540</v>
      </c>
      <c r="AT230" s="612">
        <v>0</v>
      </c>
      <c r="AU230" s="604">
        <v>3859460</v>
      </c>
      <c r="AV230" s="605">
        <v>0</v>
      </c>
      <c r="AW230" s="611">
        <v>3859460</v>
      </c>
      <c r="AX230" s="605">
        <v>0</v>
      </c>
      <c r="AY230" s="604">
        <v>3859460</v>
      </c>
      <c r="AZ230" s="605">
        <v>0</v>
      </c>
      <c r="BA230" s="604">
        <v>3859460</v>
      </c>
      <c r="BB230" s="605">
        <v>0</v>
      </c>
      <c r="BC230" s="605">
        <v>0</v>
      </c>
    </row>
    <row r="231" spans="1:55" s="712" customFormat="1" ht="13.5">
      <c r="A231" s="712" t="str">
        <f t="shared" ref="A231:A294" si="10">+B231&amp;D231&amp;F231&amp;H231&amp;J231&amp;M231&amp;P231&amp;AJ231</f>
        <v>C25021000310</v>
      </c>
      <c r="B231" s="810" t="s">
        <v>118</v>
      </c>
      <c r="C231" s="811"/>
      <c r="D231" s="810" t="s">
        <v>356</v>
      </c>
      <c r="E231" s="811"/>
      <c r="F231" s="810" t="s">
        <v>358</v>
      </c>
      <c r="G231" s="811"/>
      <c r="H231" s="810" t="s">
        <v>323</v>
      </c>
      <c r="I231" s="811"/>
      <c r="J231" s="810"/>
      <c r="K231" s="811"/>
      <c r="L231" s="811"/>
      <c r="M231" s="810"/>
      <c r="N231" s="811"/>
      <c r="O231" s="811"/>
      <c r="P231" s="810"/>
      <c r="Q231" s="811"/>
      <c r="R231" s="810"/>
      <c r="S231" s="811"/>
      <c r="T231" s="813" t="s">
        <v>354</v>
      </c>
      <c r="U231" s="811"/>
      <c r="V231" s="811"/>
      <c r="W231" s="811"/>
      <c r="X231" s="811"/>
      <c r="Y231" s="811"/>
      <c r="Z231" s="811"/>
      <c r="AA231" s="811"/>
      <c r="AB231" s="810" t="s">
        <v>307</v>
      </c>
      <c r="AC231" s="811"/>
      <c r="AD231" s="811"/>
      <c r="AE231" s="811"/>
      <c r="AF231" s="811"/>
      <c r="AG231" s="810" t="s">
        <v>308</v>
      </c>
      <c r="AH231" s="811"/>
      <c r="AI231" s="811"/>
      <c r="AJ231" s="713" t="s">
        <v>84</v>
      </c>
      <c r="AK231" s="812" t="s">
        <v>309</v>
      </c>
      <c r="AL231" s="811"/>
      <c r="AM231" s="811"/>
      <c r="AN231" s="811"/>
      <c r="AO231" s="811"/>
      <c r="AP231" s="811"/>
      <c r="AQ231" s="660">
        <v>2500000000</v>
      </c>
      <c r="AR231" s="660">
        <v>2064366881</v>
      </c>
      <c r="AS231" s="660">
        <v>435633119</v>
      </c>
      <c r="AT231" s="660">
        <v>350000000</v>
      </c>
      <c r="AU231" s="660">
        <v>1447837435</v>
      </c>
      <c r="AV231" s="660">
        <v>616529446</v>
      </c>
      <c r="AW231" s="660">
        <v>389927078</v>
      </c>
      <c r="AX231" s="660">
        <v>1057910357</v>
      </c>
      <c r="AY231" s="660">
        <v>380501783</v>
      </c>
      <c r="AZ231" s="660">
        <v>9425295</v>
      </c>
      <c r="BA231" s="660">
        <v>380501783</v>
      </c>
      <c r="BB231" s="661">
        <v>0</v>
      </c>
      <c r="BC231" s="661">
        <v>0</v>
      </c>
    </row>
    <row r="232" spans="1:55" s="472" customFormat="1" ht="13.5">
      <c r="A232" s="610" t="str">
        <f t="shared" si="10"/>
        <v>C250210003010</v>
      </c>
      <c r="B232" s="790" t="s">
        <v>118</v>
      </c>
      <c r="C232" s="791"/>
      <c r="D232" s="790" t="s">
        <v>356</v>
      </c>
      <c r="E232" s="791"/>
      <c r="F232" s="790" t="s">
        <v>358</v>
      </c>
      <c r="G232" s="791"/>
      <c r="H232" s="790" t="s">
        <v>323</v>
      </c>
      <c r="I232" s="791"/>
      <c r="J232" s="790" t="s">
        <v>314</v>
      </c>
      <c r="K232" s="791"/>
      <c r="L232" s="791"/>
      <c r="M232" s="790"/>
      <c r="N232" s="791"/>
      <c r="O232" s="791"/>
      <c r="P232" s="790"/>
      <c r="Q232" s="791"/>
      <c r="R232" s="790"/>
      <c r="S232" s="791"/>
      <c r="T232" s="794" t="s">
        <v>354</v>
      </c>
      <c r="U232" s="791"/>
      <c r="V232" s="791"/>
      <c r="W232" s="791"/>
      <c r="X232" s="791"/>
      <c r="Y232" s="791"/>
      <c r="Z232" s="791"/>
      <c r="AA232" s="791"/>
      <c r="AB232" s="790" t="s">
        <v>307</v>
      </c>
      <c r="AC232" s="791"/>
      <c r="AD232" s="791"/>
      <c r="AE232" s="791"/>
      <c r="AF232" s="791"/>
      <c r="AG232" s="790" t="s">
        <v>308</v>
      </c>
      <c r="AH232" s="791"/>
      <c r="AI232" s="791"/>
      <c r="AJ232" s="599" t="s">
        <v>84</v>
      </c>
      <c r="AK232" s="797" t="s">
        <v>309</v>
      </c>
      <c r="AL232" s="791"/>
      <c r="AM232" s="791"/>
      <c r="AN232" s="791"/>
      <c r="AO232" s="791"/>
      <c r="AP232" s="791"/>
      <c r="AQ232" s="600">
        <v>2500000000</v>
      </c>
      <c r="AR232" s="600">
        <v>2064366881</v>
      </c>
      <c r="AS232" s="658">
        <v>435633119</v>
      </c>
      <c r="AT232" s="703">
        <v>0</v>
      </c>
      <c r="AU232" s="600">
        <v>1447837435</v>
      </c>
      <c r="AV232" s="600">
        <v>616529446</v>
      </c>
      <c r="AW232" s="702">
        <v>389927078</v>
      </c>
      <c r="AX232" s="600">
        <v>1057910357</v>
      </c>
      <c r="AY232" s="600">
        <v>380501783</v>
      </c>
      <c r="AZ232" s="600">
        <v>9425295</v>
      </c>
      <c r="BA232" s="600">
        <v>380501783</v>
      </c>
      <c r="BB232" s="601">
        <v>0</v>
      </c>
      <c r="BC232" s="601">
        <v>0</v>
      </c>
    </row>
    <row r="233" spans="1:55" s="472" customFormat="1" ht="13.5">
      <c r="A233" s="610" t="str">
        <f t="shared" si="10"/>
        <v>C2502100030110</v>
      </c>
      <c r="B233" s="790" t="s">
        <v>118</v>
      </c>
      <c r="C233" s="791"/>
      <c r="D233" s="790" t="s">
        <v>356</v>
      </c>
      <c r="E233" s="791"/>
      <c r="F233" s="790" t="s">
        <v>358</v>
      </c>
      <c r="G233" s="791"/>
      <c r="H233" s="790" t="s">
        <v>323</v>
      </c>
      <c r="I233" s="791"/>
      <c r="J233" s="790" t="s">
        <v>314</v>
      </c>
      <c r="K233" s="791"/>
      <c r="L233" s="791"/>
      <c r="M233" s="790" t="s">
        <v>313</v>
      </c>
      <c r="N233" s="791"/>
      <c r="O233" s="791"/>
      <c r="P233" s="790"/>
      <c r="Q233" s="791"/>
      <c r="R233" s="790"/>
      <c r="S233" s="791"/>
      <c r="T233" s="794" t="s">
        <v>365</v>
      </c>
      <c r="U233" s="791"/>
      <c r="V233" s="791"/>
      <c r="W233" s="791"/>
      <c r="X233" s="791"/>
      <c r="Y233" s="791"/>
      <c r="Z233" s="791"/>
      <c r="AA233" s="791"/>
      <c r="AB233" s="790" t="s">
        <v>307</v>
      </c>
      <c r="AC233" s="791"/>
      <c r="AD233" s="791"/>
      <c r="AE233" s="791"/>
      <c r="AF233" s="791"/>
      <c r="AG233" s="790" t="s">
        <v>308</v>
      </c>
      <c r="AH233" s="791"/>
      <c r="AI233" s="791"/>
      <c r="AJ233" s="599" t="s">
        <v>84</v>
      </c>
      <c r="AK233" s="797" t="s">
        <v>309</v>
      </c>
      <c r="AL233" s="791"/>
      <c r="AM233" s="791"/>
      <c r="AN233" s="791"/>
      <c r="AO233" s="791"/>
      <c r="AP233" s="791"/>
      <c r="AQ233" s="601">
        <v>0</v>
      </c>
      <c r="AR233" s="601">
        <v>0</v>
      </c>
      <c r="AS233" s="659">
        <v>0</v>
      </c>
      <c r="AT233" s="703">
        <v>0</v>
      </c>
      <c r="AU233" s="601">
        <v>0</v>
      </c>
      <c r="AV233" s="601">
        <v>0</v>
      </c>
      <c r="AW233" s="703">
        <v>0</v>
      </c>
      <c r="AX233" s="601">
        <v>0</v>
      </c>
      <c r="AY233" s="601">
        <v>0</v>
      </c>
      <c r="AZ233" s="601">
        <v>0</v>
      </c>
      <c r="BA233" s="601">
        <v>0</v>
      </c>
      <c r="BB233" s="601">
        <v>0</v>
      </c>
      <c r="BC233" s="601">
        <v>0</v>
      </c>
    </row>
    <row r="234" spans="1:55" s="472" customFormat="1" ht="13.5">
      <c r="A234" s="610" t="str">
        <f t="shared" si="10"/>
        <v>C25021000301410</v>
      </c>
      <c r="B234" s="801" t="s">
        <v>118</v>
      </c>
      <c r="C234" s="791"/>
      <c r="D234" s="801" t="s">
        <v>356</v>
      </c>
      <c r="E234" s="791"/>
      <c r="F234" s="801" t="s">
        <v>358</v>
      </c>
      <c r="G234" s="791"/>
      <c r="H234" s="801" t="s">
        <v>323</v>
      </c>
      <c r="I234" s="791"/>
      <c r="J234" s="801" t="s">
        <v>314</v>
      </c>
      <c r="K234" s="791"/>
      <c r="L234" s="791"/>
      <c r="M234" s="801" t="s">
        <v>313</v>
      </c>
      <c r="N234" s="791"/>
      <c r="O234" s="791"/>
      <c r="P234" s="801" t="s">
        <v>317</v>
      </c>
      <c r="Q234" s="791"/>
      <c r="R234" s="801"/>
      <c r="S234" s="791"/>
      <c r="T234" s="804" t="s">
        <v>103</v>
      </c>
      <c r="U234" s="791"/>
      <c r="V234" s="791"/>
      <c r="W234" s="791"/>
      <c r="X234" s="791"/>
      <c r="Y234" s="791"/>
      <c r="Z234" s="791"/>
      <c r="AA234" s="791"/>
      <c r="AB234" s="801" t="s">
        <v>307</v>
      </c>
      <c r="AC234" s="791"/>
      <c r="AD234" s="791"/>
      <c r="AE234" s="791"/>
      <c r="AF234" s="791"/>
      <c r="AG234" s="801" t="s">
        <v>308</v>
      </c>
      <c r="AH234" s="791"/>
      <c r="AI234" s="791"/>
      <c r="AJ234" s="603" t="s">
        <v>84</v>
      </c>
      <c r="AK234" s="802" t="s">
        <v>309</v>
      </c>
      <c r="AL234" s="791"/>
      <c r="AM234" s="791"/>
      <c r="AN234" s="791"/>
      <c r="AO234" s="791"/>
      <c r="AP234" s="791"/>
      <c r="AQ234" s="605">
        <v>0</v>
      </c>
      <c r="AR234" s="605">
        <v>0</v>
      </c>
      <c r="AS234" s="661">
        <v>0</v>
      </c>
      <c r="AT234" s="612">
        <v>0</v>
      </c>
      <c r="AU234" s="605">
        <v>0</v>
      </c>
      <c r="AV234" s="605">
        <v>0</v>
      </c>
      <c r="AW234" s="612">
        <v>0</v>
      </c>
      <c r="AX234" s="605">
        <v>0</v>
      </c>
      <c r="AY234" s="605">
        <v>0</v>
      </c>
      <c r="AZ234" s="605">
        <v>0</v>
      </c>
      <c r="BA234" s="605">
        <v>0</v>
      </c>
      <c r="BB234" s="605">
        <v>0</v>
      </c>
      <c r="BC234" s="605">
        <v>0</v>
      </c>
    </row>
    <row r="235" spans="1:55" s="472" customFormat="1" ht="13.5">
      <c r="A235" s="610" t="str">
        <f t="shared" si="10"/>
        <v>C2502100030210</v>
      </c>
      <c r="B235" s="790" t="s">
        <v>118</v>
      </c>
      <c r="C235" s="791"/>
      <c r="D235" s="790" t="s">
        <v>356</v>
      </c>
      <c r="E235" s="791"/>
      <c r="F235" s="790" t="s">
        <v>358</v>
      </c>
      <c r="G235" s="791"/>
      <c r="H235" s="790" t="s">
        <v>323</v>
      </c>
      <c r="I235" s="791"/>
      <c r="J235" s="790" t="s">
        <v>314</v>
      </c>
      <c r="K235" s="791"/>
      <c r="L235" s="791"/>
      <c r="M235" s="790" t="s">
        <v>316</v>
      </c>
      <c r="N235" s="791"/>
      <c r="O235" s="791"/>
      <c r="P235" s="790"/>
      <c r="Q235" s="791"/>
      <c r="R235" s="790"/>
      <c r="S235" s="791"/>
      <c r="T235" s="794" t="s">
        <v>360</v>
      </c>
      <c r="U235" s="791"/>
      <c r="V235" s="791"/>
      <c r="W235" s="791"/>
      <c r="X235" s="791"/>
      <c r="Y235" s="791"/>
      <c r="Z235" s="791"/>
      <c r="AA235" s="791"/>
      <c r="AB235" s="790" t="s">
        <v>307</v>
      </c>
      <c r="AC235" s="791"/>
      <c r="AD235" s="791"/>
      <c r="AE235" s="791"/>
      <c r="AF235" s="791"/>
      <c r="AG235" s="790" t="s">
        <v>308</v>
      </c>
      <c r="AH235" s="791"/>
      <c r="AI235" s="791"/>
      <c r="AJ235" s="599" t="s">
        <v>84</v>
      </c>
      <c r="AK235" s="797" t="s">
        <v>309</v>
      </c>
      <c r="AL235" s="791"/>
      <c r="AM235" s="791"/>
      <c r="AN235" s="791"/>
      <c r="AO235" s="791"/>
      <c r="AP235" s="791"/>
      <c r="AQ235" s="600">
        <v>2500000000</v>
      </c>
      <c r="AR235" s="600">
        <v>2064366881</v>
      </c>
      <c r="AS235" s="658">
        <v>435633119</v>
      </c>
      <c r="AT235" s="703">
        <v>0</v>
      </c>
      <c r="AU235" s="600">
        <v>1447837435</v>
      </c>
      <c r="AV235" s="600">
        <v>616529446</v>
      </c>
      <c r="AW235" s="702">
        <v>389927078</v>
      </c>
      <c r="AX235" s="600">
        <v>1057910357</v>
      </c>
      <c r="AY235" s="600">
        <v>380501783</v>
      </c>
      <c r="AZ235" s="600">
        <v>9425295</v>
      </c>
      <c r="BA235" s="600">
        <v>380501783</v>
      </c>
      <c r="BB235" s="601">
        <v>0</v>
      </c>
      <c r="BC235" s="601">
        <v>0</v>
      </c>
    </row>
    <row r="236" spans="1:55" s="472" customFormat="1" ht="13.5">
      <c r="A236" s="610" t="str">
        <f t="shared" si="10"/>
        <v>C25021000302110</v>
      </c>
      <c r="B236" s="801" t="s">
        <v>118</v>
      </c>
      <c r="C236" s="791"/>
      <c r="D236" s="801" t="s">
        <v>356</v>
      </c>
      <c r="E236" s="791"/>
      <c r="F236" s="801" t="s">
        <v>358</v>
      </c>
      <c r="G236" s="791"/>
      <c r="H236" s="801" t="s">
        <v>323</v>
      </c>
      <c r="I236" s="791"/>
      <c r="J236" s="801" t="s">
        <v>314</v>
      </c>
      <c r="K236" s="791"/>
      <c r="L236" s="791"/>
      <c r="M236" s="801" t="s">
        <v>316</v>
      </c>
      <c r="N236" s="791"/>
      <c r="O236" s="791"/>
      <c r="P236" s="801" t="s">
        <v>313</v>
      </c>
      <c r="Q236" s="791"/>
      <c r="R236" s="801"/>
      <c r="S236" s="791"/>
      <c r="T236" s="804" t="s">
        <v>366</v>
      </c>
      <c r="U236" s="791"/>
      <c r="V236" s="791"/>
      <c r="W236" s="791"/>
      <c r="X236" s="791"/>
      <c r="Y236" s="791"/>
      <c r="Z236" s="791"/>
      <c r="AA236" s="791"/>
      <c r="AB236" s="801" t="s">
        <v>307</v>
      </c>
      <c r="AC236" s="791"/>
      <c r="AD236" s="791"/>
      <c r="AE236" s="791"/>
      <c r="AF236" s="791"/>
      <c r="AG236" s="801" t="s">
        <v>308</v>
      </c>
      <c r="AH236" s="791"/>
      <c r="AI236" s="791"/>
      <c r="AJ236" s="603" t="s">
        <v>84</v>
      </c>
      <c r="AK236" s="802" t="s">
        <v>309</v>
      </c>
      <c r="AL236" s="791"/>
      <c r="AM236" s="791"/>
      <c r="AN236" s="791"/>
      <c r="AO236" s="791"/>
      <c r="AP236" s="791"/>
      <c r="AQ236" s="604">
        <v>1000000000</v>
      </c>
      <c r="AR236" s="604">
        <v>794366881</v>
      </c>
      <c r="AS236" s="660">
        <v>205633119</v>
      </c>
      <c r="AT236" s="612">
        <v>0</v>
      </c>
      <c r="AU236" s="604">
        <v>571003148</v>
      </c>
      <c r="AV236" s="604">
        <v>223363733</v>
      </c>
      <c r="AW236" s="611">
        <v>131850921</v>
      </c>
      <c r="AX236" s="604">
        <v>439152227</v>
      </c>
      <c r="AY236" s="604">
        <v>131850921</v>
      </c>
      <c r="AZ236" s="605">
        <v>0</v>
      </c>
      <c r="BA236" s="604">
        <v>131850921</v>
      </c>
      <c r="BB236" s="605">
        <v>0</v>
      </c>
      <c r="BC236" s="605">
        <v>0</v>
      </c>
    </row>
    <row r="237" spans="1:55" s="472" customFormat="1" ht="13.5">
      <c r="A237" s="610" t="str">
        <f t="shared" si="10"/>
        <v>C25021000302210</v>
      </c>
      <c r="B237" s="801" t="s">
        <v>118</v>
      </c>
      <c r="C237" s="791"/>
      <c r="D237" s="801" t="s">
        <v>356</v>
      </c>
      <c r="E237" s="791"/>
      <c r="F237" s="801" t="s">
        <v>358</v>
      </c>
      <c r="G237" s="791"/>
      <c r="H237" s="801" t="s">
        <v>323</v>
      </c>
      <c r="I237" s="791"/>
      <c r="J237" s="801" t="s">
        <v>314</v>
      </c>
      <c r="K237" s="791"/>
      <c r="L237" s="791"/>
      <c r="M237" s="801" t="s">
        <v>316</v>
      </c>
      <c r="N237" s="791"/>
      <c r="O237" s="791"/>
      <c r="P237" s="801" t="s">
        <v>316</v>
      </c>
      <c r="Q237" s="791"/>
      <c r="R237" s="801"/>
      <c r="S237" s="791"/>
      <c r="T237" s="804" t="s">
        <v>361</v>
      </c>
      <c r="U237" s="791"/>
      <c r="V237" s="791"/>
      <c r="W237" s="791"/>
      <c r="X237" s="791"/>
      <c r="Y237" s="791"/>
      <c r="Z237" s="791"/>
      <c r="AA237" s="791"/>
      <c r="AB237" s="801" t="s">
        <v>307</v>
      </c>
      <c r="AC237" s="791"/>
      <c r="AD237" s="791"/>
      <c r="AE237" s="791"/>
      <c r="AF237" s="791"/>
      <c r="AG237" s="801" t="s">
        <v>308</v>
      </c>
      <c r="AH237" s="791"/>
      <c r="AI237" s="791"/>
      <c r="AJ237" s="603" t="s">
        <v>84</v>
      </c>
      <c r="AK237" s="802" t="s">
        <v>309</v>
      </c>
      <c r="AL237" s="791"/>
      <c r="AM237" s="791"/>
      <c r="AN237" s="791"/>
      <c r="AO237" s="791"/>
      <c r="AP237" s="791"/>
      <c r="AQ237" s="604">
        <v>550000000</v>
      </c>
      <c r="AR237" s="604">
        <v>420000000</v>
      </c>
      <c r="AS237" s="660">
        <v>130000000</v>
      </c>
      <c r="AT237" s="612">
        <v>0</v>
      </c>
      <c r="AU237" s="604">
        <v>420000000</v>
      </c>
      <c r="AV237" s="605">
        <v>0</v>
      </c>
      <c r="AW237" s="611">
        <v>84000000</v>
      </c>
      <c r="AX237" s="604">
        <v>336000000</v>
      </c>
      <c r="AY237" s="604">
        <v>84000000</v>
      </c>
      <c r="AZ237" s="605">
        <v>0</v>
      </c>
      <c r="BA237" s="604">
        <v>84000000</v>
      </c>
      <c r="BB237" s="605">
        <v>0</v>
      </c>
      <c r="BC237" s="605">
        <v>0</v>
      </c>
    </row>
    <row r="238" spans="1:55" s="472" customFormat="1" ht="13.5">
      <c r="A238" s="610" t="str">
        <f t="shared" si="10"/>
        <v>C25021000302310</v>
      </c>
      <c r="B238" s="801" t="s">
        <v>118</v>
      </c>
      <c r="C238" s="791"/>
      <c r="D238" s="801" t="s">
        <v>356</v>
      </c>
      <c r="E238" s="791"/>
      <c r="F238" s="801" t="s">
        <v>358</v>
      </c>
      <c r="G238" s="791"/>
      <c r="H238" s="801" t="s">
        <v>323</v>
      </c>
      <c r="I238" s="791"/>
      <c r="J238" s="801" t="s">
        <v>314</v>
      </c>
      <c r="K238" s="791"/>
      <c r="L238" s="791"/>
      <c r="M238" s="801" t="s">
        <v>316</v>
      </c>
      <c r="N238" s="791"/>
      <c r="O238" s="791"/>
      <c r="P238" s="801" t="s">
        <v>323</v>
      </c>
      <c r="Q238" s="791"/>
      <c r="R238" s="801"/>
      <c r="S238" s="791"/>
      <c r="T238" s="804" t="s">
        <v>362</v>
      </c>
      <c r="U238" s="791"/>
      <c r="V238" s="791"/>
      <c r="W238" s="791"/>
      <c r="X238" s="791"/>
      <c r="Y238" s="791"/>
      <c r="Z238" s="791"/>
      <c r="AA238" s="791"/>
      <c r="AB238" s="801" t="s">
        <v>307</v>
      </c>
      <c r="AC238" s="791"/>
      <c r="AD238" s="791"/>
      <c r="AE238" s="791"/>
      <c r="AF238" s="791"/>
      <c r="AG238" s="801" t="s">
        <v>308</v>
      </c>
      <c r="AH238" s="791"/>
      <c r="AI238" s="791"/>
      <c r="AJ238" s="603" t="s">
        <v>84</v>
      </c>
      <c r="AK238" s="802" t="s">
        <v>309</v>
      </c>
      <c r="AL238" s="791"/>
      <c r="AM238" s="791"/>
      <c r="AN238" s="791"/>
      <c r="AO238" s="791"/>
      <c r="AP238" s="791"/>
      <c r="AQ238" s="604">
        <v>250000000</v>
      </c>
      <c r="AR238" s="604">
        <v>250000000</v>
      </c>
      <c r="AS238" s="661">
        <v>0</v>
      </c>
      <c r="AT238" s="612">
        <v>0</v>
      </c>
      <c r="AU238" s="604">
        <v>250000000</v>
      </c>
      <c r="AV238" s="605">
        <v>0</v>
      </c>
      <c r="AW238" s="611">
        <v>17616386</v>
      </c>
      <c r="AX238" s="604">
        <v>232383614</v>
      </c>
      <c r="AY238" s="604">
        <v>17616386</v>
      </c>
      <c r="AZ238" s="605">
        <v>0</v>
      </c>
      <c r="BA238" s="604">
        <v>17616386</v>
      </c>
      <c r="BB238" s="605">
        <v>0</v>
      </c>
      <c r="BC238" s="605">
        <v>0</v>
      </c>
    </row>
    <row r="239" spans="1:55" s="472" customFormat="1" ht="13.5">
      <c r="A239" s="610" t="str">
        <f t="shared" si="10"/>
        <v>C25021000302410</v>
      </c>
      <c r="B239" s="801" t="s">
        <v>118</v>
      </c>
      <c r="C239" s="791"/>
      <c r="D239" s="801" t="s">
        <v>356</v>
      </c>
      <c r="E239" s="791"/>
      <c r="F239" s="801" t="s">
        <v>358</v>
      </c>
      <c r="G239" s="791"/>
      <c r="H239" s="801" t="s">
        <v>323</v>
      </c>
      <c r="I239" s="791"/>
      <c r="J239" s="801" t="s">
        <v>314</v>
      </c>
      <c r="K239" s="791"/>
      <c r="L239" s="791"/>
      <c r="M239" s="801" t="s">
        <v>316</v>
      </c>
      <c r="N239" s="791"/>
      <c r="O239" s="791"/>
      <c r="P239" s="801" t="s">
        <v>317</v>
      </c>
      <c r="Q239" s="791"/>
      <c r="R239" s="801"/>
      <c r="S239" s="791"/>
      <c r="T239" s="804" t="s">
        <v>103</v>
      </c>
      <c r="U239" s="791"/>
      <c r="V239" s="791"/>
      <c r="W239" s="791"/>
      <c r="X239" s="791"/>
      <c r="Y239" s="791"/>
      <c r="Z239" s="791"/>
      <c r="AA239" s="791"/>
      <c r="AB239" s="801" t="s">
        <v>307</v>
      </c>
      <c r="AC239" s="791"/>
      <c r="AD239" s="791"/>
      <c r="AE239" s="791"/>
      <c r="AF239" s="791"/>
      <c r="AG239" s="801" t="s">
        <v>308</v>
      </c>
      <c r="AH239" s="791"/>
      <c r="AI239" s="791"/>
      <c r="AJ239" s="603" t="s">
        <v>84</v>
      </c>
      <c r="AK239" s="802" t="s">
        <v>309</v>
      </c>
      <c r="AL239" s="791"/>
      <c r="AM239" s="791"/>
      <c r="AN239" s="791"/>
      <c r="AO239" s="791"/>
      <c r="AP239" s="791"/>
      <c r="AQ239" s="604">
        <v>400000000</v>
      </c>
      <c r="AR239" s="604">
        <v>400000000</v>
      </c>
      <c r="AS239" s="661">
        <v>0</v>
      </c>
      <c r="AT239" s="612">
        <v>0</v>
      </c>
      <c r="AU239" s="604">
        <v>206834287</v>
      </c>
      <c r="AV239" s="604">
        <v>193165713</v>
      </c>
      <c r="AW239" s="611">
        <v>156459771</v>
      </c>
      <c r="AX239" s="604">
        <v>50374516</v>
      </c>
      <c r="AY239" s="604">
        <v>147034476</v>
      </c>
      <c r="AZ239" s="604">
        <v>9425295</v>
      </c>
      <c r="BA239" s="604">
        <v>147034476</v>
      </c>
      <c r="BB239" s="605">
        <v>0</v>
      </c>
      <c r="BC239" s="605">
        <v>0</v>
      </c>
    </row>
    <row r="240" spans="1:55" s="472" customFormat="1" ht="13.5">
      <c r="A240" s="610" t="str">
        <f t="shared" si="10"/>
        <v>C25021000302610</v>
      </c>
      <c r="B240" s="801" t="s">
        <v>118</v>
      </c>
      <c r="C240" s="791"/>
      <c r="D240" s="801" t="s">
        <v>356</v>
      </c>
      <c r="E240" s="791"/>
      <c r="F240" s="801" t="s">
        <v>358</v>
      </c>
      <c r="G240" s="791"/>
      <c r="H240" s="801" t="s">
        <v>323</v>
      </c>
      <c r="I240" s="791"/>
      <c r="J240" s="801" t="s">
        <v>314</v>
      </c>
      <c r="K240" s="791"/>
      <c r="L240" s="791"/>
      <c r="M240" s="801" t="s">
        <v>316</v>
      </c>
      <c r="N240" s="791"/>
      <c r="O240" s="791"/>
      <c r="P240" s="801" t="s">
        <v>326</v>
      </c>
      <c r="Q240" s="791"/>
      <c r="R240" s="801"/>
      <c r="S240" s="791"/>
      <c r="T240" s="804" t="s">
        <v>363</v>
      </c>
      <c r="U240" s="791"/>
      <c r="V240" s="791"/>
      <c r="W240" s="791"/>
      <c r="X240" s="791"/>
      <c r="Y240" s="791"/>
      <c r="Z240" s="791"/>
      <c r="AA240" s="791"/>
      <c r="AB240" s="801" t="s">
        <v>307</v>
      </c>
      <c r="AC240" s="791"/>
      <c r="AD240" s="791"/>
      <c r="AE240" s="791"/>
      <c r="AF240" s="791"/>
      <c r="AG240" s="801" t="s">
        <v>308</v>
      </c>
      <c r="AH240" s="791"/>
      <c r="AI240" s="791"/>
      <c r="AJ240" s="603" t="s">
        <v>84</v>
      </c>
      <c r="AK240" s="802" t="s">
        <v>309</v>
      </c>
      <c r="AL240" s="791"/>
      <c r="AM240" s="791"/>
      <c r="AN240" s="791"/>
      <c r="AO240" s="791"/>
      <c r="AP240" s="791"/>
      <c r="AQ240" s="604">
        <v>200000000</v>
      </c>
      <c r="AR240" s="604">
        <v>200000000</v>
      </c>
      <c r="AS240" s="661">
        <v>0</v>
      </c>
      <c r="AT240" s="612">
        <v>0</v>
      </c>
      <c r="AU240" s="605">
        <v>0</v>
      </c>
      <c r="AV240" s="604">
        <v>200000000</v>
      </c>
      <c r="AW240" s="612">
        <v>0</v>
      </c>
      <c r="AX240" s="605">
        <v>0</v>
      </c>
      <c r="AY240" s="605">
        <v>0</v>
      </c>
      <c r="AZ240" s="605">
        <v>0</v>
      </c>
      <c r="BA240" s="605">
        <v>0</v>
      </c>
      <c r="BB240" s="605">
        <v>0</v>
      </c>
      <c r="BC240" s="605">
        <v>0</v>
      </c>
    </row>
    <row r="241" spans="1:55" s="472" customFormat="1" ht="13.5">
      <c r="A241" s="610" t="str">
        <f t="shared" si="10"/>
        <v>C250210003021110</v>
      </c>
      <c r="B241" s="801" t="s">
        <v>118</v>
      </c>
      <c r="C241" s="791"/>
      <c r="D241" s="801" t="s">
        <v>356</v>
      </c>
      <c r="E241" s="791"/>
      <c r="F241" s="801" t="s">
        <v>358</v>
      </c>
      <c r="G241" s="791"/>
      <c r="H241" s="801" t="s">
        <v>323</v>
      </c>
      <c r="I241" s="791"/>
      <c r="J241" s="801" t="s">
        <v>314</v>
      </c>
      <c r="K241" s="791"/>
      <c r="L241" s="791"/>
      <c r="M241" s="801" t="s">
        <v>316</v>
      </c>
      <c r="N241" s="791"/>
      <c r="O241" s="791"/>
      <c r="P241" s="801" t="s">
        <v>99</v>
      </c>
      <c r="Q241" s="791"/>
      <c r="R241" s="801"/>
      <c r="S241" s="791"/>
      <c r="T241" s="804" t="s">
        <v>364</v>
      </c>
      <c r="U241" s="791"/>
      <c r="V241" s="791"/>
      <c r="W241" s="791"/>
      <c r="X241" s="791"/>
      <c r="Y241" s="791"/>
      <c r="Z241" s="791"/>
      <c r="AA241" s="791"/>
      <c r="AB241" s="801" t="s">
        <v>307</v>
      </c>
      <c r="AC241" s="791"/>
      <c r="AD241" s="791"/>
      <c r="AE241" s="791"/>
      <c r="AF241" s="791"/>
      <c r="AG241" s="801" t="s">
        <v>308</v>
      </c>
      <c r="AH241" s="791"/>
      <c r="AI241" s="791"/>
      <c r="AJ241" s="603" t="s">
        <v>84</v>
      </c>
      <c r="AK241" s="802" t="s">
        <v>309</v>
      </c>
      <c r="AL241" s="791"/>
      <c r="AM241" s="791"/>
      <c r="AN241" s="791"/>
      <c r="AO241" s="791"/>
      <c r="AP241" s="791"/>
      <c r="AQ241" s="604">
        <v>100000000</v>
      </c>
      <c r="AR241" s="605">
        <v>0</v>
      </c>
      <c r="AS241" s="660">
        <v>100000000</v>
      </c>
      <c r="AT241" s="612">
        <v>0</v>
      </c>
      <c r="AU241" s="605">
        <v>0</v>
      </c>
      <c r="AV241" s="605">
        <v>0</v>
      </c>
      <c r="AW241" s="612">
        <v>0</v>
      </c>
      <c r="AX241" s="605">
        <v>0</v>
      </c>
      <c r="AY241" s="605">
        <v>0</v>
      </c>
      <c r="AZ241" s="605">
        <v>0</v>
      </c>
      <c r="BA241" s="605">
        <v>0</v>
      </c>
      <c r="BB241" s="605">
        <v>0</v>
      </c>
      <c r="BC241" s="605">
        <v>0</v>
      </c>
    </row>
    <row r="242" spans="1:55" s="712" customFormat="1" ht="13.5">
      <c r="A242" s="712" t="str">
        <f t="shared" si="10"/>
        <v>C25021000410</v>
      </c>
      <c r="B242" s="810" t="s">
        <v>118</v>
      </c>
      <c r="C242" s="811"/>
      <c r="D242" s="810" t="s">
        <v>356</v>
      </c>
      <c r="E242" s="811"/>
      <c r="F242" s="810" t="s">
        <v>358</v>
      </c>
      <c r="G242" s="811"/>
      <c r="H242" s="810" t="s">
        <v>317</v>
      </c>
      <c r="I242" s="811"/>
      <c r="J242" s="810"/>
      <c r="K242" s="811"/>
      <c r="L242" s="811"/>
      <c r="M242" s="810"/>
      <c r="N242" s="811"/>
      <c r="O242" s="811"/>
      <c r="P242" s="810"/>
      <c r="Q242" s="811"/>
      <c r="R242" s="810"/>
      <c r="S242" s="811"/>
      <c r="T242" s="813" t="s">
        <v>353</v>
      </c>
      <c r="U242" s="811"/>
      <c r="V242" s="811"/>
      <c r="W242" s="811"/>
      <c r="X242" s="811"/>
      <c r="Y242" s="811"/>
      <c r="Z242" s="811"/>
      <c r="AA242" s="811"/>
      <c r="AB242" s="810" t="s">
        <v>307</v>
      </c>
      <c r="AC242" s="811"/>
      <c r="AD242" s="811"/>
      <c r="AE242" s="811"/>
      <c r="AF242" s="811"/>
      <c r="AG242" s="810" t="s">
        <v>308</v>
      </c>
      <c r="AH242" s="811"/>
      <c r="AI242" s="811"/>
      <c r="AJ242" s="713" t="s">
        <v>84</v>
      </c>
      <c r="AK242" s="812" t="s">
        <v>309</v>
      </c>
      <c r="AL242" s="811"/>
      <c r="AM242" s="811"/>
      <c r="AN242" s="811"/>
      <c r="AO242" s="811"/>
      <c r="AP242" s="811"/>
      <c r="AQ242" s="660">
        <v>600000000</v>
      </c>
      <c r="AR242" s="660">
        <v>490158583</v>
      </c>
      <c r="AS242" s="660">
        <v>109841417</v>
      </c>
      <c r="AT242" s="660">
        <v>300000000</v>
      </c>
      <c r="AU242" s="660">
        <v>327007516</v>
      </c>
      <c r="AV242" s="660">
        <v>163151067</v>
      </c>
      <c r="AW242" s="660">
        <v>77600264</v>
      </c>
      <c r="AX242" s="660">
        <v>249407252</v>
      </c>
      <c r="AY242" s="660">
        <v>75954676</v>
      </c>
      <c r="AZ242" s="660">
        <v>1645588</v>
      </c>
      <c r="BA242" s="660">
        <v>75954676</v>
      </c>
      <c r="BB242" s="661">
        <v>0</v>
      </c>
      <c r="BC242" s="661">
        <v>0</v>
      </c>
    </row>
    <row r="243" spans="1:55" s="472" customFormat="1" ht="13.5">
      <c r="A243" s="610" t="str">
        <f t="shared" si="10"/>
        <v>C250210004010</v>
      </c>
      <c r="B243" s="790" t="s">
        <v>118</v>
      </c>
      <c r="C243" s="791"/>
      <c r="D243" s="790" t="s">
        <v>356</v>
      </c>
      <c r="E243" s="791"/>
      <c r="F243" s="790" t="s">
        <v>358</v>
      </c>
      <c r="G243" s="791"/>
      <c r="H243" s="790" t="s">
        <v>317</v>
      </c>
      <c r="I243" s="791"/>
      <c r="J243" s="790" t="s">
        <v>314</v>
      </c>
      <c r="K243" s="791"/>
      <c r="L243" s="791"/>
      <c r="M243" s="790"/>
      <c r="N243" s="791"/>
      <c r="O243" s="791"/>
      <c r="P243" s="790"/>
      <c r="Q243" s="791"/>
      <c r="R243" s="790"/>
      <c r="S243" s="791"/>
      <c r="T243" s="794" t="s">
        <v>353</v>
      </c>
      <c r="U243" s="791"/>
      <c r="V243" s="791"/>
      <c r="W243" s="791"/>
      <c r="X243" s="791"/>
      <c r="Y243" s="791"/>
      <c r="Z243" s="791"/>
      <c r="AA243" s="791"/>
      <c r="AB243" s="790" t="s">
        <v>307</v>
      </c>
      <c r="AC243" s="791"/>
      <c r="AD243" s="791"/>
      <c r="AE243" s="791"/>
      <c r="AF243" s="791"/>
      <c r="AG243" s="790" t="s">
        <v>308</v>
      </c>
      <c r="AH243" s="791"/>
      <c r="AI243" s="791"/>
      <c r="AJ243" s="599" t="s">
        <v>84</v>
      </c>
      <c r="AK243" s="797" t="s">
        <v>309</v>
      </c>
      <c r="AL243" s="791"/>
      <c r="AM243" s="791"/>
      <c r="AN243" s="791"/>
      <c r="AO243" s="791"/>
      <c r="AP243" s="791"/>
      <c r="AQ243" s="600">
        <v>600000000</v>
      </c>
      <c r="AR243" s="600">
        <v>490158583</v>
      </c>
      <c r="AS243" s="658">
        <v>109841417</v>
      </c>
      <c r="AT243" s="703">
        <v>0</v>
      </c>
      <c r="AU243" s="600">
        <v>327007516</v>
      </c>
      <c r="AV243" s="600">
        <v>163151067</v>
      </c>
      <c r="AW243" s="702">
        <v>77600264</v>
      </c>
      <c r="AX243" s="600">
        <v>249407252</v>
      </c>
      <c r="AY243" s="600">
        <v>75954676</v>
      </c>
      <c r="AZ243" s="600">
        <v>1645588</v>
      </c>
      <c r="BA243" s="600">
        <v>75954676</v>
      </c>
      <c r="BB243" s="601">
        <v>0</v>
      </c>
      <c r="BC243" s="601">
        <v>0</v>
      </c>
    </row>
    <row r="244" spans="1:55" s="472" customFormat="1" ht="13.5">
      <c r="A244" s="610" t="str">
        <f t="shared" si="10"/>
        <v>C2502100040210</v>
      </c>
      <c r="B244" s="790" t="s">
        <v>118</v>
      </c>
      <c r="C244" s="791"/>
      <c r="D244" s="790" t="s">
        <v>356</v>
      </c>
      <c r="E244" s="791"/>
      <c r="F244" s="790" t="s">
        <v>358</v>
      </c>
      <c r="G244" s="791"/>
      <c r="H244" s="790" t="s">
        <v>317</v>
      </c>
      <c r="I244" s="791"/>
      <c r="J244" s="790" t="s">
        <v>314</v>
      </c>
      <c r="K244" s="791"/>
      <c r="L244" s="791"/>
      <c r="M244" s="790" t="s">
        <v>316</v>
      </c>
      <c r="N244" s="791"/>
      <c r="O244" s="791"/>
      <c r="P244" s="790"/>
      <c r="Q244" s="791"/>
      <c r="R244" s="790"/>
      <c r="S244" s="791"/>
      <c r="T244" s="794" t="s">
        <v>360</v>
      </c>
      <c r="U244" s="791"/>
      <c r="V244" s="791"/>
      <c r="W244" s="791"/>
      <c r="X244" s="791"/>
      <c r="Y244" s="791"/>
      <c r="Z244" s="791"/>
      <c r="AA244" s="791"/>
      <c r="AB244" s="790" t="s">
        <v>307</v>
      </c>
      <c r="AC244" s="791"/>
      <c r="AD244" s="791"/>
      <c r="AE244" s="791"/>
      <c r="AF244" s="791"/>
      <c r="AG244" s="790" t="s">
        <v>308</v>
      </c>
      <c r="AH244" s="791"/>
      <c r="AI244" s="791"/>
      <c r="AJ244" s="599" t="s">
        <v>84</v>
      </c>
      <c r="AK244" s="797" t="s">
        <v>309</v>
      </c>
      <c r="AL244" s="791"/>
      <c r="AM244" s="791"/>
      <c r="AN244" s="791"/>
      <c r="AO244" s="791"/>
      <c r="AP244" s="791"/>
      <c r="AQ244" s="600">
        <v>600000000</v>
      </c>
      <c r="AR244" s="600">
        <v>490158583</v>
      </c>
      <c r="AS244" s="658">
        <v>109841417</v>
      </c>
      <c r="AT244" s="703">
        <v>0</v>
      </c>
      <c r="AU244" s="600">
        <v>327007516</v>
      </c>
      <c r="AV244" s="600">
        <v>163151067</v>
      </c>
      <c r="AW244" s="702">
        <v>77600264</v>
      </c>
      <c r="AX244" s="600">
        <v>249407252</v>
      </c>
      <c r="AY244" s="600">
        <v>75954676</v>
      </c>
      <c r="AZ244" s="600">
        <v>1645588</v>
      </c>
      <c r="BA244" s="600">
        <v>75954676</v>
      </c>
      <c r="BB244" s="601">
        <v>0</v>
      </c>
      <c r="BC244" s="601">
        <v>0</v>
      </c>
    </row>
    <row r="245" spans="1:55" s="472" customFormat="1" ht="13.5">
      <c r="A245" s="610" t="str">
        <f t="shared" si="10"/>
        <v>C25021000402110</v>
      </c>
      <c r="B245" s="801" t="s">
        <v>118</v>
      </c>
      <c r="C245" s="791"/>
      <c r="D245" s="801" t="s">
        <v>356</v>
      </c>
      <c r="E245" s="791"/>
      <c r="F245" s="801" t="s">
        <v>358</v>
      </c>
      <c r="G245" s="791"/>
      <c r="H245" s="801" t="s">
        <v>317</v>
      </c>
      <c r="I245" s="791"/>
      <c r="J245" s="801" t="s">
        <v>314</v>
      </c>
      <c r="K245" s="791"/>
      <c r="L245" s="791"/>
      <c r="M245" s="801" t="s">
        <v>316</v>
      </c>
      <c r="N245" s="791"/>
      <c r="O245" s="791"/>
      <c r="P245" s="801" t="s">
        <v>313</v>
      </c>
      <c r="Q245" s="791"/>
      <c r="R245" s="801"/>
      <c r="S245" s="791"/>
      <c r="T245" s="804" t="s">
        <v>366</v>
      </c>
      <c r="U245" s="791"/>
      <c r="V245" s="791"/>
      <c r="W245" s="791"/>
      <c r="X245" s="791"/>
      <c r="Y245" s="791"/>
      <c r="Z245" s="791"/>
      <c r="AA245" s="791"/>
      <c r="AB245" s="801" t="s">
        <v>307</v>
      </c>
      <c r="AC245" s="791"/>
      <c r="AD245" s="791"/>
      <c r="AE245" s="791"/>
      <c r="AF245" s="791"/>
      <c r="AG245" s="801" t="s">
        <v>308</v>
      </c>
      <c r="AH245" s="791"/>
      <c r="AI245" s="791"/>
      <c r="AJ245" s="603" t="s">
        <v>84</v>
      </c>
      <c r="AK245" s="802" t="s">
        <v>309</v>
      </c>
      <c r="AL245" s="791"/>
      <c r="AM245" s="791"/>
      <c r="AN245" s="791"/>
      <c r="AO245" s="791"/>
      <c r="AP245" s="791"/>
      <c r="AQ245" s="604">
        <v>313318843</v>
      </c>
      <c r="AR245" s="604">
        <v>250437583</v>
      </c>
      <c r="AS245" s="660">
        <v>62881260</v>
      </c>
      <c r="AT245" s="612">
        <v>0</v>
      </c>
      <c r="AU245" s="604">
        <v>200318843</v>
      </c>
      <c r="AV245" s="604">
        <v>50118740</v>
      </c>
      <c r="AW245" s="611">
        <v>42433866</v>
      </c>
      <c r="AX245" s="604">
        <v>157884977</v>
      </c>
      <c r="AY245" s="604">
        <v>42433866</v>
      </c>
      <c r="AZ245" s="605">
        <v>0</v>
      </c>
      <c r="BA245" s="604">
        <v>42433866</v>
      </c>
      <c r="BB245" s="605">
        <v>0</v>
      </c>
      <c r="BC245" s="605">
        <v>0</v>
      </c>
    </row>
    <row r="246" spans="1:55" s="472" customFormat="1" ht="13.5">
      <c r="A246" s="610" t="str">
        <f t="shared" si="10"/>
        <v>C25021000402210</v>
      </c>
      <c r="B246" s="801" t="s">
        <v>118</v>
      </c>
      <c r="C246" s="791"/>
      <c r="D246" s="801" t="s">
        <v>356</v>
      </c>
      <c r="E246" s="791"/>
      <c r="F246" s="801" t="s">
        <v>358</v>
      </c>
      <c r="G246" s="791"/>
      <c r="H246" s="801" t="s">
        <v>317</v>
      </c>
      <c r="I246" s="791"/>
      <c r="J246" s="801" t="s">
        <v>314</v>
      </c>
      <c r="K246" s="791"/>
      <c r="L246" s="791"/>
      <c r="M246" s="801" t="s">
        <v>316</v>
      </c>
      <c r="N246" s="791"/>
      <c r="O246" s="791"/>
      <c r="P246" s="801" t="s">
        <v>316</v>
      </c>
      <c r="Q246" s="791"/>
      <c r="R246" s="801"/>
      <c r="S246" s="791"/>
      <c r="T246" s="804" t="s">
        <v>361</v>
      </c>
      <c r="U246" s="791"/>
      <c r="V246" s="791"/>
      <c r="W246" s="791"/>
      <c r="X246" s="791"/>
      <c r="Y246" s="791"/>
      <c r="Z246" s="791"/>
      <c r="AA246" s="791"/>
      <c r="AB246" s="801" t="s">
        <v>307</v>
      </c>
      <c r="AC246" s="791"/>
      <c r="AD246" s="791"/>
      <c r="AE246" s="791"/>
      <c r="AF246" s="791"/>
      <c r="AG246" s="801" t="s">
        <v>308</v>
      </c>
      <c r="AH246" s="791"/>
      <c r="AI246" s="791"/>
      <c r="AJ246" s="603" t="s">
        <v>84</v>
      </c>
      <c r="AK246" s="802" t="s">
        <v>309</v>
      </c>
      <c r="AL246" s="791"/>
      <c r="AM246" s="791"/>
      <c r="AN246" s="791"/>
      <c r="AO246" s="791"/>
      <c r="AP246" s="791"/>
      <c r="AQ246" s="604">
        <v>62595455</v>
      </c>
      <c r="AR246" s="604">
        <v>40000000</v>
      </c>
      <c r="AS246" s="660">
        <v>22595455</v>
      </c>
      <c r="AT246" s="612">
        <v>0</v>
      </c>
      <c r="AU246" s="604">
        <v>40000000</v>
      </c>
      <c r="AV246" s="605">
        <v>0</v>
      </c>
      <c r="AW246" s="612">
        <v>0</v>
      </c>
      <c r="AX246" s="604">
        <v>40000000</v>
      </c>
      <c r="AY246" s="605">
        <v>0</v>
      </c>
      <c r="AZ246" s="605">
        <v>0</v>
      </c>
      <c r="BA246" s="605">
        <v>0</v>
      </c>
      <c r="BB246" s="605">
        <v>0</v>
      </c>
      <c r="BC246" s="605">
        <v>0</v>
      </c>
    </row>
    <row r="247" spans="1:55" s="472" customFormat="1" ht="13.5">
      <c r="A247" s="610" t="str">
        <f t="shared" si="10"/>
        <v>C25021000402310</v>
      </c>
      <c r="B247" s="801" t="s">
        <v>118</v>
      </c>
      <c r="C247" s="791"/>
      <c r="D247" s="801" t="s">
        <v>356</v>
      </c>
      <c r="E247" s="791"/>
      <c r="F247" s="801" t="s">
        <v>358</v>
      </c>
      <c r="G247" s="791"/>
      <c r="H247" s="801" t="s">
        <v>317</v>
      </c>
      <c r="I247" s="791"/>
      <c r="J247" s="801" t="s">
        <v>314</v>
      </c>
      <c r="K247" s="791"/>
      <c r="L247" s="791"/>
      <c r="M247" s="801" t="s">
        <v>316</v>
      </c>
      <c r="N247" s="791"/>
      <c r="O247" s="791"/>
      <c r="P247" s="801" t="s">
        <v>323</v>
      </c>
      <c r="Q247" s="791"/>
      <c r="R247" s="801"/>
      <c r="S247" s="791"/>
      <c r="T247" s="804" t="s">
        <v>362</v>
      </c>
      <c r="U247" s="791"/>
      <c r="V247" s="791"/>
      <c r="W247" s="791"/>
      <c r="X247" s="791"/>
      <c r="Y247" s="791"/>
      <c r="Z247" s="791"/>
      <c r="AA247" s="791"/>
      <c r="AB247" s="801" t="s">
        <v>307</v>
      </c>
      <c r="AC247" s="791"/>
      <c r="AD247" s="791"/>
      <c r="AE247" s="791"/>
      <c r="AF247" s="791"/>
      <c r="AG247" s="801" t="s">
        <v>308</v>
      </c>
      <c r="AH247" s="791"/>
      <c r="AI247" s="791"/>
      <c r="AJ247" s="603" t="s">
        <v>84</v>
      </c>
      <c r="AK247" s="802" t="s">
        <v>309</v>
      </c>
      <c r="AL247" s="791"/>
      <c r="AM247" s="791"/>
      <c r="AN247" s="791"/>
      <c r="AO247" s="791"/>
      <c r="AP247" s="791"/>
      <c r="AQ247" s="604">
        <v>45000000</v>
      </c>
      <c r="AR247" s="604">
        <v>45000000</v>
      </c>
      <c r="AS247" s="661">
        <v>0</v>
      </c>
      <c r="AT247" s="612">
        <v>0</v>
      </c>
      <c r="AU247" s="604">
        <v>45000000</v>
      </c>
      <c r="AV247" s="605">
        <v>0</v>
      </c>
      <c r="AW247" s="611">
        <v>3926588</v>
      </c>
      <c r="AX247" s="604">
        <v>41073412</v>
      </c>
      <c r="AY247" s="604">
        <v>3926588</v>
      </c>
      <c r="AZ247" s="605">
        <v>0</v>
      </c>
      <c r="BA247" s="604">
        <v>3926588</v>
      </c>
      <c r="BB247" s="605">
        <v>0</v>
      </c>
      <c r="BC247" s="605">
        <v>0</v>
      </c>
    </row>
    <row r="248" spans="1:55" s="472" customFormat="1" ht="13.5">
      <c r="A248" s="610" t="str">
        <f t="shared" si="10"/>
        <v>C25021000402410</v>
      </c>
      <c r="B248" s="801" t="s">
        <v>118</v>
      </c>
      <c r="C248" s="791"/>
      <c r="D248" s="801" t="s">
        <v>356</v>
      </c>
      <c r="E248" s="791"/>
      <c r="F248" s="801" t="s">
        <v>358</v>
      </c>
      <c r="G248" s="791"/>
      <c r="H248" s="801" t="s">
        <v>317</v>
      </c>
      <c r="I248" s="791"/>
      <c r="J248" s="801" t="s">
        <v>314</v>
      </c>
      <c r="K248" s="791"/>
      <c r="L248" s="791"/>
      <c r="M248" s="801" t="s">
        <v>316</v>
      </c>
      <c r="N248" s="791"/>
      <c r="O248" s="791"/>
      <c r="P248" s="801" t="s">
        <v>317</v>
      </c>
      <c r="Q248" s="791"/>
      <c r="R248" s="801"/>
      <c r="S248" s="791"/>
      <c r="T248" s="804" t="s">
        <v>103</v>
      </c>
      <c r="U248" s="791"/>
      <c r="V248" s="791"/>
      <c r="W248" s="791"/>
      <c r="X248" s="791"/>
      <c r="Y248" s="791"/>
      <c r="Z248" s="791"/>
      <c r="AA248" s="791"/>
      <c r="AB248" s="801" t="s">
        <v>307</v>
      </c>
      <c r="AC248" s="791"/>
      <c r="AD248" s="791"/>
      <c r="AE248" s="791"/>
      <c r="AF248" s="791"/>
      <c r="AG248" s="801" t="s">
        <v>308</v>
      </c>
      <c r="AH248" s="791"/>
      <c r="AI248" s="791"/>
      <c r="AJ248" s="603" t="s">
        <v>84</v>
      </c>
      <c r="AK248" s="802" t="s">
        <v>309</v>
      </c>
      <c r="AL248" s="791"/>
      <c r="AM248" s="791"/>
      <c r="AN248" s="791"/>
      <c r="AO248" s="791"/>
      <c r="AP248" s="791"/>
      <c r="AQ248" s="604">
        <v>139085702</v>
      </c>
      <c r="AR248" s="604">
        <v>134721000</v>
      </c>
      <c r="AS248" s="660">
        <v>4364702</v>
      </c>
      <c r="AT248" s="612">
        <v>0</v>
      </c>
      <c r="AU248" s="604">
        <v>41688673</v>
      </c>
      <c r="AV248" s="604">
        <v>93032327</v>
      </c>
      <c r="AW248" s="611">
        <v>31239810</v>
      </c>
      <c r="AX248" s="604">
        <v>10448863</v>
      </c>
      <c r="AY248" s="604">
        <v>29594222</v>
      </c>
      <c r="AZ248" s="604">
        <v>1645588</v>
      </c>
      <c r="BA248" s="604">
        <v>29594222</v>
      </c>
      <c r="BB248" s="605">
        <v>0</v>
      </c>
      <c r="BC248" s="605">
        <v>0</v>
      </c>
    </row>
    <row r="249" spans="1:55" s="472" customFormat="1" ht="13.5">
      <c r="A249" s="610" t="str">
        <f t="shared" si="10"/>
        <v>C25021000402610</v>
      </c>
      <c r="B249" s="801" t="s">
        <v>118</v>
      </c>
      <c r="C249" s="791"/>
      <c r="D249" s="801" t="s">
        <v>356</v>
      </c>
      <c r="E249" s="791"/>
      <c r="F249" s="801" t="s">
        <v>358</v>
      </c>
      <c r="G249" s="791"/>
      <c r="H249" s="801" t="s">
        <v>317</v>
      </c>
      <c r="I249" s="791"/>
      <c r="J249" s="801" t="s">
        <v>314</v>
      </c>
      <c r="K249" s="791"/>
      <c r="L249" s="791"/>
      <c r="M249" s="801" t="s">
        <v>316</v>
      </c>
      <c r="N249" s="791"/>
      <c r="O249" s="791"/>
      <c r="P249" s="801" t="s">
        <v>326</v>
      </c>
      <c r="Q249" s="791"/>
      <c r="R249" s="801"/>
      <c r="S249" s="791"/>
      <c r="T249" s="804" t="s">
        <v>363</v>
      </c>
      <c r="U249" s="791"/>
      <c r="V249" s="791"/>
      <c r="W249" s="791"/>
      <c r="X249" s="791"/>
      <c r="Y249" s="791"/>
      <c r="Z249" s="791"/>
      <c r="AA249" s="791"/>
      <c r="AB249" s="801" t="s">
        <v>307</v>
      </c>
      <c r="AC249" s="791"/>
      <c r="AD249" s="791"/>
      <c r="AE249" s="791"/>
      <c r="AF249" s="791"/>
      <c r="AG249" s="801" t="s">
        <v>308</v>
      </c>
      <c r="AH249" s="791"/>
      <c r="AI249" s="791"/>
      <c r="AJ249" s="603" t="s">
        <v>84</v>
      </c>
      <c r="AK249" s="802" t="s">
        <v>309</v>
      </c>
      <c r="AL249" s="791"/>
      <c r="AM249" s="791"/>
      <c r="AN249" s="791"/>
      <c r="AO249" s="791"/>
      <c r="AP249" s="791"/>
      <c r="AQ249" s="604">
        <v>40000000</v>
      </c>
      <c r="AR249" s="604">
        <v>20000000</v>
      </c>
      <c r="AS249" s="660">
        <v>20000000</v>
      </c>
      <c r="AT249" s="612">
        <v>0</v>
      </c>
      <c r="AU249" s="605">
        <v>0</v>
      </c>
      <c r="AV249" s="604">
        <v>20000000</v>
      </c>
      <c r="AW249" s="612">
        <v>0</v>
      </c>
      <c r="AX249" s="605">
        <v>0</v>
      </c>
      <c r="AY249" s="605">
        <v>0</v>
      </c>
      <c r="AZ249" s="605">
        <v>0</v>
      </c>
      <c r="BA249" s="605">
        <v>0</v>
      </c>
      <c r="BB249" s="605">
        <v>0</v>
      </c>
      <c r="BC249" s="605">
        <v>0</v>
      </c>
    </row>
    <row r="250" spans="1:55" s="472" customFormat="1" ht="13.5">
      <c r="A250" s="610" t="str">
        <f t="shared" si="10"/>
        <v>C250210004021110</v>
      </c>
      <c r="B250" s="801" t="s">
        <v>118</v>
      </c>
      <c r="C250" s="791"/>
      <c r="D250" s="801" t="s">
        <v>356</v>
      </c>
      <c r="E250" s="791"/>
      <c r="F250" s="801" t="s">
        <v>358</v>
      </c>
      <c r="G250" s="791"/>
      <c r="H250" s="801" t="s">
        <v>317</v>
      </c>
      <c r="I250" s="791"/>
      <c r="J250" s="801" t="s">
        <v>314</v>
      </c>
      <c r="K250" s="791"/>
      <c r="L250" s="791"/>
      <c r="M250" s="801" t="s">
        <v>316</v>
      </c>
      <c r="N250" s="791"/>
      <c r="O250" s="791"/>
      <c r="P250" s="801" t="s">
        <v>99</v>
      </c>
      <c r="Q250" s="791"/>
      <c r="R250" s="801"/>
      <c r="S250" s="791"/>
      <c r="T250" s="804" t="s">
        <v>364</v>
      </c>
      <c r="U250" s="791"/>
      <c r="V250" s="791"/>
      <c r="W250" s="791"/>
      <c r="X250" s="791"/>
      <c r="Y250" s="791"/>
      <c r="Z250" s="791"/>
      <c r="AA250" s="791"/>
      <c r="AB250" s="801" t="s">
        <v>307</v>
      </c>
      <c r="AC250" s="791"/>
      <c r="AD250" s="791"/>
      <c r="AE250" s="791"/>
      <c r="AF250" s="791"/>
      <c r="AG250" s="801" t="s">
        <v>308</v>
      </c>
      <c r="AH250" s="791"/>
      <c r="AI250" s="791"/>
      <c r="AJ250" s="603" t="s">
        <v>84</v>
      </c>
      <c r="AK250" s="802" t="s">
        <v>309</v>
      </c>
      <c r="AL250" s="791"/>
      <c r="AM250" s="791"/>
      <c r="AN250" s="791"/>
      <c r="AO250" s="791"/>
      <c r="AP250" s="791"/>
      <c r="AQ250" s="605">
        <v>0</v>
      </c>
      <c r="AR250" s="605">
        <v>0</v>
      </c>
      <c r="AS250" s="661">
        <v>0</v>
      </c>
      <c r="AT250" s="612">
        <v>0</v>
      </c>
      <c r="AU250" s="605">
        <v>0</v>
      </c>
      <c r="AV250" s="605">
        <v>0</v>
      </c>
      <c r="AW250" s="612">
        <v>0</v>
      </c>
      <c r="AX250" s="605">
        <v>0</v>
      </c>
      <c r="AY250" s="605">
        <v>0</v>
      </c>
      <c r="AZ250" s="605">
        <v>0</v>
      </c>
      <c r="BA250" s="605">
        <v>0</v>
      </c>
      <c r="BB250" s="605">
        <v>0</v>
      </c>
      <c r="BC250" s="605">
        <v>0</v>
      </c>
    </row>
    <row r="251" spans="1:55" s="712" customFormat="1" ht="13.5">
      <c r="A251" s="712" t="str">
        <f t="shared" si="10"/>
        <v>C25021000510</v>
      </c>
      <c r="B251" s="810" t="s">
        <v>118</v>
      </c>
      <c r="C251" s="811"/>
      <c r="D251" s="810" t="s">
        <v>356</v>
      </c>
      <c r="E251" s="811"/>
      <c r="F251" s="810" t="s">
        <v>358</v>
      </c>
      <c r="G251" s="811"/>
      <c r="H251" s="810" t="s">
        <v>318</v>
      </c>
      <c r="I251" s="811"/>
      <c r="J251" s="810"/>
      <c r="K251" s="811"/>
      <c r="L251" s="811"/>
      <c r="M251" s="810"/>
      <c r="N251" s="811"/>
      <c r="O251" s="811"/>
      <c r="P251" s="810"/>
      <c r="Q251" s="811"/>
      <c r="R251" s="810"/>
      <c r="S251" s="811"/>
      <c r="T251" s="813" t="s">
        <v>367</v>
      </c>
      <c r="U251" s="811"/>
      <c r="V251" s="811"/>
      <c r="W251" s="811"/>
      <c r="X251" s="811"/>
      <c r="Y251" s="811"/>
      <c r="Z251" s="811"/>
      <c r="AA251" s="811"/>
      <c r="AB251" s="810" t="s">
        <v>307</v>
      </c>
      <c r="AC251" s="811"/>
      <c r="AD251" s="811"/>
      <c r="AE251" s="811"/>
      <c r="AF251" s="811"/>
      <c r="AG251" s="810" t="s">
        <v>308</v>
      </c>
      <c r="AH251" s="811"/>
      <c r="AI251" s="811"/>
      <c r="AJ251" s="713" t="s">
        <v>84</v>
      </c>
      <c r="AK251" s="812" t="s">
        <v>309</v>
      </c>
      <c r="AL251" s="811"/>
      <c r="AM251" s="811"/>
      <c r="AN251" s="811"/>
      <c r="AO251" s="811"/>
      <c r="AP251" s="811"/>
      <c r="AQ251" s="660">
        <v>1200000000</v>
      </c>
      <c r="AR251" s="660">
        <v>900000000</v>
      </c>
      <c r="AS251" s="661">
        <v>0</v>
      </c>
      <c r="AT251" s="660">
        <v>300000000</v>
      </c>
      <c r="AU251" s="660">
        <v>624017884</v>
      </c>
      <c r="AV251" s="660">
        <v>275982116</v>
      </c>
      <c r="AW251" s="660">
        <v>236089536</v>
      </c>
      <c r="AX251" s="660">
        <v>387928348</v>
      </c>
      <c r="AY251" s="660">
        <v>227454114</v>
      </c>
      <c r="AZ251" s="660">
        <v>8635422</v>
      </c>
      <c r="BA251" s="660">
        <v>227454114</v>
      </c>
      <c r="BB251" s="661">
        <v>0</v>
      </c>
      <c r="BC251" s="661">
        <v>0</v>
      </c>
    </row>
    <row r="252" spans="1:55" s="472" customFormat="1" ht="13.5">
      <c r="A252" s="610" t="str">
        <f t="shared" si="10"/>
        <v>C250210005010</v>
      </c>
      <c r="B252" s="790" t="s">
        <v>118</v>
      </c>
      <c r="C252" s="791"/>
      <c r="D252" s="790" t="s">
        <v>356</v>
      </c>
      <c r="E252" s="791"/>
      <c r="F252" s="790" t="s">
        <v>358</v>
      </c>
      <c r="G252" s="791"/>
      <c r="H252" s="790" t="s">
        <v>318</v>
      </c>
      <c r="I252" s="791"/>
      <c r="J252" s="790" t="s">
        <v>314</v>
      </c>
      <c r="K252" s="791"/>
      <c r="L252" s="791"/>
      <c r="M252" s="790"/>
      <c r="N252" s="791"/>
      <c r="O252" s="791"/>
      <c r="P252" s="790"/>
      <c r="Q252" s="791"/>
      <c r="R252" s="790"/>
      <c r="S252" s="791"/>
      <c r="T252" s="794" t="s">
        <v>367</v>
      </c>
      <c r="U252" s="791"/>
      <c r="V252" s="791"/>
      <c r="W252" s="791"/>
      <c r="X252" s="791"/>
      <c r="Y252" s="791"/>
      <c r="Z252" s="791"/>
      <c r="AA252" s="791"/>
      <c r="AB252" s="790" t="s">
        <v>307</v>
      </c>
      <c r="AC252" s="791"/>
      <c r="AD252" s="791"/>
      <c r="AE252" s="791"/>
      <c r="AF252" s="791"/>
      <c r="AG252" s="790" t="s">
        <v>308</v>
      </c>
      <c r="AH252" s="791"/>
      <c r="AI252" s="791"/>
      <c r="AJ252" s="599" t="s">
        <v>84</v>
      </c>
      <c r="AK252" s="797" t="s">
        <v>309</v>
      </c>
      <c r="AL252" s="791"/>
      <c r="AM252" s="791"/>
      <c r="AN252" s="791"/>
      <c r="AO252" s="791"/>
      <c r="AP252" s="791"/>
      <c r="AQ252" s="600">
        <v>900000000</v>
      </c>
      <c r="AR252" s="600">
        <v>900000000</v>
      </c>
      <c r="AS252" s="659">
        <v>0</v>
      </c>
      <c r="AT252" s="703">
        <v>0</v>
      </c>
      <c r="AU252" s="600">
        <v>624017884</v>
      </c>
      <c r="AV252" s="600">
        <v>275982116</v>
      </c>
      <c r="AW252" s="702">
        <v>236089536</v>
      </c>
      <c r="AX252" s="600">
        <v>387928348</v>
      </c>
      <c r="AY252" s="600">
        <v>227454114</v>
      </c>
      <c r="AZ252" s="600">
        <v>8635422</v>
      </c>
      <c r="BA252" s="600">
        <v>227454114</v>
      </c>
      <c r="BB252" s="601">
        <v>0</v>
      </c>
      <c r="BC252" s="601">
        <v>0</v>
      </c>
    </row>
    <row r="253" spans="1:55" s="472" customFormat="1" ht="13.5">
      <c r="A253" s="610" t="str">
        <f t="shared" si="10"/>
        <v>C2502100050210</v>
      </c>
      <c r="B253" s="790" t="s">
        <v>118</v>
      </c>
      <c r="C253" s="791"/>
      <c r="D253" s="790" t="s">
        <v>356</v>
      </c>
      <c r="E253" s="791"/>
      <c r="F253" s="790" t="s">
        <v>358</v>
      </c>
      <c r="G253" s="791"/>
      <c r="H253" s="790" t="s">
        <v>318</v>
      </c>
      <c r="I253" s="791"/>
      <c r="J253" s="790" t="s">
        <v>314</v>
      </c>
      <c r="K253" s="791"/>
      <c r="L253" s="791"/>
      <c r="M253" s="790" t="s">
        <v>316</v>
      </c>
      <c r="N253" s="791"/>
      <c r="O253" s="791"/>
      <c r="P253" s="790"/>
      <c r="Q253" s="791"/>
      <c r="R253" s="790"/>
      <c r="S253" s="791"/>
      <c r="T253" s="794" t="s">
        <v>360</v>
      </c>
      <c r="U253" s="791"/>
      <c r="V253" s="791"/>
      <c r="W253" s="791"/>
      <c r="X253" s="791"/>
      <c r="Y253" s="791"/>
      <c r="Z253" s="791"/>
      <c r="AA253" s="791"/>
      <c r="AB253" s="790" t="s">
        <v>307</v>
      </c>
      <c r="AC253" s="791"/>
      <c r="AD253" s="791"/>
      <c r="AE253" s="791"/>
      <c r="AF253" s="791"/>
      <c r="AG253" s="790" t="s">
        <v>308</v>
      </c>
      <c r="AH253" s="791"/>
      <c r="AI253" s="791"/>
      <c r="AJ253" s="599" t="s">
        <v>84</v>
      </c>
      <c r="AK253" s="797" t="s">
        <v>309</v>
      </c>
      <c r="AL253" s="791"/>
      <c r="AM253" s="791"/>
      <c r="AN253" s="791"/>
      <c r="AO253" s="791"/>
      <c r="AP253" s="791"/>
      <c r="AQ253" s="600">
        <v>900000000</v>
      </c>
      <c r="AR253" s="600">
        <v>900000000</v>
      </c>
      <c r="AS253" s="659">
        <v>0</v>
      </c>
      <c r="AT253" s="703">
        <v>0</v>
      </c>
      <c r="AU253" s="600">
        <v>624017884</v>
      </c>
      <c r="AV253" s="600">
        <v>275982116</v>
      </c>
      <c r="AW253" s="702">
        <v>236089536</v>
      </c>
      <c r="AX253" s="600">
        <v>387928348</v>
      </c>
      <c r="AY253" s="600">
        <v>227454114</v>
      </c>
      <c r="AZ253" s="600">
        <v>8635422</v>
      </c>
      <c r="BA253" s="600">
        <v>227454114</v>
      </c>
      <c r="BB253" s="601">
        <v>0</v>
      </c>
      <c r="BC253" s="601">
        <v>0</v>
      </c>
    </row>
    <row r="254" spans="1:55" s="472" customFormat="1" ht="13.5">
      <c r="A254" s="610" t="str">
        <f t="shared" si="10"/>
        <v>C25021000502110</v>
      </c>
      <c r="B254" s="801" t="s">
        <v>118</v>
      </c>
      <c r="C254" s="791"/>
      <c r="D254" s="801" t="s">
        <v>356</v>
      </c>
      <c r="E254" s="791"/>
      <c r="F254" s="801" t="s">
        <v>358</v>
      </c>
      <c r="G254" s="791"/>
      <c r="H254" s="801" t="s">
        <v>318</v>
      </c>
      <c r="I254" s="791"/>
      <c r="J254" s="801" t="s">
        <v>314</v>
      </c>
      <c r="K254" s="791"/>
      <c r="L254" s="791"/>
      <c r="M254" s="801" t="s">
        <v>316</v>
      </c>
      <c r="N254" s="791"/>
      <c r="O254" s="791"/>
      <c r="P254" s="801" t="s">
        <v>313</v>
      </c>
      <c r="Q254" s="791"/>
      <c r="R254" s="801"/>
      <c r="S254" s="791"/>
      <c r="T254" s="804" t="s">
        <v>366</v>
      </c>
      <c r="U254" s="791"/>
      <c r="V254" s="791"/>
      <c r="W254" s="791"/>
      <c r="X254" s="791"/>
      <c r="Y254" s="791"/>
      <c r="Z254" s="791"/>
      <c r="AA254" s="791"/>
      <c r="AB254" s="801" t="s">
        <v>307</v>
      </c>
      <c r="AC254" s="791"/>
      <c r="AD254" s="791"/>
      <c r="AE254" s="791"/>
      <c r="AF254" s="791"/>
      <c r="AG254" s="801" t="s">
        <v>308</v>
      </c>
      <c r="AH254" s="791"/>
      <c r="AI254" s="791"/>
      <c r="AJ254" s="603" t="s">
        <v>84</v>
      </c>
      <c r="AK254" s="802" t="s">
        <v>309</v>
      </c>
      <c r="AL254" s="791"/>
      <c r="AM254" s="791"/>
      <c r="AN254" s="791"/>
      <c r="AO254" s="791"/>
      <c r="AP254" s="791"/>
      <c r="AQ254" s="604">
        <v>550000000</v>
      </c>
      <c r="AR254" s="604">
        <v>550000000</v>
      </c>
      <c r="AS254" s="661">
        <v>0</v>
      </c>
      <c r="AT254" s="612">
        <v>0</v>
      </c>
      <c r="AU254" s="604">
        <v>333700000</v>
      </c>
      <c r="AV254" s="604">
        <v>216300000</v>
      </c>
      <c r="AW254" s="611">
        <v>102413333</v>
      </c>
      <c r="AX254" s="604">
        <v>231286667</v>
      </c>
      <c r="AY254" s="604">
        <v>102413333</v>
      </c>
      <c r="AZ254" s="605">
        <v>0</v>
      </c>
      <c r="BA254" s="604">
        <v>102413333</v>
      </c>
      <c r="BB254" s="605">
        <v>0</v>
      </c>
      <c r="BC254" s="605">
        <v>0</v>
      </c>
    </row>
    <row r="255" spans="1:55" s="472" customFormat="1" ht="13.5">
      <c r="A255" s="610" t="str">
        <f t="shared" si="10"/>
        <v>C25021000502210</v>
      </c>
      <c r="B255" s="801" t="s">
        <v>118</v>
      </c>
      <c r="C255" s="791"/>
      <c r="D255" s="801" t="s">
        <v>356</v>
      </c>
      <c r="E255" s="791"/>
      <c r="F255" s="801" t="s">
        <v>358</v>
      </c>
      <c r="G255" s="791"/>
      <c r="H255" s="801" t="s">
        <v>318</v>
      </c>
      <c r="I255" s="791"/>
      <c r="J255" s="801" t="s">
        <v>314</v>
      </c>
      <c r="K255" s="791"/>
      <c r="L255" s="791"/>
      <c r="M255" s="801" t="s">
        <v>316</v>
      </c>
      <c r="N255" s="791"/>
      <c r="O255" s="791"/>
      <c r="P255" s="801" t="s">
        <v>316</v>
      </c>
      <c r="Q255" s="791"/>
      <c r="R255" s="801"/>
      <c r="S255" s="791"/>
      <c r="T255" s="804" t="s">
        <v>361</v>
      </c>
      <c r="U255" s="791"/>
      <c r="V255" s="791"/>
      <c r="W255" s="791"/>
      <c r="X255" s="791"/>
      <c r="Y255" s="791"/>
      <c r="Z255" s="791"/>
      <c r="AA255" s="791"/>
      <c r="AB255" s="801" t="s">
        <v>307</v>
      </c>
      <c r="AC255" s="791"/>
      <c r="AD255" s="791"/>
      <c r="AE255" s="791"/>
      <c r="AF255" s="791"/>
      <c r="AG255" s="801" t="s">
        <v>308</v>
      </c>
      <c r="AH255" s="791"/>
      <c r="AI255" s="791"/>
      <c r="AJ255" s="603" t="s">
        <v>84</v>
      </c>
      <c r="AK255" s="802" t="s">
        <v>309</v>
      </c>
      <c r="AL255" s="791"/>
      <c r="AM255" s="791"/>
      <c r="AN255" s="791"/>
      <c r="AO255" s="791"/>
      <c r="AP255" s="791"/>
      <c r="AQ255" s="604">
        <v>120000000</v>
      </c>
      <c r="AR255" s="604">
        <v>120000000</v>
      </c>
      <c r="AS255" s="661">
        <v>0</v>
      </c>
      <c r="AT255" s="612">
        <v>0</v>
      </c>
      <c r="AU255" s="604">
        <v>120000000</v>
      </c>
      <c r="AV255" s="605">
        <v>0</v>
      </c>
      <c r="AW255" s="611">
        <v>24000000</v>
      </c>
      <c r="AX255" s="604">
        <v>96000000</v>
      </c>
      <c r="AY255" s="604">
        <v>24000000</v>
      </c>
      <c r="AZ255" s="605">
        <v>0</v>
      </c>
      <c r="BA255" s="604">
        <v>24000000</v>
      </c>
      <c r="BB255" s="605">
        <v>0</v>
      </c>
      <c r="BC255" s="605">
        <v>0</v>
      </c>
    </row>
    <row r="256" spans="1:55" s="472" customFormat="1" ht="13.5">
      <c r="A256" s="610" t="str">
        <f t="shared" si="10"/>
        <v>C25021000502310</v>
      </c>
      <c r="B256" s="801" t="s">
        <v>118</v>
      </c>
      <c r="C256" s="791"/>
      <c r="D256" s="801" t="s">
        <v>356</v>
      </c>
      <c r="E256" s="791"/>
      <c r="F256" s="801" t="s">
        <v>358</v>
      </c>
      <c r="G256" s="791"/>
      <c r="H256" s="801" t="s">
        <v>318</v>
      </c>
      <c r="I256" s="791"/>
      <c r="J256" s="801" t="s">
        <v>314</v>
      </c>
      <c r="K256" s="791"/>
      <c r="L256" s="791"/>
      <c r="M256" s="801" t="s">
        <v>316</v>
      </c>
      <c r="N256" s="791"/>
      <c r="O256" s="791"/>
      <c r="P256" s="801" t="s">
        <v>323</v>
      </c>
      <c r="Q256" s="791"/>
      <c r="R256" s="801"/>
      <c r="S256" s="791"/>
      <c r="T256" s="804" t="s">
        <v>362</v>
      </c>
      <c r="U256" s="791"/>
      <c r="V256" s="791"/>
      <c r="W256" s="791"/>
      <c r="X256" s="791"/>
      <c r="Y256" s="791"/>
      <c r="Z256" s="791"/>
      <c r="AA256" s="791"/>
      <c r="AB256" s="801" t="s">
        <v>307</v>
      </c>
      <c r="AC256" s="791"/>
      <c r="AD256" s="791"/>
      <c r="AE256" s="791"/>
      <c r="AF256" s="791"/>
      <c r="AG256" s="801" t="s">
        <v>308</v>
      </c>
      <c r="AH256" s="791"/>
      <c r="AI256" s="791"/>
      <c r="AJ256" s="603" t="s">
        <v>84</v>
      </c>
      <c r="AK256" s="802" t="s">
        <v>309</v>
      </c>
      <c r="AL256" s="791"/>
      <c r="AM256" s="791"/>
      <c r="AN256" s="791"/>
      <c r="AO256" s="791"/>
      <c r="AP256" s="791"/>
      <c r="AQ256" s="604">
        <v>55000000</v>
      </c>
      <c r="AR256" s="604">
        <v>55000000</v>
      </c>
      <c r="AS256" s="661">
        <v>0</v>
      </c>
      <c r="AT256" s="612">
        <v>0</v>
      </c>
      <c r="AU256" s="604">
        <v>55000000</v>
      </c>
      <c r="AV256" s="605">
        <v>0</v>
      </c>
      <c r="AW256" s="611">
        <v>19578547</v>
      </c>
      <c r="AX256" s="604">
        <v>35421453</v>
      </c>
      <c r="AY256" s="604">
        <v>19578547</v>
      </c>
      <c r="AZ256" s="605">
        <v>0</v>
      </c>
      <c r="BA256" s="604">
        <v>19578547</v>
      </c>
      <c r="BB256" s="605">
        <v>0</v>
      </c>
      <c r="BC256" s="605">
        <v>0</v>
      </c>
    </row>
    <row r="257" spans="1:55" s="472" customFormat="1" ht="13.5">
      <c r="A257" s="610" t="str">
        <f t="shared" si="10"/>
        <v>C25021000502410</v>
      </c>
      <c r="B257" s="801" t="s">
        <v>118</v>
      </c>
      <c r="C257" s="791"/>
      <c r="D257" s="801" t="s">
        <v>356</v>
      </c>
      <c r="E257" s="791"/>
      <c r="F257" s="801" t="s">
        <v>358</v>
      </c>
      <c r="G257" s="791"/>
      <c r="H257" s="801" t="s">
        <v>318</v>
      </c>
      <c r="I257" s="791"/>
      <c r="J257" s="801" t="s">
        <v>314</v>
      </c>
      <c r="K257" s="791"/>
      <c r="L257" s="791"/>
      <c r="M257" s="801" t="s">
        <v>316</v>
      </c>
      <c r="N257" s="791"/>
      <c r="O257" s="791"/>
      <c r="P257" s="801" t="s">
        <v>317</v>
      </c>
      <c r="Q257" s="791"/>
      <c r="R257" s="801"/>
      <c r="S257" s="791"/>
      <c r="T257" s="804" t="s">
        <v>103</v>
      </c>
      <c r="U257" s="791"/>
      <c r="V257" s="791"/>
      <c r="W257" s="791"/>
      <c r="X257" s="791"/>
      <c r="Y257" s="791"/>
      <c r="Z257" s="791"/>
      <c r="AA257" s="791"/>
      <c r="AB257" s="801" t="s">
        <v>307</v>
      </c>
      <c r="AC257" s="791"/>
      <c r="AD257" s="791"/>
      <c r="AE257" s="791"/>
      <c r="AF257" s="791"/>
      <c r="AG257" s="801" t="s">
        <v>308</v>
      </c>
      <c r="AH257" s="791"/>
      <c r="AI257" s="791"/>
      <c r="AJ257" s="603" t="s">
        <v>84</v>
      </c>
      <c r="AK257" s="802" t="s">
        <v>309</v>
      </c>
      <c r="AL257" s="791"/>
      <c r="AM257" s="791"/>
      <c r="AN257" s="791"/>
      <c r="AO257" s="791"/>
      <c r="AP257" s="791"/>
      <c r="AQ257" s="604">
        <v>175000000</v>
      </c>
      <c r="AR257" s="604">
        <v>175000000</v>
      </c>
      <c r="AS257" s="661">
        <v>0</v>
      </c>
      <c r="AT257" s="612">
        <v>0</v>
      </c>
      <c r="AU257" s="604">
        <v>115317884</v>
      </c>
      <c r="AV257" s="604">
        <v>59682116</v>
      </c>
      <c r="AW257" s="611">
        <v>90097656</v>
      </c>
      <c r="AX257" s="604">
        <v>25220228</v>
      </c>
      <c r="AY257" s="604">
        <v>81462234</v>
      </c>
      <c r="AZ257" s="604">
        <v>8635422</v>
      </c>
      <c r="BA257" s="604">
        <v>81462234</v>
      </c>
      <c r="BB257" s="605">
        <v>0</v>
      </c>
      <c r="BC257" s="605">
        <v>0</v>
      </c>
    </row>
    <row r="258" spans="1:55" s="472" customFormat="1" ht="13.5">
      <c r="A258" s="610" t="str">
        <f t="shared" si="10"/>
        <v>C25021000502610</v>
      </c>
      <c r="B258" s="801" t="s">
        <v>118</v>
      </c>
      <c r="C258" s="791"/>
      <c r="D258" s="801" t="s">
        <v>356</v>
      </c>
      <c r="E258" s="791"/>
      <c r="F258" s="801" t="s">
        <v>358</v>
      </c>
      <c r="G258" s="791"/>
      <c r="H258" s="801" t="s">
        <v>318</v>
      </c>
      <c r="I258" s="791"/>
      <c r="J258" s="801" t="s">
        <v>314</v>
      </c>
      <c r="K258" s="791"/>
      <c r="L258" s="791"/>
      <c r="M258" s="801" t="s">
        <v>316</v>
      </c>
      <c r="N258" s="791"/>
      <c r="O258" s="791"/>
      <c r="P258" s="801" t="s">
        <v>326</v>
      </c>
      <c r="Q258" s="791"/>
      <c r="R258" s="801"/>
      <c r="S258" s="791"/>
      <c r="T258" s="804" t="s">
        <v>363</v>
      </c>
      <c r="U258" s="791"/>
      <c r="V258" s="791"/>
      <c r="W258" s="791"/>
      <c r="X258" s="791"/>
      <c r="Y258" s="791"/>
      <c r="Z258" s="791"/>
      <c r="AA258" s="791"/>
      <c r="AB258" s="801" t="s">
        <v>307</v>
      </c>
      <c r="AC258" s="791"/>
      <c r="AD258" s="791"/>
      <c r="AE258" s="791"/>
      <c r="AF258" s="791"/>
      <c r="AG258" s="801" t="s">
        <v>308</v>
      </c>
      <c r="AH258" s="791"/>
      <c r="AI258" s="791"/>
      <c r="AJ258" s="603" t="s">
        <v>84</v>
      </c>
      <c r="AK258" s="802" t="s">
        <v>309</v>
      </c>
      <c r="AL258" s="791"/>
      <c r="AM258" s="791"/>
      <c r="AN258" s="791"/>
      <c r="AO258" s="791"/>
      <c r="AP258" s="791"/>
      <c r="AQ258" s="605">
        <v>0</v>
      </c>
      <c r="AR258" s="605">
        <v>0</v>
      </c>
      <c r="AS258" s="661">
        <v>0</v>
      </c>
      <c r="AT258" s="612">
        <v>0</v>
      </c>
      <c r="AU258" s="605">
        <v>0</v>
      </c>
      <c r="AV258" s="605">
        <v>0</v>
      </c>
      <c r="AW258" s="612">
        <v>0</v>
      </c>
      <c r="AX258" s="605">
        <v>0</v>
      </c>
      <c r="AY258" s="605">
        <v>0</v>
      </c>
      <c r="AZ258" s="605">
        <v>0</v>
      </c>
      <c r="BA258" s="605">
        <v>0</v>
      </c>
      <c r="BB258" s="605">
        <v>0</v>
      </c>
      <c r="BC258" s="605">
        <v>0</v>
      </c>
    </row>
    <row r="259" spans="1:55" s="472" customFormat="1" ht="13.5">
      <c r="A259" s="610" t="str">
        <f t="shared" si="10"/>
        <v>C250210005021110</v>
      </c>
      <c r="B259" s="801" t="s">
        <v>118</v>
      </c>
      <c r="C259" s="791"/>
      <c r="D259" s="801" t="s">
        <v>356</v>
      </c>
      <c r="E259" s="791"/>
      <c r="F259" s="801" t="s">
        <v>358</v>
      </c>
      <c r="G259" s="791"/>
      <c r="H259" s="801" t="s">
        <v>318</v>
      </c>
      <c r="I259" s="791"/>
      <c r="J259" s="801" t="s">
        <v>314</v>
      </c>
      <c r="K259" s="791"/>
      <c r="L259" s="791"/>
      <c r="M259" s="801" t="s">
        <v>316</v>
      </c>
      <c r="N259" s="791"/>
      <c r="O259" s="791"/>
      <c r="P259" s="801" t="s">
        <v>99</v>
      </c>
      <c r="Q259" s="791"/>
      <c r="R259" s="801"/>
      <c r="S259" s="791"/>
      <c r="T259" s="804" t="s">
        <v>364</v>
      </c>
      <c r="U259" s="791"/>
      <c r="V259" s="791"/>
      <c r="W259" s="791"/>
      <c r="X259" s="791"/>
      <c r="Y259" s="791"/>
      <c r="Z259" s="791"/>
      <c r="AA259" s="791"/>
      <c r="AB259" s="801" t="s">
        <v>307</v>
      </c>
      <c r="AC259" s="791"/>
      <c r="AD259" s="791"/>
      <c r="AE259" s="791"/>
      <c r="AF259" s="791"/>
      <c r="AG259" s="801" t="s">
        <v>308</v>
      </c>
      <c r="AH259" s="791"/>
      <c r="AI259" s="791"/>
      <c r="AJ259" s="603" t="s">
        <v>84</v>
      </c>
      <c r="AK259" s="802" t="s">
        <v>309</v>
      </c>
      <c r="AL259" s="791"/>
      <c r="AM259" s="791"/>
      <c r="AN259" s="791"/>
      <c r="AO259" s="791"/>
      <c r="AP259" s="791"/>
      <c r="AQ259" s="605">
        <v>0</v>
      </c>
      <c r="AR259" s="605">
        <v>0</v>
      </c>
      <c r="AS259" s="661">
        <v>0</v>
      </c>
      <c r="AT259" s="612">
        <v>0</v>
      </c>
      <c r="AU259" s="605">
        <v>0</v>
      </c>
      <c r="AV259" s="605">
        <v>0</v>
      </c>
      <c r="AW259" s="612">
        <v>0</v>
      </c>
      <c r="AX259" s="605">
        <v>0</v>
      </c>
      <c r="AY259" s="605">
        <v>0</v>
      </c>
      <c r="AZ259" s="605">
        <v>0</v>
      </c>
      <c r="BA259" s="605">
        <v>0</v>
      </c>
      <c r="BB259" s="605">
        <v>0</v>
      </c>
      <c r="BC259" s="605">
        <v>0</v>
      </c>
    </row>
    <row r="260" spans="1:55" s="712" customFormat="1" ht="13.5">
      <c r="A260" s="712" t="str">
        <f t="shared" si="10"/>
        <v>C25021000610</v>
      </c>
      <c r="B260" s="810" t="s">
        <v>118</v>
      </c>
      <c r="C260" s="811"/>
      <c r="D260" s="810" t="s">
        <v>356</v>
      </c>
      <c r="E260" s="811"/>
      <c r="F260" s="810" t="s">
        <v>358</v>
      </c>
      <c r="G260" s="811"/>
      <c r="H260" s="810" t="s">
        <v>326</v>
      </c>
      <c r="I260" s="811"/>
      <c r="J260" s="810"/>
      <c r="K260" s="811"/>
      <c r="L260" s="811"/>
      <c r="M260" s="810"/>
      <c r="N260" s="811"/>
      <c r="O260" s="811"/>
      <c r="P260" s="810"/>
      <c r="Q260" s="811"/>
      <c r="R260" s="810"/>
      <c r="S260" s="811"/>
      <c r="T260" s="813" t="s">
        <v>368</v>
      </c>
      <c r="U260" s="811"/>
      <c r="V260" s="811"/>
      <c r="W260" s="811"/>
      <c r="X260" s="811"/>
      <c r="Y260" s="811"/>
      <c r="Z260" s="811"/>
      <c r="AA260" s="811"/>
      <c r="AB260" s="810" t="s">
        <v>307</v>
      </c>
      <c r="AC260" s="811"/>
      <c r="AD260" s="811"/>
      <c r="AE260" s="811"/>
      <c r="AF260" s="811"/>
      <c r="AG260" s="810" t="s">
        <v>308</v>
      </c>
      <c r="AH260" s="811"/>
      <c r="AI260" s="811"/>
      <c r="AJ260" s="713" t="s">
        <v>84</v>
      </c>
      <c r="AK260" s="812" t="s">
        <v>309</v>
      </c>
      <c r="AL260" s="811"/>
      <c r="AM260" s="811"/>
      <c r="AN260" s="811"/>
      <c r="AO260" s="811"/>
      <c r="AP260" s="811"/>
      <c r="AQ260" s="660">
        <v>3600000000</v>
      </c>
      <c r="AR260" s="660">
        <v>2800000000</v>
      </c>
      <c r="AS260" s="660">
        <v>800000000</v>
      </c>
      <c r="AT260" s="660">
        <v>400000000</v>
      </c>
      <c r="AU260" s="660">
        <v>2544633751</v>
      </c>
      <c r="AV260" s="660">
        <v>255366249</v>
      </c>
      <c r="AW260" s="660">
        <v>1220864044</v>
      </c>
      <c r="AX260" s="660">
        <v>1323769707</v>
      </c>
      <c r="AY260" s="660">
        <v>1183943183</v>
      </c>
      <c r="AZ260" s="660">
        <v>36920861</v>
      </c>
      <c r="BA260" s="660">
        <v>1183943183</v>
      </c>
      <c r="BB260" s="661">
        <v>0</v>
      </c>
      <c r="BC260" s="660">
        <v>1535129</v>
      </c>
    </row>
    <row r="261" spans="1:55" s="472" customFormat="1" ht="13.5">
      <c r="A261" s="610" t="str">
        <f t="shared" si="10"/>
        <v>C250210006010</v>
      </c>
      <c r="B261" s="790" t="s">
        <v>118</v>
      </c>
      <c r="C261" s="791"/>
      <c r="D261" s="790" t="s">
        <v>356</v>
      </c>
      <c r="E261" s="791"/>
      <c r="F261" s="790" t="s">
        <v>358</v>
      </c>
      <c r="G261" s="791"/>
      <c r="H261" s="790" t="s">
        <v>326</v>
      </c>
      <c r="I261" s="791"/>
      <c r="J261" s="790" t="s">
        <v>314</v>
      </c>
      <c r="K261" s="791"/>
      <c r="L261" s="791"/>
      <c r="M261" s="790"/>
      <c r="N261" s="791"/>
      <c r="O261" s="791"/>
      <c r="P261" s="790"/>
      <c r="Q261" s="791"/>
      <c r="R261" s="790"/>
      <c r="S261" s="791"/>
      <c r="T261" s="794" t="s">
        <v>368</v>
      </c>
      <c r="U261" s="791"/>
      <c r="V261" s="791"/>
      <c r="W261" s="791"/>
      <c r="X261" s="791"/>
      <c r="Y261" s="791"/>
      <c r="Z261" s="791"/>
      <c r="AA261" s="791"/>
      <c r="AB261" s="790" t="s">
        <v>307</v>
      </c>
      <c r="AC261" s="791"/>
      <c r="AD261" s="791"/>
      <c r="AE261" s="791"/>
      <c r="AF261" s="791"/>
      <c r="AG261" s="790" t="s">
        <v>308</v>
      </c>
      <c r="AH261" s="791"/>
      <c r="AI261" s="791"/>
      <c r="AJ261" s="599" t="s">
        <v>84</v>
      </c>
      <c r="AK261" s="797" t="s">
        <v>309</v>
      </c>
      <c r="AL261" s="791"/>
      <c r="AM261" s="791"/>
      <c r="AN261" s="791"/>
      <c r="AO261" s="791"/>
      <c r="AP261" s="791"/>
      <c r="AQ261" s="600">
        <v>2900000000</v>
      </c>
      <c r="AR261" s="600">
        <v>2800000000</v>
      </c>
      <c r="AS261" s="658">
        <v>100000000</v>
      </c>
      <c r="AT261" s="703">
        <v>0</v>
      </c>
      <c r="AU261" s="600">
        <v>2544633751</v>
      </c>
      <c r="AV261" s="600">
        <v>255366249</v>
      </c>
      <c r="AW261" s="702">
        <v>1220864044</v>
      </c>
      <c r="AX261" s="600">
        <v>1323769707</v>
      </c>
      <c r="AY261" s="600">
        <v>1183943183</v>
      </c>
      <c r="AZ261" s="600">
        <v>36920861</v>
      </c>
      <c r="BA261" s="600">
        <v>1183943183</v>
      </c>
      <c r="BB261" s="601">
        <v>0</v>
      </c>
      <c r="BC261" s="600">
        <v>1535129</v>
      </c>
    </row>
    <row r="262" spans="1:55" s="472" customFormat="1" ht="13.5">
      <c r="A262" s="610" t="str">
        <f t="shared" si="10"/>
        <v>C2502100060110</v>
      </c>
      <c r="B262" s="790" t="s">
        <v>118</v>
      </c>
      <c r="C262" s="791"/>
      <c r="D262" s="790" t="s">
        <v>356</v>
      </c>
      <c r="E262" s="791"/>
      <c r="F262" s="790" t="s">
        <v>358</v>
      </c>
      <c r="G262" s="791"/>
      <c r="H262" s="790" t="s">
        <v>326</v>
      </c>
      <c r="I262" s="791"/>
      <c r="J262" s="790" t="s">
        <v>314</v>
      </c>
      <c r="K262" s="791"/>
      <c r="L262" s="791"/>
      <c r="M262" s="790" t="s">
        <v>313</v>
      </c>
      <c r="N262" s="791"/>
      <c r="O262" s="791"/>
      <c r="P262" s="790"/>
      <c r="Q262" s="791"/>
      <c r="R262" s="790"/>
      <c r="S262" s="791"/>
      <c r="T262" s="794" t="s">
        <v>365</v>
      </c>
      <c r="U262" s="791"/>
      <c r="V262" s="791"/>
      <c r="W262" s="791"/>
      <c r="X262" s="791"/>
      <c r="Y262" s="791"/>
      <c r="Z262" s="791"/>
      <c r="AA262" s="791"/>
      <c r="AB262" s="790" t="s">
        <v>307</v>
      </c>
      <c r="AC262" s="791"/>
      <c r="AD262" s="791"/>
      <c r="AE262" s="791"/>
      <c r="AF262" s="791"/>
      <c r="AG262" s="790" t="s">
        <v>308</v>
      </c>
      <c r="AH262" s="791"/>
      <c r="AI262" s="791"/>
      <c r="AJ262" s="599" t="s">
        <v>84</v>
      </c>
      <c r="AK262" s="797" t="s">
        <v>309</v>
      </c>
      <c r="AL262" s="791"/>
      <c r="AM262" s="791"/>
      <c r="AN262" s="791"/>
      <c r="AO262" s="791"/>
      <c r="AP262" s="791"/>
      <c r="AQ262" s="600">
        <v>2900000000</v>
      </c>
      <c r="AR262" s="600">
        <v>2800000000</v>
      </c>
      <c r="AS262" s="658">
        <v>100000000</v>
      </c>
      <c r="AT262" s="703">
        <v>0</v>
      </c>
      <c r="AU262" s="600">
        <v>2544633751</v>
      </c>
      <c r="AV262" s="600">
        <v>255366249</v>
      </c>
      <c r="AW262" s="702">
        <v>1220864044</v>
      </c>
      <c r="AX262" s="600">
        <v>1323769707</v>
      </c>
      <c r="AY262" s="600">
        <v>1183943183</v>
      </c>
      <c r="AZ262" s="600">
        <v>36920861</v>
      </c>
      <c r="BA262" s="600">
        <v>1183943183</v>
      </c>
      <c r="BB262" s="601">
        <v>0</v>
      </c>
      <c r="BC262" s="600">
        <v>1535129</v>
      </c>
    </row>
    <row r="263" spans="1:55" s="472" customFormat="1" ht="13.5">
      <c r="A263" s="610" t="str">
        <f t="shared" si="10"/>
        <v>C25021000601110</v>
      </c>
      <c r="B263" s="801" t="s">
        <v>118</v>
      </c>
      <c r="C263" s="791"/>
      <c r="D263" s="801" t="s">
        <v>356</v>
      </c>
      <c r="E263" s="791"/>
      <c r="F263" s="801" t="s">
        <v>358</v>
      </c>
      <c r="G263" s="791"/>
      <c r="H263" s="801" t="s">
        <v>326</v>
      </c>
      <c r="I263" s="791"/>
      <c r="J263" s="801" t="s">
        <v>314</v>
      </c>
      <c r="K263" s="791"/>
      <c r="L263" s="791"/>
      <c r="M263" s="801" t="s">
        <v>313</v>
      </c>
      <c r="N263" s="791"/>
      <c r="O263" s="791"/>
      <c r="P263" s="801" t="s">
        <v>313</v>
      </c>
      <c r="Q263" s="791"/>
      <c r="R263" s="801"/>
      <c r="S263" s="791"/>
      <c r="T263" s="804" t="s">
        <v>366</v>
      </c>
      <c r="U263" s="791"/>
      <c r="V263" s="791"/>
      <c r="W263" s="791"/>
      <c r="X263" s="791"/>
      <c r="Y263" s="791"/>
      <c r="Z263" s="791"/>
      <c r="AA263" s="791"/>
      <c r="AB263" s="801" t="s">
        <v>307</v>
      </c>
      <c r="AC263" s="791"/>
      <c r="AD263" s="791"/>
      <c r="AE263" s="791"/>
      <c r="AF263" s="791"/>
      <c r="AG263" s="801" t="s">
        <v>308</v>
      </c>
      <c r="AH263" s="791"/>
      <c r="AI263" s="791"/>
      <c r="AJ263" s="603" t="s">
        <v>84</v>
      </c>
      <c r="AK263" s="802" t="s">
        <v>309</v>
      </c>
      <c r="AL263" s="791"/>
      <c r="AM263" s="791"/>
      <c r="AN263" s="791"/>
      <c r="AO263" s="791"/>
      <c r="AP263" s="791"/>
      <c r="AQ263" s="604">
        <v>868452358</v>
      </c>
      <c r="AR263" s="604">
        <v>868452358</v>
      </c>
      <c r="AS263" s="661">
        <v>0</v>
      </c>
      <c r="AT263" s="612">
        <v>0</v>
      </c>
      <c r="AU263" s="604">
        <v>790861233</v>
      </c>
      <c r="AV263" s="604">
        <v>77591125</v>
      </c>
      <c r="AW263" s="611">
        <v>255922900</v>
      </c>
      <c r="AX263" s="604">
        <v>534938333</v>
      </c>
      <c r="AY263" s="604">
        <v>255922900</v>
      </c>
      <c r="AZ263" s="605">
        <v>0</v>
      </c>
      <c r="BA263" s="604">
        <v>255922900</v>
      </c>
      <c r="BB263" s="605">
        <v>0</v>
      </c>
      <c r="BC263" s="605">
        <v>0</v>
      </c>
    </row>
    <row r="264" spans="1:55" s="472" customFormat="1" ht="13.5">
      <c r="A264" s="610" t="str">
        <f t="shared" si="10"/>
        <v>C25021000601210</v>
      </c>
      <c r="B264" s="801" t="s">
        <v>118</v>
      </c>
      <c r="C264" s="791"/>
      <c r="D264" s="801" t="s">
        <v>356</v>
      </c>
      <c r="E264" s="791"/>
      <c r="F264" s="801" t="s">
        <v>358</v>
      </c>
      <c r="G264" s="791"/>
      <c r="H264" s="801" t="s">
        <v>326</v>
      </c>
      <c r="I264" s="791"/>
      <c r="J264" s="801" t="s">
        <v>314</v>
      </c>
      <c r="K264" s="791"/>
      <c r="L264" s="791"/>
      <c r="M264" s="801" t="s">
        <v>313</v>
      </c>
      <c r="N264" s="791"/>
      <c r="O264" s="791"/>
      <c r="P264" s="801" t="s">
        <v>316</v>
      </c>
      <c r="Q264" s="791"/>
      <c r="R264" s="801"/>
      <c r="S264" s="791"/>
      <c r="T264" s="804" t="s">
        <v>361</v>
      </c>
      <c r="U264" s="791"/>
      <c r="V264" s="791"/>
      <c r="W264" s="791"/>
      <c r="X264" s="791"/>
      <c r="Y264" s="791"/>
      <c r="Z264" s="791"/>
      <c r="AA264" s="791"/>
      <c r="AB264" s="801" t="s">
        <v>307</v>
      </c>
      <c r="AC264" s="791"/>
      <c r="AD264" s="791"/>
      <c r="AE264" s="791"/>
      <c r="AF264" s="791"/>
      <c r="AG264" s="801" t="s">
        <v>308</v>
      </c>
      <c r="AH264" s="791"/>
      <c r="AI264" s="791"/>
      <c r="AJ264" s="603" t="s">
        <v>84</v>
      </c>
      <c r="AK264" s="802" t="s">
        <v>309</v>
      </c>
      <c r="AL264" s="791"/>
      <c r="AM264" s="791"/>
      <c r="AN264" s="791"/>
      <c r="AO264" s="791"/>
      <c r="AP264" s="791"/>
      <c r="AQ264" s="604">
        <v>370000000</v>
      </c>
      <c r="AR264" s="604">
        <v>370000000</v>
      </c>
      <c r="AS264" s="661">
        <v>0</v>
      </c>
      <c r="AT264" s="612">
        <v>0</v>
      </c>
      <c r="AU264" s="604">
        <v>370000000</v>
      </c>
      <c r="AV264" s="605">
        <v>0</v>
      </c>
      <c r="AW264" s="611">
        <v>74000000</v>
      </c>
      <c r="AX264" s="604">
        <v>296000000</v>
      </c>
      <c r="AY264" s="604">
        <v>74000000</v>
      </c>
      <c r="AZ264" s="605">
        <v>0</v>
      </c>
      <c r="BA264" s="604">
        <v>74000000</v>
      </c>
      <c r="BB264" s="605">
        <v>0</v>
      </c>
      <c r="BC264" s="605">
        <v>0</v>
      </c>
    </row>
    <row r="265" spans="1:55" s="472" customFormat="1" ht="13.5">
      <c r="A265" s="610" t="str">
        <f t="shared" si="10"/>
        <v>C25021000601310</v>
      </c>
      <c r="B265" s="801" t="s">
        <v>118</v>
      </c>
      <c r="C265" s="791"/>
      <c r="D265" s="801" t="s">
        <v>356</v>
      </c>
      <c r="E265" s="791"/>
      <c r="F265" s="801" t="s">
        <v>358</v>
      </c>
      <c r="G265" s="791"/>
      <c r="H265" s="801" t="s">
        <v>326</v>
      </c>
      <c r="I265" s="791"/>
      <c r="J265" s="801" t="s">
        <v>314</v>
      </c>
      <c r="K265" s="791"/>
      <c r="L265" s="791"/>
      <c r="M265" s="801" t="s">
        <v>313</v>
      </c>
      <c r="N265" s="791"/>
      <c r="O265" s="791"/>
      <c r="P265" s="801" t="s">
        <v>323</v>
      </c>
      <c r="Q265" s="791"/>
      <c r="R265" s="801"/>
      <c r="S265" s="791"/>
      <c r="T265" s="804" t="s">
        <v>362</v>
      </c>
      <c r="U265" s="791"/>
      <c r="V265" s="791"/>
      <c r="W265" s="791"/>
      <c r="X265" s="791"/>
      <c r="Y265" s="791"/>
      <c r="Z265" s="791"/>
      <c r="AA265" s="791"/>
      <c r="AB265" s="801" t="s">
        <v>307</v>
      </c>
      <c r="AC265" s="791"/>
      <c r="AD265" s="791"/>
      <c r="AE265" s="791"/>
      <c r="AF265" s="791"/>
      <c r="AG265" s="801" t="s">
        <v>308</v>
      </c>
      <c r="AH265" s="791"/>
      <c r="AI265" s="791"/>
      <c r="AJ265" s="603" t="s">
        <v>84</v>
      </c>
      <c r="AK265" s="802" t="s">
        <v>309</v>
      </c>
      <c r="AL265" s="791"/>
      <c r="AM265" s="791"/>
      <c r="AN265" s="791"/>
      <c r="AO265" s="791"/>
      <c r="AP265" s="791"/>
      <c r="AQ265" s="604">
        <v>390000000</v>
      </c>
      <c r="AR265" s="604">
        <v>390000000</v>
      </c>
      <c r="AS265" s="661">
        <v>0</v>
      </c>
      <c r="AT265" s="612">
        <v>0</v>
      </c>
      <c r="AU265" s="604">
        <v>390000000</v>
      </c>
      <c r="AV265" s="605">
        <v>0</v>
      </c>
      <c r="AW265" s="611">
        <v>51240318</v>
      </c>
      <c r="AX265" s="604">
        <v>338759682</v>
      </c>
      <c r="AY265" s="604">
        <v>51240318</v>
      </c>
      <c r="AZ265" s="605">
        <v>0</v>
      </c>
      <c r="BA265" s="604">
        <v>51240318</v>
      </c>
      <c r="BB265" s="605">
        <v>0</v>
      </c>
      <c r="BC265" s="605">
        <v>0</v>
      </c>
    </row>
    <row r="266" spans="1:55" s="472" customFormat="1" ht="13.5">
      <c r="A266" s="610" t="str">
        <f t="shared" si="10"/>
        <v>C25021000601410</v>
      </c>
      <c r="B266" s="801" t="s">
        <v>118</v>
      </c>
      <c r="C266" s="791"/>
      <c r="D266" s="801" t="s">
        <v>356</v>
      </c>
      <c r="E266" s="791"/>
      <c r="F266" s="801" t="s">
        <v>358</v>
      </c>
      <c r="G266" s="791"/>
      <c r="H266" s="801" t="s">
        <v>326</v>
      </c>
      <c r="I266" s="791"/>
      <c r="J266" s="801" t="s">
        <v>314</v>
      </c>
      <c r="K266" s="791"/>
      <c r="L266" s="791"/>
      <c r="M266" s="801" t="s">
        <v>313</v>
      </c>
      <c r="N266" s="791"/>
      <c r="O266" s="791"/>
      <c r="P266" s="801" t="s">
        <v>317</v>
      </c>
      <c r="Q266" s="791"/>
      <c r="R266" s="801"/>
      <c r="S266" s="791"/>
      <c r="T266" s="804" t="s">
        <v>103</v>
      </c>
      <c r="U266" s="791"/>
      <c r="V266" s="791"/>
      <c r="W266" s="791"/>
      <c r="X266" s="791"/>
      <c r="Y266" s="791"/>
      <c r="Z266" s="791"/>
      <c r="AA266" s="791"/>
      <c r="AB266" s="801" t="s">
        <v>307</v>
      </c>
      <c r="AC266" s="791"/>
      <c r="AD266" s="791"/>
      <c r="AE266" s="791"/>
      <c r="AF266" s="791"/>
      <c r="AG266" s="801" t="s">
        <v>308</v>
      </c>
      <c r="AH266" s="791"/>
      <c r="AI266" s="791"/>
      <c r="AJ266" s="603" t="s">
        <v>84</v>
      </c>
      <c r="AK266" s="802" t="s">
        <v>309</v>
      </c>
      <c r="AL266" s="791"/>
      <c r="AM266" s="791"/>
      <c r="AN266" s="791"/>
      <c r="AO266" s="791"/>
      <c r="AP266" s="791"/>
      <c r="AQ266" s="604">
        <v>1171547642</v>
      </c>
      <c r="AR266" s="604">
        <v>1171547642</v>
      </c>
      <c r="AS266" s="661">
        <v>0</v>
      </c>
      <c r="AT266" s="612">
        <v>0</v>
      </c>
      <c r="AU266" s="604">
        <v>993772518</v>
      </c>
      <c r="AV266" s="604">
        <v>177775124</v>
      </c>
      <c r="AW266" s="611">
        <v>839700826</v>
      </c>
      <c r="AX266" s="604">
        <v>154071692</v>
      </c>
      <c r="AY266" s="604">
        <v>802779965</v>
      </c>
      <c r="AZ266" s="604">
        <v>36920861</v>
      </c>
      <c r="BA266" s="604">
        <v>802779965</v>
      </c>
      <c r="BB266" s="605">
        <v>0</v>
      </c>
      <c r="BC266" s="604">
        <v>1535129</v>
      </c>
    </row>
    <row r="267" spans="1:55" s="472" customFormat="1" ht="13.5">
      <c r="A267" s="610" t="str">
        <f t="shared" si="10"/>
        <v>C25021000601710</v>
      </c>
      <c r="B267" s="801" t="s">
        <v>118</v>
      </c>
      <c r="C267" s="791"/>
      <c r="D267" s="801" t="s">
        <v>356</v>
      </c>
      <c r="E267" s="791"/>
      <c r="F267" s="801" t="s">
        <v>358</v>
      </c>
      <c r="G267" s="791"/>
      <c r="H267" s="801" t="s">
        <v>326</v>
      </c>
      <c r="I267" s="791"/>
      <c r="J267" s="801" t="s">
        <v>314</v>
      </c>
      <c r="K267" s="791"/>
      <c r="L267" s="791"/>
      <c r="M267" s="801" t="s">
        <v>313</v>
      </c>
      <c r="N267" s="791"/>
      <c r="O267" s="791"/>
      <c r="P267" s="801" t="s">
        <v>327</v>
      </c>
      <c r="Q267" s="791"/>
      <c r="R267" s="801"/>
      <c r="S267" s="791"/>
      <c r="T267" s="804" t="s">
        <v>369</v>
      </c>
      <c r="U267" s="791"/>
      <c r="V267" s="791"/>
      <c r="W267" s="791"/>
      <c r="X267" s="791"/>
      <c r="Y267" s="791"/>
      <c r="Z267" s="791"/>
      <c r="AA267" s="791"/>
      <c r="AB267" s="801" t="s">
        <v>307</v>
      </c>
      <c r="AC267" s="791"/>
      <c r="AD267" s="791"/>
      <c r="AE267" s="791"/>
      <c r="AF267" s="791"/>
      <c r="AG267" s="801" t="s">
        <v>308</v>
      </c>
      <c r="AH267" s="791"/>
      <c r="AI267" s="791"/>
      <c r="AJ267" s="603" t="s">
        <v>84</v>
      </c>
      <c r="AK267" s="802" t="s">
        <v>309</v>
      </c>
      <c r="AL267" s="791"/>
      <c r="AM267" s="791"/>
      <c r="AN267" s="791"/>
      <c r="AO267" s="791"/>
      <c r="AP267" s="791"/>
      <c r="AQ267" s="604">
        <v>100000000</v>
      </c>
      <c r="AR267" s="605">
        <v>0</v>
      </c>
      <c r="AS267" s="660">
        <v>100000000</v>
      </c>
      <c r="AT267" s="612">
        <v>0</v>
      </c>
      <c r="AU267" s="605">
        <v>0</v>
      </c>
      <c r="AV267" s="605">
        <v>0</v>
      </c>
      <c r="AW267" s="612">
        <v>0</v>
      </c>
      <c r="AX267" s="605">
        <v>0</v>
      </c>
      <c r="AY267" s="605">
        <v>0</v>
      </c>
      <c r="AZ267" s="605">
        <v>0</v>
      </c>
      <c r="BA267" s="605">
        <v>0</v>
      </c>
      <c r="BB267" s="605">
        <v>0</v>
      </c>
      <c r="BC267" s="605">
        <v>0</v>
      </c>
    </row>
    <row r="268" spans="1:55" s="472" customFormat="1" ht="13.5">
      <c r="A268" s="610" t="str">
        <f t="shared" si="10"/>
        <v>C25021000710</v>
      </c>
      <c r="B268" s="801" t="s">
        <v>118</v>
      </c>
      <c r="C268" s="791"/>
      <c r="D268" s="801" t="s">
        <v>356</v>
      </c>
      <c r="E268" s="791"/>
      <c r="F268" s="801" t="s">
        <v>358</v>
      </c>
      <c r="G268" s="791"/>
      <c r="H268" s="801" t="s">
        <v>327</v>
      </c>
      <c r="I268" s="791"/>
      <c r="J268" s="801"/>
      <c r="K268" s="791"/>
      <c r="L268" s="791"/>
      <c r="M268" s="801"/>
      <c r="N268" s="791"/>
      <c r="O268" s="791"/>
      <c r="P268" s="801"/>
      <c r="Q268" s="791"/>
      <c r="R268" s="801"/>
      <c r="S268" s="791"/>
      <c r="T268" s="804" t="s">
        <v>370</v>
      </c>
      <c r="U268" s="791"/>
      <c r="V268" s="791"/>
      <c r="W268" s="791"/>
      <c r="X268" s="791"/>
      <c r="Y268" s="791"/>
      <c r="Z268" s="791"/>
      <c r="AA268" s="791"/>
      <c r="AB268" s="801" t="s">
        <v>307</v>
      </c>
      <c r="AC268" s="791"/>
      <c r="AD268" s="791"/>
      <c r="AE268" s="791"/>
      <c r="AF268" s="791"/>
      <c r="AG268" s="801" t="s">
        <v>308</v>
      </c>
      <c r="AH268" s="791"/>
      <c r="AI268" s="791"/>
      <c r="AJ268" s="603" t="s">
        <v>84</v>
      </c>
      <c r="AK268" s="802" t="s">
        <v>309</v>
      </c>
      <c r="AL268" s="791"/>
      <c r="AM268" s="791"/>
      <c r="AN268" s="791"/>
      <c r="AO268" s="791"/>
      <c r="AP268" s="791"/>
      <c r="AQ268" s="604">
        <v>4700000000</v>
      </c>
      <c r="AR268" s="604">
        <v>3367220000</v>
      </c>
      <c r="AS268" s="660">
        <v>1332780000</v>
      </c>
      <c r="AT268" s="612">
        <v>0</v>
      </c>
      <c r="AU268" s="604">
        <v>2718158593</v>
      </c>
      <c r="AV268" s="604">
        <v>649061407</v>
      </c>
      <c r="AW268" s="611">
        <v>928301621</v>
      </c>
      <c r="AX268" s="604">
        <v>1789856972</v>
      </c>
      <c r="AY268" s="604">
        <v>910197653</v>
      </c>
      <c r="AZ268" s="604">
        <v>18103968</v>
      </c>
      <c r="BA268" s="604">
        <v>910197653</v>
      </c>
      <c r="BB268" s="605">
        <v>0</v>
      </c>
      <c r="BC268" s="605">
        <v>0</v>
      </c>
    </row>
    <row r="269" spans="1:55" s="472" customFormat="1" ht="13.5">
      <c r="A269" s="610" t="str">
        <f t="shared" si="10"/>
        <v>C250210007010</v>
      </c>
      <c r="B269" s="790" t="s">
        <v>118</v>
      </c>
      <c r="C269" s="791"/>
      <c r="D269" s="790" t="s">
        <v>356</v>
      </c>
      <c r="E269" s="791"/>
      <c r="F269" s="790" t="s">
        <v>358</v>
      </c>
      <c r="G269" s="791"/>
      <c r="H269" s="790" t="s">
        <v>327</v>
      </c>
      <c r="I269" s="791"/>
      <c r="J269" s="790" t="s">
        <v>314</v>
      </c>
      <c r="K269" s="791"/>
      <c r="L269" s="791"/>
      <c r="M269" s="790"/>
      <c r="N269" s="791"/>
      <c r="O269" s="791"/>
      <c r="P269" s="790"/>
      <c r="Q269" s="791"/>
      <c r="R269" s="790"/>
      <c r="S269" s="791"/>
      <c r="T269" s="794" t="s">
        <v>370</v>
      </c>
      <c r="U269" s="791"/>
      <c r="V269" s="791"/>
      <c r="W269" s="791"/>
      <c r="X269" s="791"/>
      <c r="Y269" s="791"/>
      <c r="Z269" s="791"/>
      <c r="AA269" s="791"/>
      <c r="AB269" s="790" t="s">
        <v>307</v>
      </c>
      <c r="AC269" s="791"/>
      <c r="AD269" s="791"/>
      <c r="AE269" s="791"/>
      <c r="AF269" s="791"/>
      <c r="AG269" s="790" t="s">
        <v>308</v>
      </c>
      <c r="AH269" s="791"/>
      <c r="AI269" s="791"/>
      <c r="AJ269" s="599" t="s">
        <v>84</v>
      </c>
      <c r="AK269" s="797" t="s">
        <v>309</v>
      </c>
      <c r="AL269" s="791"/>
      <c r="AM269" s="791"/>
      <c r="AN269" s="791"/>
      <c r="AO269" s="791"/>
      <c r="AP269" s="791"/>
      <c r="AQ269" s="600">
        <v>3500000000</v>
      </c>
      <c r="AR269" s="600">
        <v>3367220000</v>
      </c>
      <c r="AS269" s="658">
        <v>132780000</v>
      </c>
      <c r="AT269" s="703">
        <v>0</v>
      </c>
      <c r="AU269" s="600">
        <v>2718158593</v>
      </c>
      <c r="AV269" s="600">
        <v>649061407</v>
      </c>
      <c r="AW269" s="702">
        <v>928301621</v>
      </c>
      <c r="AX269" s="600">
        <v>1789856972</v>
      </c>
      <c r="AY269" s="600">
        <v>910197653</v>
      </c>
      <c r="AZ269" s="600">
        <v>18103968</v>
      </c>
      <c r="BA269" s="600">
        <v>910197653</v>
      </c>
      <c r="BB269" s="601">
        <v>0</v>
      </c>
      <c r="BC269" s="601">
        <v>0</v>
      </c>
    </row>
    <row r="270" spans="1:55" s="472" customFormat="1" ht="13.5">
      <c r="A270" s="610" t="str">
        <f t="shared" si="10"/>
        <v>C2502100070210</v>
      </c>
      <c r="B270" s="790" t="s">
        <v>118</v>
      </c>
      <c r="C270" s="791"/>
      <c r="D270" s="790" t="s">
        <v>356</v>
      </c>
      <c r="E270" s="791"/>
      <c r="F270" s="790" t="s">
        <v>358</v>
      </c>
      <c r="G270" s="791"/>
      <c r="H270" s="790" t="s">
        <v>327</v>
      </c>
      <c r="I270" s="791"/>
      <c r="J270" s="790" t="s">
        <v>314</v>
      </c>
      <c r="K270" s="791"/>
      <c r="L270" s="791"/>
      <c r="M270" s="790" t="s">
        <v>316</v>
      </c>
      <c r="N270" s="791"/>
      <c r="O270" s="791"/>
      <c r="P270" s="790"/>
      <c r="Q270" s="791"/>
      <c r="R270" s="790"/>
      <c r="S270" s="791"/>
      <c r="T270" s="794" t="s">
        <v>360</v>
      </c>
      <c r="U270" s="791"/>
      <c r="V270" s="791"/>
      <c r="W270" s="791"/>
      <c r="X270" s="791"/>
      <c r="Y270" s="791"/>
      <c r="Z270" s="791"/>
      <c r="AA270" s="791"/>
      <c r="AB270" s="790" t="s">
        <v>307</v>
      </c>
      <c r="AC270" s="791"/>
      <c r="AD270" s="791"/>
      <c r="AE270" s="791"/>
      <c r="AF270" s="791"/>
      <c r="AG270" s="790" t="s">
        <v>308</v>
      </c>
      <c r="AH270" s="791"/>
      <c r="AI270" s="791"/>
      <c r="AJ270" s="599" t="s">
        <v>84</v>
      </c>
      <c r="AK270" s="797" t="s">
        <v>309</v>
      </c>
      <c r="AL270" s="791"/>
      <c r="AM270" s="791"/>
      <c r="AN270" s="791"/>
      <c r="AO270" s="791"/>
      <c r="AP270" s="791"/>
      <c r="AQ270" s="600">
        <v>3500000000</v>
      </c>
      <c r="AR270" s="600">
        <v>3367220000</v>
      </c>
      <c r="AS270" s="658">
        <v>132780000</v>
      </c>
      <c r="AT270" s="703">
        <v>0</v>
      </c>
      <c r="AU270" s="600">
        <v>2718158593</v>
      </c>
      <c r="AV270" s="600">
        <v>649061407</v>
      </c>
      <c r="AW270" s="702">
        <v>928301621</v>
      </c>
      <c r="AX270" s="600">
        <v>1789856972</v>
      </c>
      <c r="AY270" s="600">
        <v>910197653</v>
      </c>
      <c r="AZ270" s="600">
        <v>18103968</v>
      </c>
      <c r="BA270" s="600">
        <v>910197653</v>
      </c>
      <c r="BB270" s="601">
        <v>0</v>
      </c>
      <c r="BC270" s="601">
        <v>0</v>
      </c>
    </row>
    <row r="271" spans="1:55" s="472" customFormat="1" ht="13.5">
      <c r="A271" s="610" t="str">
        <f t="shared" si="10"/>
        <v>C25021000702110</v>
      </c>
      <c r="B271" s="801" t="s">
        <v>118</v>
      </c>
      <c r="C271" s="791"/>
      <c r="D271" s="801" t="s">
        <v>356</v>
      </c>
      <c r="E271" s="791"/>
      <c r="F271" s="801" t="s">
        <v>358</v>
      </c>
      <c r="G271" s="791"/>
      <c r="H271" s="801" t="s">
        <v>327</v>
      </c>
      <c r="I271" s="791"/>
      <c r="J271" s="801" t="s">
        <v>314</v>
      </c>
      <c r="K271" s="791"/>
      <c r="L271" s="791"/>
      <c r="M271" s="801" t="s">
        <v>316</v>
      </c>
      <c r="N271" s="791"/>
      <c r="O271" s="791"/>
      <c r="P271" s="801" t="s">
        <v>313</v>
      </c>
      <c r="Q271" s="791"/>
      <c r="R271" s="801"/>
      <c r="S271" s="791"/>
      <c r="T271" s="804" t="s">
        <v>366</v>
      </c>
      <c r="U271" s="791"/>
      <c r="V271" s="791"/>
      <c r="W271" s="791"/>
      <c r="X271" s="791"/>
      <c r="Y271" s="791"/>
      <c r="Z271" s="791"/>
      <c r="AA271" s="791"/>
      <c r="AB271" s="801" t="s">
        <v>307</v>
      </c>
      <c r="AC271" s="791"/>
      <c r="AD271" s="791"/>
      <c r="AE271" s="791"/>
      <c r="AF271" s="791"/>
      <c r="AG271" s="801" t="s">
        <v>308</v>
      </c>
      <c r="AH271" s="791"/>
      <c r="AI271" s="791"/>
      <c r="AJ271" s="603" t="s">
        <v>84</v>
      </c>
      <c r="AK271" s="802" t="s">
        <v>309</v>
      </c>
      <c r="AL271" s="791"/>
      <c r="AM271" s="791"/>
      <c r="AN271" s="791"/>
      <c r="AO271" s="791"/>
      <c r="AP271" s="791"/>
      <c r="AQ271" s="604">
        <v>2400000000</v>
      </c>
      <c r="AR271" s="604">
        <v>2342220000</v>
      </c>
      <c r="AS271" s="660">
        <v>57780000</v>
      </c>
      <c r="AT271" s="612">
        <v>0</v>
      </c>
      <c r="AU271" s="604">
        <v>1914217999</v>
      </c>
      <c r="AV271" s="604">
        <v>428002001</v>
      </c>
      <c r="AW271" s="611">
        <v>561257319</v>
      </c>
      <c r="AX271" s="604">
        <v>1352960680</v>
      </c>
      <c r="AY271" s="604">
        <v>561257319</v>
      </c>
      <c r="AZ271" s="605">
        <v>0</v>
      </c>
      <c r="BA271" s="604">
        <v>561257319</v>
      </c>
      <c r="BB271" s="605">
        <v>0</v>
      </c>
      <c r="BC271" s="605">
        <v>0</v>
      </c>
    </row>
    <row r="272" spans="1:55" s="472" customFormat="1" ht="13.5">
      <c r="A272" s="610" t="str">
        <f t="shared" si="10"/>
        <v>C25021000702210</v>
      </c>
      <c r="B272" s="801" t="s">
        <v>118</v>
      </c>
      <c r="C272" s="791"/>
      <c r="D272" s="801" t="s">
        <v>356</v>
      </c>
      <c r="E272" s="791"/>
      <c r="F272" s="801" t="s">
        <v>358</v>
      </c>
      <c r="G272" s="791"/>
      <c r="H272" s="801" t="s">
        <v>327</v>
      </c>
      <c r="I272" s="791"/>
      <c r="J272" s="801" t="s">
        <v>314</v>
      </c>
      <c r="K272" s="791"/>
      <c r="L272" s="791"/>
      <c r="M272" s="801" t="s">
        <v>316</v>
      </c>
      <c r="N272" s="791"/>
      <c r="O272" s="791"/>
      <c r="P272" s="801" t="s">
        <v>316</v>
      </c>
      <c r="Q272" s="791"/>
      <c r="R272" s="801"/>
      <c r="S272" s="791"/>
      <c r="T272" s="804" t="s">
        <v>361</v>
      </c>
      <c r="U272" s="791"/>
      <c r="V272" s="791"/>
      <c r="W272" s="791"/>
      <c r="X272" s="791"/>
      <c r="Y272" s="791"/>
      <c r="Z272" s="791"/>
      <c r="AA272" s="791"/>
      <c r="AB272" s="801" t="s">
        <v>307</v>
      </c>
      <c r="AC272" s="791"/>
      <c r="AD272" s="791"/>
      <c r="AE272" s="791"/>
      <c r="AF272" s="791"/>
      <c r="AG272" s="801" t="s">
        <v>308</v>
      </c>
      <c r="AH272" s="791"/>
      <c r="AI272" s="791"/>
      <c r="AJ272" s="603" t="s">
        <v>84</v>
      </c>
      <c r="AK272" s="802" t="s">
        <v>309</v>
      </c>
      <c r="AL272" s="791"/>
      <c r="AM272" s="791"/>
      <c r="AN272" s="791"/>
      <c r="AO272" s="791"/>
      <c r="AP272" s="791"/>
      <c r="AQ272" s="604">
        <v>375000000</v>
      </c>
      <c r="AR272" s="604">
        <v>375000000</v>
      </c>
      <c r="AS272" s="661">
        <v>0</v>
      </c>
      <c r="AT272" s="612">
        <v>0</v>
      </c>
      <c r="AU272" s="604">
        <v>375000000</v>
      </c>
      <c r="AV272" s="605">
        <v>0</v>
      </c>
      <c r="AW272" s="611">
        <v>75000000</v>
      </c>
      <c r="AX272" s="604">
        <v>300000000</v>
      </c>
      <c r="AY272" s="604">
        <v>75000000</v>
      </c>
      <c r="AZ272" s="605">
        <v>0</v>
      </c>
      <c r="BA272" s="604">
        <v>75000000</v>
      </c>
      <c r="BB272" s="605">
        <v>0</v>
      </c>
      <c r="BC272" s="605">
        <v>0</v>
      </c>
    </row>
    <row r="273" spans="1:55" s="472" customFormat="1" ht="13.5">
      <c r="A273" s="610" t="str">
        <f t="shared" si="10"/>
        <v>C25021000702310</v>
      </c>
      <c r="B273" s="801" t="s">
        <v>118</v>
      </c>
      <c r="C273" s="791"/>
      <c r="D273" s="801" t="s">
        <v>356</v>
      </c>
      <c r="E273" s="791"/>
      <c r="F273" s="801" t="s">
        <v>358</v>
      </c>
      <c r="G273" s="791"/>
      <c r="H273" s="801" t="s">
        <v>327</v>
      </c>
      <c r="I273" s="791"/>
      <c r="J273" s="801" t="s">
        <v>314</v>
      </c>
      <c r="K273" s="791"/>
      <c r="L273" s="791"/>
      <c r="M273" s="801" t="s">
        <v>316</v>
      </c>
      <c r="N273" s="791"/>
      <c r="O273" s="791"/>
      <c r="P273" s="801" t="s">
        <v>323</v>
      </c>
      <c r="Q273" s="791"/>
      <c r="R273" s="801"/>
      <c r="S273" s="791"/>
      <c r="T273" s="804" t="s">
        <v>362</v>
      </c>
      <c r="U273" s="791"/>
      <c r="V273" s="791"/>
      <c r="W273" s="791"/>
      <c r="X273" s="791"/>
      <c r="Y273" s="791"/>
      <c r="Z273" s="791"/>
      <c r="AA273" s="791"/>
      <c r="AB273" s="801" t="s">
        <v>307</v>
      </c>
      <c r="AC273" s="791"/>
      <c r="AD273" s="791"/>
      <c r="AE273" s="791"/>
      <c r="AF273" s="791"/>
      <c r="AG273" s="801" t="s">
        <v>308</v>
      </c>
      <c r="AH273" s="791"/>
      <c r="AI273" s="791"/>
      <c r="AJ273" s="603" t="s">
        <v>84</v>
      </c>
      <c r="AK273" s="802" t="s">
        <v>309</v>
      </c>
      <c r="AL273" s="791"/>
      <c r="AM273" s="791"/>
      <c r="AN273" s="791"/>
      <c r="AO273" s="791"/>
      <c r="AP273" s="791"/>
      <c r="AQ273" s="604">
        <v>150000000</v>
      </c>
      <c r="AR273" s="604">
        <v>150000000</v>
      </c>
      <c r="AS273" s="661">
        <v>0</v>
      </c>
      <c r="AT273" s="612">
        <v>0</v>
      </c>
      <c r="AU273" s="604">
        <v>150000000</v>
      </c>
      <c r="AV273" s="605">
        <v>0</v>
      </c>
      <c r="AW273" s="611">
        <v>76781230</v>
      </c>
      <c r="AX273" s="604">
        <v>73218770</v>
      </c>
      <c r="AY273" s="604">
        <v>76781230</v>
      </c>
      <c r="AZ273" s="605">
        <v>0</v>
      </c>
      <c r="BA273" s="604">
        <v>76781230</v>
      </c>
      <c r="BB273" s="605">
        <v>0</v>
      </c>
      <c r="BC273" s="605">
        <v>0</v>
      </c>
    </row>
    <row r="274" spans="1:55" s="472" customFormat="1" ht="13.5">
      <c r="A274" s="610" t="str">
        <f t="shared" si="10"/>
        <v>C25021000702410</v>
      </c>
      <c r="B274" s="801" t="s">
        <v>118</v>
      </c>
      <c r="C274" s="791"/>
      <c r="D274" s="801" t="s">
        <v>356</v>
      </c>
      <c r="E274" s="791"/>
      <c r="F274" s="801" t="s">
        <v>358</v>
      </c>
      <c r="G274" s="791"/>
      <c r="H274" s="801" t="s">
        <v>327</v>
      </c>
      <c r="I274" s="791"/>
      <c r="J274" s="801" t="s">
        <v>314</v>
      </c>
      <c r="K274" s="791"/>
      <c r="L274" s="791"/>
      <c r="M274" s="801" t="s">
        <v>316</v>
      </c>
      <c r="N274" s="791"/>
      <c r="O274" s="791"/>
      <c r="P274" s="801" t="s">
        <v>317</v>
      </c>
      <c r="Q274" s="791"/>
      <c r="R274" s="801"/>
      <c r="S274" s="791"/>
      <c r="T274" s="804" t="s">
        <v>103</v>
      </c>
      <c r="U274" s="791"/>
      <c r="V274" s="791"/>
      <c r="W274" s="791"/>
      <c r="X274" s="791"/>
      <c r="Y274" s="791"/>
      <c r="Z274" s="791"/>
      <c r="AA274" s="791"/>
      <c r="AB274" s="801" t="s">
        <v>307</v>
      </c>
      <c r="AC274" s="791"/>
      <c r="AD274" s="791"/>
      <c r="AE274" s="791"/>
      <c r="AF274" s="791"/>
      <c r="AG274" s="801" t="s">
        <v>308</v>
      </c>
      <c r="AH274" s="791"/>
      <c r="AI274" s="791"/>
      <c r="AJ274" s="603" t="s">
        <v>84</v>
      </c>
      <c r="AK274" s="802" t="s">
        <v>309</v>
      </c>
      <c r="AL274" s="791"/>
      <c r="AM274" s="791"/>
      <c r="AN274" s="791"/>
      <c r="AO274" s="791"/>
      <c r="AP274" s="791"/>
      <c r="AQ274" s="604">
        <v>500000000</v>
      </c>
      <c r="AR274" s="604">
        <v>500000000</v>
      </c>
      <c r="AS274" s="661">
        <v>0</v>
      </c>
      <c r="AT274" s="612">
        <v>0</v>
      </c>
      <c r="AU274" s="604">
        <v>278940594</v>
      </c>
      <c r="AV274" s="604">
        <v>221059406</v>
      </c>
      <c r="AW274" s="611">
        <v>215263072</v>
      </c>
      <c r="AX274" s="604">
        <v>63677522</v>
      </c>
      <c r="AY274" s="604">
        <v>197159104</v>
      </c>
      <c r="AZ274" s="604">
        <v>18103968</v>
      </c>
      <c r="BA274" s="604">
        <v>197159104</v>
      </c>
      <c r="BB274" s="605">
        <v>0</v>
      </c>
      <c r="BC274" s="605">
        <v>0</v>
      </c>
    </row>
    <row r="275" spans="1:55" s="472" customFormat="1" ht="13.5">
      <c r="A275" s="610" t="str">
        <f t="shared" si="10"/>
        <v>C25021000702610</v>
      </c>
      <c r="B275" s="801" t="s">
        <v>118</v>
      </c>
      <c r="C275" s="791"/>
      <c r="D275" s="801" t="s">
        <v>356</v>
      </c>
      <c r="E275" s="791"/>
      <c r="F275" s="801" t="s">
        <v>358</v>
      </c>
      <c r="G275" s="791"/>
      <c r="H275" s="801" t="s">
        <v>327</v>
      </c>
      <c r="I275" s="791"/>
      <c r="J275" s="801" t="s">
        <v>314</v>
      </c>
      <c r="K275" s="791"/>
      <c r="L275" s="791"/>
      <c r="M275" s="801" t="s">
        <v>316</v>
      </c>
      <c r="N275" s="791"/>
      <c r="O275" s="791"/>
      <c r="P275" s="801" t="s">
        <v>326</v>
      </c>
      <c r="Q275" s="791"/>
      <c r="R275" s="801"/>
      <c r="S275" s="791"/>
      <c r="T275" s="804" t="s">
        <v>363</v>
      </c>
      <c r="U275" s="791"/>
      <c r="V275" s="791"/>
      <c r="W275" s="791"/>
      <c r="X275" s="791"/>
      <c r="Y275" s="791"/>
      <c r="Z275" s="791"/>
      <c r="AA275" s="791"/>
      <c r="AB275" s="801" t="s">
        <v>307</v>
      </c>
      <c r="AC275" s="791"/>
      <c r="AD275" s="791"/>
      <c r="AE275" s="791"/>
      <c r="AF275" s="791"/>
      <c r="AG275" s="801" t="s">
        <v>308</v>
      </c>
      <c r="AH275" s="791"/>
      <c r="AI275" s="791"/>
      <c r="AJ275" s="603" t="s">
        <v>84</v>
      </c>
      <c r="AK275" s="802" t="s">
        <v>309</v>
      </c>
      <c r="AL275" s="791"/>
      <c r="AM275" s="791"/>
      <c r="AN275" s="791"/>
      <c r="AO275" s="791"/>
      <c r="AP275" s="791"/>
      <c r="AQ275" s="604">
        <v>75000000</v>
      </c>
      <c r="AR275" s="605">
        <v>0</v>
      </c>
      <c r="AS275" s="660">
        <v>75000000</v>
      </c>
      <c r="AT275" s="612">
        <v>0</v>
      </c>
      <c r="AU275" s="605">
        <v>0</v>
      </c>
      <c r="AV275" s="605">
        <v>0</v>
      </c>
      <c r="AW275" s="612">
        <v>0</v>
      </c>
      <c r="AX275" s="605">
        <v>0</v>
      </c>
      <c r="AY275" s="605">
        <v>0</v>
      </c>
      <c r="AZ275" s="605">
        <v>0</v>
      </c>
      <c r="BA275" s="605">
        <v>0</v>
      </c>
      <c r="BB275" s="605">
        <v>0</v>
      </c>
      <c r="BC275" s="605">
        <v>0</v>
      </c>
    </row>
    <row r="276" spans="1:55" s="472" customFormat="1" ht="13.5">
      <c r="A276" s="610" t="str">
        <f t="shared" si="10"/>
        <v>C250210007021110</v>
      </c>
      <c r="B276" s="801" t="s">
        <v>118</v>
      </c>
      <c r="C276" s="791"/>
      <c r="D276" s="801" t="s">
        <v>356</v>
      </c>
      <c r="E276" s="791"/>
      <c r="F276" s="801" t="s">
        <v>358</v>
      </c>
      <c r="G276" s="791"/>
      <c r="H276" s="801" t="s">
        <v>327</v>
      </c>
      <c r="I276" s="791"/>
      <c r="J276" s="801" t="s">
        <v>314</v>
      </c>
      <c r="K276" s="791"/>
      <c r="L276" s="791"/>
      <c r="M276" s="801" t="s">
        <v>316</v>
      </c>
      <c r="N276" s="791"/>
      <c r="O276" s="791"/>
      <c r="P276" s="801" t="s">
        <v>99</v>
      </c>
      <c r="Q276" s="791"/>
      <c r="R276" s="801"/>
      <c r="S276" s="791"/>
      <c r="T276" s="804" t="s">
        <v>364</v>
      </c>
      <c r="U276" s="791"/>
      <c r="V276" s="791"/>
      <c r="W276" s="791"/>
      <c r="X276" s="791"/>
      <c r="Y276" s="791"/>
      <c r="Z276" s="791"/>
      <c r="AA276" s="791"/>
      <c r="AB276" s="801" t="s">
        <v>307</v>
      </c>
      <c r="AC276" s="791"/>
      <c r="AD276" s="791"/>
      <c r="AE276" s="791"/>
      <c r="AF276" s="791"/>
      <c r="AG276" s="801" t="s">
        <v>308</v>
      </c>
      <c r="AH276" s="791"/>
      <c r="AI276" s="791"/>
      <c r="AJ276" s="603" t="s">
        <v>84</v>
      </c>
      <c r="AK276" s="802" t="s">
        <v>309</v>
      </c>
      <c r="AL276" s="791"/>
      <c r="AM276" s="791"/>
      <c r="AN276" s="791"/>
      <c r="AO276" s="791"/>
      <c r="AP276" s="791"/>
      <c r="AQ276" s="605">
        <v>0</v>
      </c>
      <c r="AR276" s="605">
        <v>0</v>
      </c>
      <c r="AS276" s="661">
        <v>0</v>
      </c>
      <c r="AT276" s="612">
        <v>0</v>
      </c>
      <c r="AU276" s="605">
        <v>0</v>
      </c>
      <c r="AV276" s="605">
        <v>0</v>
      </c>
      <c r="AW276" s="612">
        <v>0</v>
      </c>
      <c r="AX276" s="605">
        <v>0</v>
      </c>
      <c r="AY276" s="605">
        <v>0</v>
      </c>
      <c r="AZ276" s="605">
        <v>0</v>
      </c>
      <c r="BA276" s="605">
        <v>0</v>
      </c>
      <c r="BB276" s="605">
        <v>0</v>
      </c>
      <c r="BC276" s="605">
        <v>0</v>
      </c>
    </row>
    <row r="277" spans="1:55" s="472" customFormat="1" ht="13.5">
      <c r="A277" s="610" t="str">
        <f t="shared" si="10"/>
        <v>C259910</v>
      </c>
      <c r="B277" s="790" t="s">
        <v>118</v>
      </c>
      <c r="C277" s="791"/>
      <c r="D277" s="790" t="s">
        <v>371</v>
      </c>
      <c r="E277" s="791"/>
      <c r="F277" s="790"/>
      <c r="G277" s="791"/>
      <c r="H277" s="790"/>
      <c r="I277" s="791"/>
      <c r="J277" s="790"/>
      <c r="K277" s="791"/>
      <c r="L277" s="791"/>
      <c r="M277" s="790"/>
      <c r="N277" s="791"/>
      <c r="O277" s="791"/>
      <c r="P277" s="790"/>
      <c r="Q277" s="791"/>
      <c r="R277" s="790"/>
      <c r="S277" s="791"/>
      <c r="T277" s="794" t="s">
        <v>372</v>
      </c>
      <c r="U277" s="791"/>
      <c r="V277" s="791"/>
      <c r="W277" s="791"/>
      <c r="X277" s="791"/>
      <c r="Y277" s="791"/>
      <c r="Z277" s="791"/>
      <c r="AA277" s="791"/>
      <c r="AB277" s="790" t="s">
        <v>307</v>
      </c>
      <c r="AC277" s="791"/>
      <c r="AD277" s="791"/>
      <c r="AE277" s="791"/>
      <c r="AF277" s="791"/>
      <c r="AG277" s="790" t="s">
        <v>308</v>
      </c>
      <c r="AH277" s="791"/>
      <c r="AI277" s="791"/>
      <c r="AJ277" s="599" t="s">
        <v>84</v>
      </c>
      <c r="AK277" s="797" t="s">
        <v>309</v>
      </c>
      <c r="AL277" s="791"/>
      <c r="AM277" s="791"/>
      <c r="AN277" s="791"/>
      <c r="AO277" s="791"/>
      <c r="AP277" s="791"/>
      <c r="AQ277" s="600">
        <v>9670420000</v>
      </c>
      <c r="AR277" s="601">
        <v>0</v>
      </c>
      <c r="AS277" s="658">
        <v>9670420000</v>
      </c>
      <c r="AT277" s="703">
        <v>0</v>
      </c>
      <c r="AU277" s="601">
        <v>0</v>
      </c>
      <c r="AV277" s="601">
        <v>0</v>
      </c>
      <c r="AW277" s="703">
        <v>0</v>
      </c>
      <c r="AX277" s="601">
        <v>0</v>
      </c>
      <c r="AY277" s="601">
        <v>0</v>
      </c>
      <c r="AZ277" s="601">
        <v>0</v>
      </c>
      <c r="BA277" s="601">
        <v>0</v>
      </c>
      <c r="BB277" s="601">
        <v>0</v>
      </c>
      <c r="BC277" s="601">
        <v>0</v>
      </c>
    </row>
    <row r="278" spans="1:55" s="472" customFormat="1" ht="13.5">
      <c r="A278" s="610" t="str">
        <f t="shared" si="10"/>
        <v>C259913</v>
      </c>
      <c r="B278" s="790" t="s">
        <v>118</v>
      </c>
      <c r="C278" s="791"/>
      <c r="D278" s="790" t="s">
        <v>371</v>
      </c>
      <c r="E278" s="791"/>
      <c r="F278" s="790"/>
      <c r="G278" s="791"/>
      <c r="H278" s="790"/>
      <c r="I278" s="791"/>
      <c r="J278" s="790"/>
      <c r="K278" s="791"/>
      <c r="L278" s="791"/>
      <c r="M278" s="790"/>
      <c r="N278" s="791"/>
      <c r="O278" s="791"/>
      <c r="P278" s="790"/>
      <c r="Q278" s="791"/>
      <c r="R278" s="790"/>
      <c r="S278" s="791"/>
      <c r="T278" s="794" t="s">
        <v>372</v>
      </c>
      <c r="U278" s="791"/>
      <c r="V278" s="791"/>
      <c r="W278" s="791"/>
      <c r="X278" s="791"/>
      <c r="Y278" s="791"/>
      <c r="Z278" s="791"/>
      <c r="AA278" s="791"/>
      <c r="AB278" s="790" t="s">
        <v>307</v>
      </c>
      <c r="AC278" s="791"/>
      <c r="AD278" s="791"/>
      <c r="AE278" s="791"/>
      <c r="AF278" s="791"/>
      <c r="AG278" s="790" t="s">
        <v>308</v>
      </c>
      <c r="AH278" s="791"/>
      <c r="AI278" s="791"/>
      <c r="AJ278" s="599" t="s">
        <v>337</v>
      </c>
      <c r="AK278" s="797" t="s">
        <v>355</v>
      </c>
      <c r="AL278" s="791"/>
      <c r="AM278" s="791"/>
      <c r="AN278" s="791"/>
      <c r="AO278" s="791"/>
      <c r="AP278" s="791"/>
      <c r="AQ278" s="600">
        <v>5000000000</v>
      </c>
      <c r="AR278" s="600">
        <v>5000000000</v>
      </c>
      <c r="AS278" s="659">
        <v>0</v>
      </c>
      <c r="AT278" s="703">
        <v>0</v>
      </c>
      <c r="AU278" s="600">
        <v>5000000000</v>
      </c>
      <c r="AV278" s="601">
        <v>0</v>
      </c>
      <c r="AW278" s="702">
        <v>25907273.640000001</v>
      </c>
      <c r="AX278" s="600">
        <v>4974092726.3599997</v>
      </c>
      <c r="AY278" s="600">
        <v>25907273.640000001</v>
      </c>
      <c r="AZ278" s="601">
        <v>0</v>
      </c>
      <c r="BA278" s="600">
        <v>25907273.640000001</v>
      </c>
      <c r="BB278" s="601">
        <v>0</v>
      </c>
      <c r="BC278" s="601">
        <v>0</v>
      </c>
    </row>
    <row r="279" spans="1:55" s="472" customFormat="1" ht="13.5">
      <c r="A279" s="610" t="str">
        <f t="shared" si="10"/>
        <v>C2599100010</v>
      </c>
      <c r="B279" s="790" t="s">
        <v>118</v>
      </c>
      <c r="C279" s="791"/>
      <c r="D279" s="790" t="s">
        <v>371</v>
      </c>
      <c r="E279" s="791"/>
      <c r="F279" s="790" t="s">
        <v>358</v>
      </c>
      <c r="G279" s="791"/>
      <c r="H279" s="790"/>
      <c r="I279" s="791"/>
      <c r="J279" s="790"/>
      <c r="K279" s="791"/>
      <c r="L279" s="791"/>
      <c r="M279" s="790"/>
      <c r="N279" s="791"/>
      <c r="O279" s="791"/>
      <c r="P279" s="790"/>
      <c r="Q279" s="791"/>
      <c r="R279" s="790"/>
      <c r="S279" s="791"/>
      <c r="T279" s="794" t="s">
        <v>359</v>
      </c>
      <c r="U279" s="791"/>
      <c r="V279" s="791"/>
      <c r="W279" s="791"/>
      <c r="X279" s="791"/>
      <c r="Y279" s="791"/>
      <c r="Z279" s="791"/>
      <c r="AA279" s="791"/>
      <c r="AB279" s="790" t="s">
        <v>307</v>
      </c>
      <c r="AC279" s="791"/>
      <c r="AD279" s="791"/>
      <c r="AE279" s="791"/>
      <c r="AF279" s="791"/>
      <c r="AG279" s="790" t="s">
        <v>308</v>
      </c>
      <c r="AH279" s="791"/>
      <c r="AI279" s="791"/>
      <c r="AJ279" s="599" t="s">
        <v>84</v>
      </c>
      <c r="AK279" s="797" t="s">
        <v>309</v>
      </c>
      <c r="AL279" s="791"/>
      <c r="AM279" s="791"/>
      <c r="AN279" s="791"/>
      <c r="AO279" s="791"/>
      <c r="AP279" s="791"/>
      <c r="AQ279" s="600">
        <v>9670420000</v>
      </c>
      <c r="AR279" s="601">
        <v>0</v>
      </c>
      <c r="AS279" s="658">
        <v>9670420000</v>
      </c>
      <c r="AT279" s="703">
        <v>0</v>
      </c>
      <c r="AU279" s="601">
        <v>0</v>
      </c>
      <c r="AV279" s="601">
        <v>0</v>
      </c>
      <c r="AW279" s="703">
        <v>0</v>
      </c>
      <c r="AX279" s="601">
        <v>0</v>
      </c>
      <c r="AY279" s="601">
        <v>0</v>
      </c>
      <c r="AZ279" s="601">
        <v>0</v>
      </c>
      <c r="BA279" s="601">
        <v>0</v>
      </c>
      <c r="BB279" s="601">
        <v>0</v>
      </c>
      <c r="BC279" s="601">
        <v>0</v>
      </c>
    </row>
    <row r="280" spans="1:55" s="472" customFormat="1" ht="13.5">
      <c r="A280" s="610" t="str">
        <f t="shared" si="10"/>
        <v>C2599100013</v>
      </c>
      <c r="B280" s="790" t="s">
        <v>118</v>
      </c>
      <c r="C280" s="791"/>
      <c r="D280" s="790" t="s">
        <v>371</v>
      </c>
      <c r="E280" s="791"/>
      <c r="F280" s="790" t="s">
        <v>358</v>
      </c>
      <c r="G280" s="791"/>
      <c r="H280" s="790"/>
      <c r="I280" s="791"/>
      <c r="J280" s="790"/>
      <c r="K280" s="791"/>
      <c r="L280" s="791"/>
      <c r="M280" s="790"/>
      <c r="N280" s="791"/>
      <c r="O280" s="791"/>
      <c r="P280" s="790"/>
      <c r="Q280" s="791"/>
      <c r="R280" s="790"/>
      <c r="S280" s="791"/>
      <c r="T280" s="794" t="s">
        <v>359</v>
      </c>
      <c r="U280" s="791"/>
      <c r="V280" s="791"/>
      <c r="W280" s="791"/>
      <c r="X280" s="791"/>
      <c r="Y280" s="791"/>
      <c r="Z280" s="791"/>
      <c r="AA280" s="791"/>
      <c r="AB280" s="790" t="s">
        <v>307</v>
      </c>
      <c r="AC280" s="791"/>
      <c r="AD280" s="791"/>
      <c r="AE280" s="791"/>
      <c r="AF280" s="791"/>
      <c r="AG280" s="790" t="s">
        <v>308</v>
      </c>
      <c r="AH280" s="791"/>
      <c r="AI280" s="791"/>
      <c r="AJ280" s="599" t="s">
        <v>337</v>
      </c>
      <c r="AK280" s="797" t="s">
        <v>355</v>
      </c>
      <c r="AL280" s="791"/>
      <c r="AM280" s="791"/>
      <c r="AN280" s="791"/>
      <c r="AO280" s="791"/>
      <c r="AP280" s="791"/>
      <c r="AQ280" s="600">
        <v>5000000000</v>
      </c>
      <c r="AR280" s="600">
        <v>5000000000</v>
      </c>
      <c r="AS280" s="659">
        <v>0</v>
      </c>
      <c r="AT280" s="703">
        <v>0</v>
      </c>
      <c r="AU280" s="600">
        <v>5000000000</v>
      </c>
      <c r="AV280" s="601">
        <v>0</v>
      </c>
      <c r="AW280" s="702">
        <v>25907273.640000001</v>
      </c>
      <c r="AX280" s="600">
        <v>4974092726.3599997</v>
      </c>
      <c r="AY280" s="600">
        <v>25907273.640000001</v>
      </c>
      <c r="AZ280" s="601">
        <v>0</v>
      </c>
      <c r="BA280" s="600">
        <v>25907273.640000001</v>
      </c>
      <c r="BB280" s="601">
        <v>0</v>
      </c>
      <c r="BC280" s="601">
        <v>0</v>
      </c>
    </row>
    <row r="281" spans="1:55" s="712" customFormat="1" ht="13.5">
      <c r="A281" s="712" t="str">
        <f t="shared" si="10"/>
        <v>C25991000110</v>
      </c>
      <c r="B281" s="810" t="s">
        <v>118</v>
      </c>
      <c r="C281" s="811"/>
      <c r="D281" s="810" t="s">
        <v>371</v>
      </c>
      <c r="E281" s="811"/>
      <c r="F281" s="810" t="s">
        <v>358</v>
      </c>
      <c r="G281" s="811"/>
      <c r="H281" s="810" t="s">
        <v>313</v>
      </c>
      <c r="I281" s="811"/>
      <c r="J281" s="810"/>
      <c r="K281" s="811"/>
      <c r="L281" s="811"/>
      <c r="M281" s="810"/>
      <c r="N281" s="811"/>
      <c r="O281" s="811"/>
      <c r="P281" s="810"/>
      <c r="Q281" s="811"/>
      <c r="R281" s="810"/>
      <c r="S281" s="811"/>
      <c r="T281" s="813" t="s">
        <v>208</v>
      </c>
      <c r="U281" s="811"/>
      <c r="V281" s="811"/>
      <c r="W281" s="811"/>
      <c r="X281" s="811"/>
      <c r="Y281" s="811"/>
      <c r="Z281" s="811"/>
      <c r="AA281" s="811"/>
      <c r="AB281" s="810" t="s">
        <v>307</v>
      </c>
      <c r="AC281" s="811"/>
      <c r="AD281" s="811"/>
      <c r="AE281" s="811"/>
      <c r="AF281" s="811"/>
      <c r="AG281" s="810" t="s">
        <v>308</v>
      </c>
      <c r="AH281" s="811"/>
      <c r="AI281" s="811"/>
      <c r="AJ281" s="713" t="s">
        <v>84</v>
      </c>
      <c r="AK281" s="812" t="s">
        <v>309</v>
      </c>
      <c r="AL281" s="811"/>
      <c r="AM281" s="811"/>
      <c r="AN281" s="811"/>
      <c r="AO281" s="811"/>
      <c r="AP281" s="811"/>
      <c r="AQ281" s="660">
        <v>8396500000</v>
      </c>
      <c r="AR281" s="661">
        <v>0</v>
      </c>
      <c r="AS281" s="660">
        <v>8396500000</v>
      </c>
      <c r="AT281" s="661">
        <v>0</v>
      </c>
      <c r="AU281" s="661">
        <v>0</v>
      </c>
      <c r="AV281" s="661">
        <v>0</v>
      </c>
      <c r="AW281" s="661">
        <v>0</v>
      </c>
      <c r="AX281" s="661">
        <v>0</v>
      </c>
      <c r="AY281" s="661">
        <v>0</v>
      </c>
      <c r="AZ281" s="661">
        <v>0</v>
      </c>
      <c r="BA281" s="661">
        <v>0</v>
      </c>
      <c r="BB281" s="661">
        <v>0</v>
      </c>
      <c r="BC281" s="661">
        <v>0</v>
      </c>
    </row>
    <row r="282" spans="1:55" s="712" customFormat="1" ht="13.5">
      <c r="A282" s="712" t="str">
        <f t="shared" si="10"/>
        <v>C25991000113</v>
      </c>
      <c r="B282" s="810" t="s">
        <v>118</v>
      </c>
      <c r="C282" s="811"/>
      <c r="D282" s="810" t="s">
        <v>371</v>
      </c>
      <c r="E282" s="811"/>
      <c r="F282" s="810" t="s">
        <v>358</v>
      </c>
      <c r="G282" s="811"/>
      <c r="H282" s="810" t="s">
        <v>313</v>
      </c>
      <c r="I282" s="811"/>
      <c r="J282" s="810"/>
      <c r="K282" s="811"/>
      <c r="L282" s="811"/>
      <c r="M282" s="810"/>
      <c r="N282" s="811"/>
      <c r="O282" s="811"/>
      <c r="P282" s="810"/>
      <c r="Q282" s="811"/>
      <c r="R282" s="810"/>
      <c r="S282" s="811"/>
      <c r="T282" s="813" t="s">
        <v>208</v>
      </c>
      <c r="U282" s="811"/>
      <c r="V282" s="811"/>
      <c r="W282" s="811"/>
      <c r="X282" s="811"/>
      <c r="Y282" s="811"/>
      <c r="Z282" s="811"/>
      <c r="AA282" s="811"/>
      <c r="AB282" s="810" t="s">
        <v>307</v>
      </c>
      <c r="AC282" s="811"/>
      <c r="AD282" s="811"/>
      <c r="AE282" s="811"/>
      <c r="AF282" s="811"/>
      <c r="AG282" s="810" t="s">
        <v>308</v>
      </c>
      <c r="AH282" s="811"/>
      <c r="AI282" s="811"/>
      <c r="AJ282" s="713" t="s">
        <v>337</v>
      </c>
      <c r="AK282" s="812" t="s">
        <v>355</v>
      </c>
      <c r="AL282" s="811"/>
      <c r="AM282" s="811"/>
      <c r="AN282" s="811"/>
      <c r="AO282" s="811"/>
      <c r="AP282" s="811"/>
      <c r="AQ282" s="660">
        <v>5000000000</v>
      </c>
      <c r="AR282" s="660">
        <v>5000000000</v>
      </c>
      <c r="AS282" s="661">
        <v>0</v>
      </c>
      <c r="AT282" s="661">
        <v>0</v>
      </c>
      <c r="AU282" s="660">
        <v>5000000000</v>
      </c>
      <c r="AV282" s="661">
        <v>0</v>
      </c>
      <c r="AW282" s="660">
        <v>25907273.640000001</v>
      </c>
      <c r="AX282" s="660">
        <v>4974092726.3599997</v>
      </c>
      <c r="AY282" s="660">
        <v>25907273.640000001</v>
      </c>
      <c r="AZ282" s="661">
        <v>0</v>
      </c>
      <c r="BA282" s="660">
        <v>25907273.640000001</v>
      </c>
      <c r="BB282" s="661">
        <v>0</v>
      </c>
      <c r="BC282" s="661">
        <v>0</v>
      </c>
    </row>
    <row r="283" spans="1:55" s="712" customFormat="1" ht="13.5">
      <c r="A283" s="712" t="str">
        <f t="shared" si="10"/>
        <v>C25991000210</v>
      </c>
      <c r="B283" s="810" t="s">
        <v>118</v>
      </c>
      <c r="C283" s="811"/>
      <c r="D283" s="810" t="s">
        <v>371</v>
      </c>
      <c r="E283" s="811"/>
      <c r="F283" s="810" t="s">
        <v>358</v>
      </c>
      <c r="G283" s="811"/>
      <c r="H283" s="810" t="s">
        <v>316</v>
      </c>
      <c r="I283" s="811"/>
      <c r="J283" s="810" t="s">
        <v>270</v>
      </c>
      <c r="K283" s="811"/>
      <c r="L283" s="811"/>
      <c r="M283" s="810" t="s">
        <v>270</v>
      </c>
      <c r="N283" s="811"/>
      <c r="O283" s="811"/>
      <c r="P283" s="810" t="s">
        <v>270</v>
      </c>
      <c r="Q283" s="811"/>
      <c r="R283" s="810" t="s">
        <v>270</v>
      </c>
      <c r="S283" s="811"/>
      <c r="T283" s="813" t="s">
        <v>684</v>
      </c>
      <c r="U283" s="811"/>
      <c r="V283" s="811"/>
      <c r="W283" s="811"/>
      <c r="X283" s="811"/>
      <c r="Y283" s="811"/>
      <c r="Z283" s="811"/>
      <c r="AA283" s="811"/>
      <c r="AB283" s="810" t="s">
        <v>307</v>
      </c>
      <c r="AC283" s="811"/>
      <c r="AD283" s="811"/>
      <c r="AE283" s="811"/>
      <c r="AF283" s="811"/>
      <c r="AG283" s="810" t="s">
        <v>308</v>
      </c>
      <c r="AH283" s="811"/>
      <c r="AI283" s="811"/>
      <c r="AJ283" s="713" t="s">
        <v>84</v>
      </c>
      <c r="AK283" s="812" t="s">
        <v>309</v>
      </c>
      <c r="AL283" s="811"/>
      <c r="AM283" s="811"/>
      <c r="AN283" s="811"/>
      <c r="AO283" s="811"/>
      <c r="AP283" s="811"/>
      <c r="AQ283" s="660">
        <v>323920000</v>
      </c>
      <c r="AR283" s="661">
        <v>0</v>
      </c>
      <c r="AS283" s="660">
        <v>323920000</v>
      </c>
      <c r="AT283" s="661">
        <v>0</v>
      </c>
      <c r="AU283" s="661">
        <v>0</v>
      </c>
      <c r="AV283" s="661">
        <v>0</v>
      </c>
      <c r="AW283" s="661">
        <v>0</v>
      </c>
      <c r="AX283" s="661">
        <v>0</v>
      </c>
      <c r="AY283" s="661">
        <v>0</v>
      </c>
      <c r="AZ283" s="661">
        <v>0</v>
      </c>
      <c r="BA283" s="661">
        <v>0</v>
      </c>
      <c r="BB283" s="661">
        <v>0</v>
      </c>
      <c r="BC283" s="661">
        <v>0</v>
      </c>
    </row>
    <row r="284" spans="1:55" s="472" customFormat="1" ht="13.5">
      <c r="A284" s="610" t="str">
        <f t="shared" si="10"/>
        <v>C259910004010</v>
      </c>
      <c r="B284" s="790" t="s">
        <v>118</v>
      </c>
      <c r="C284" s="791"/>
      <c r="D284" s="790" t="s">
        <v>371</v>
      </c>
      <c r="E284" s="791"/>
      <c r="F284" s="790" t="s">
        <v>358</v>
      </c>
      <c r="G284" s="791"/>
      <c r="H284" s="790" t="s">
        <v>317</v>
      </c>
      <c r="I284" s="791"/>
      <c r="J284" s="790" t="s">
        <v>314</v>
      </c>
      <c r="K284" s="791"/>
      <c r="L284" s="791"/>
      <c r="M284" s="790"/>
      <c r="N284" s="791"/>
      <c r="O284" s="791"/>
      <c r="P284" s="790"/>
      <c r="Q284" s="791"/>
      <c r="R284" s="790"/>
      <c r="S284" s="791"/>
      <c r="T284" s="794" t="s">
        <v>685</v>
      </c>
      <c r="U284" s="791"/>
      <c r="V284" s="791"/>
      <c r="W284" s="791"/>
      <c r="X284" s="791"/>
      <c r="Y284" s="791"/>
      <c r="Z284" s="791"/>
      <c r="AA284" s="791"/>
      <c r="AB284" s="790" t="s">
        <v>307</v>
      </c>
      <c r="AC284" s="791"/>
      <c r="AD284" s="791"/>
      <c r="AE284" s="791"/>
      <c r="AF284" s="791"/>
      <c r="AG284" s="790" t="s">
        <v>308</v>
      </c>
      <c r="AH284" s="791"/>
      <c r="AI284" s="791"/>
      <c r="AJ284" s="599" t="s">
        <v>84</v>
      </c>
      <c r="AK284" s="797" t="s">
        <v>309</v>
      </c>
      <c r="AL284" s="791"/>
      <c r="AM284" s="791"/>
      <c r="AN284" s="791"/>
      <c r="AO284" s="791"/>
      <c r="AP284" s="791"/>
      <c r="AQ284" s="600">
        <v>350000000</v>
      </c>
      <c r="AR284" s="601">
        <v>0</v>
      </c>
      <c r="AS284" s="658">
        <v>350000000</v>
      </c>
      <c r="AT284" s="703">
        <v>0</v>
      </c>
      <c r="AU284" s="601">
        <v>0</v>
      </c>
      <c r="AV284" s="601">
        <v>0</v>
      </c>
      <c r="AW284" s="703">
        <v>0</v>
      </c>
      <c r="AX284" s="601">
        <v>0</v>
      </c>
      <c r="AY284" s="601">
        <v>0</v>
      </c>
      <c r="AZ284" s="601">
        <v>0</v>
      </c>
      <c r="BA284" s="601">
        <v>0</v>
      </c>
      <c r="BB284" s="601">
        <v>0</v>
      </c>
      <c r="BC284" s="601">
        <v>0</v>
      </c>
    </row>
    <row r="285" spans="1:55" s="472" customFormat="1" ht="13.5">
      <c r="A285" s="610" t="str">
        <f t="shared" si="10"/>
        <v>C25991000410</v>
      </c>
      <c r="B285" s="790" t="s">
        <v>118</v>
      </c>
      <c r="C285" s="791"/>
      <c r="D285" s="790" t="s">
        <v>371</v>
      </c>
      <c r="E285" s="791"/>
      <c r="F285" s="790" t="s">
        <v>358</v>
      </c>
      <c r="G285" s="791"/>
      <c r="H285" s="790" t="s">
        <v>317</v>
      </c>
      <c r="I285" s="791"/>
      <c r="J285" s="790" t="s">
        <v>270</v>
      </c>
      <c r="K285" s="791"/>
      <c r="L285" s="791"/>
      <c r="M285" s="790" t="s">
        <v>270</v>
      </c>
      <c r="N285" s="791"/>
      <c r="O285" s="791"/>
      <c r="P285" s="790" t="s">
        <v>270</v>
      </c>
      <c r="Q285" s="791"/>
      <c r="R285" s="790" t="s">
        <v>270</v>
      </c>
      <c r="S285" s="791"/>
      <c r="T285" s="794" t="s">
        <v>685</v>
      </c>
      <c r="U285" s="791"/>
      <c r="V285" s="791"/>
      <c r="W285" s="791"/>
      <c r="X285" s="791"/>
      <c r="Y285" s="791"/>
      <c r="Z285" s="791"/>
      <c r="AA285" s="791"/>
      <c r="AB285" s="790" t="s">
        <v>307</v>
      </c>
      <c r="AC285" s="791"/>
      <c r="AD285" s="791"/>
      <c r="AE285" s="791"/>
      <c r="AF285" s="791"/>
      <c r="AG285" s="790" t="s">
        <v>308</v>
      </c>
      <c r="AH285" s="791"/>
      <c r="AI285" s="791"/>
      <c r="AJ285" s="599" t="s">
        <v>84</v>
      </c>
      <c r="AK285" s="797" t="s">
        <v>309</v>
      </c>
      <c r="AL285" s="791"/>
      <c r="AM285" s="791"/>
      <c r="AN285" s="791"/>
      <c r="AO285" s="791"/>
      <c r="AP285" s="791"/>
      <c r="AQ285" s="600">
        <v>350000000</v>
      </c>
      <c r="AR285" s="601">
        <v>0</v>
      </c>
      <c r="AS285" s="658">
        <v>350000000</v>
      </c>
      <c r="AT285" s="703">
        <v>0</v>
      </c>
      <c r="AU285" s="601">
        <v>0</v>
      </c>
      <c r="AV285" s="601">
        <v>0</v>
      </c>
      <c r="AW285" s="703">
        <v>0</v>
      </c>
      <c r="AX285" s="601">
        <v>0</v>
      </c>
      <c r="AY285" s="601">
        <v>0</v>
      </c>
      <c r="AZ285" s="601">
        <v>0</v>
      </c>
      <c r="BA285" s="601">
        <v>0</v>
      </c>
      <c r="BB285" s="601">
        <v>0</v>
      </c>
      <c r="BC285" s="601">
        <v>0</v>
      </c>
    </row>
    <row r="286" spans="1:55" s="472" customFormat="1" ht="13.5">
      <c r="A286" s="610" t="str">
        <f t="shared" si="10"/>
        <v>C2599100040210</v>
      </c>
      <c r="B286" s="790" t="s">
        <v>118</v>
      </c>
      <c r="C286" s="791"/>
      <c r="D286" s="790" t="s">
        <v>371</v>
      </c>
      <c r="E286" s="791"/>
      <c r="F286" s="790" t="s">
        <v>358</v>
      </c>
      <c r="G286" s="791"/>
      <c r="H286" s="790" t="s">
        <v>317</v>
      </c>
      <c r="I286" s="791"/>
      <c r="J286" s="790" t="s">
        <v>314</v>
      </c>
      <c r="K286" s="791"/>
      <c r="L286" s="791"/>
      <c r="M286" s="790" t="s">
        <v>316</v>
      </c>
      <c r="N286" s="791"/>
      <c r="O286" s="791"/>
      <c r="P286" s="790"/>
      <c r="Q286" s="791"/>
      <c r="R286" s="790"/>
      <c r="S286" s="791"/>
      <c r="T286" s="794" t="s">
        <v>360</v>
      </c>
      <c r="U286" s="791"/>
      <c r="V286" s="791"/>
      <c r="W286" s="791"/>
      <c r="X286" s="791"/>
      <c r="Y286" s="791"/>
      <c r="Z286" s="791"/>
      <c r="AA286" s="791"/>
      <c r="AB286" s="790" t="s">
        <v>307</v>
      </c>
      <c r="AC286" s="791"/>
      <c r="AD286" s="791"/>
      <c r="AE286" s="791"/>
      <c r="AF286" s="791"/>
      <c r="AG286" s="790" t="s">
        <v>308</v>
      </c>
      <c r="AH286" s="791"/>
      <c r="AI286" s="791"/>
      <c r="AJ286" s="599" t="s">
        <v>84</v>
      </c>
      <c r="AK286" s="797" t="s">
        <v>309</v>
      </c>
      <c r="AL286" s="791"/>
      <c r="AM286" s="791"/>
      <c r="AN286" s="791"/>
      <c r="AO286" s="791"/>
      <c r="AP286" s="791"/>
      <c r="AQ286" s="600">
        <v>350000000</v>
      </c>
      <c r="AR286" s="601">
        <v>0</v>
      </c>
      <c r="AS286" s="658">
        <v>350000000</v>
      </c>
      <c r="AT286" s="703">
        <v>0</v>
      </c>
      <c r="AU286" s="601">
        <v>0</v>
      </c>
      <c r="AV286" s="601">
        <v>0</v>
      </c>
      <c r="AW286" s="703">
        <v>0</v>
      </c>
      <c r="AX286" s="601">
        <v>0</v>
      </c>
      <c r="AY286" s="601">
        <v>0</v>
      </c>
      <c r="AZ286" s="601">
        <v>0</v>
      </c>
      <c r="BA286" s="601">
        <v>0</v>
      </c>
      <c r="BB286" s="601">
        <v>0</v>
      </c>
      <c r="BC286" s="601">
        <v>0</v>
      </c>
    </row>
    <row r="287" spans="1:55" s="472" customFormat="1" ht="13.5">
      <c r="A287" s="610" t="str">
        <f t="shared" si="10"/>
        <v>C25991000402110</v>
      </c>
      <c r="B287" s="801" t="s">
        <v>118</v>
      </c>
      <c r="C287" s="791"/>
      <c r="D287" s="801" t="s">
        <v>371</v>
      </c>
      <c r="E287" s="791"/>
      <c r="F287" s="801" t="s">
        <v>358</v>
      </c>
      <c r="G287" s="791"/>
      <c r="H287" s="801" t="s">
        <v>317</v>
      </c>
      <c r="I287" s="791"/>
      <c r="J287" s="801" t="s">
        <v>314</v>
      </c>
      <c r="K287" s="791"/>
      <c r="L287" s="791"/>
      <c r="M287" s="801" t="s">
        <v>316</v>
      </c>
      <c r="N287" s="791"/>
      <c r="O287" s="791"/>
      <c r="P287" s="801" t="s">
        <v>313</v>
      </c>
      <c r="Q287" s="791"/>
      <c r="R287" s="801"/>
      <c r="S287" s="791"/>
      <c r="T287" s="804" t="s">
        <v>366</v>
      </c>
      <c r="U287" s="791"/>
      <c r="V287" s="791"/>
      <c r="W287" s="791"/>
      <c r="X287" s="791"/>
      <c r="Y287" s="791"/>
      <c r="Z287" s="791"/>
      <c r="AA287" s="791"/>
      <c r="AB287" s="801" t="s">
        <v>307</v>
      </c>
      <c r="AC287" s="791"/>
      <c r="AD287" s="791"/>
      <c r="AE287" s="791"/>
      <c r="AF287" s="791"/>
      <c r="AG287" s="801" t="s">
        <v>308</v>
      </c>
      <c r="AH287" s="791"/>
      <c r="AI287" s="791"/>
      <c r="AJ287" s="603" t="s">
        <v>84</v>
      </c>
      <c r="AK287" s="802" t="s">
        <v>309</v>
      </c>
      <c r="AL287" s="791"/>
      <c r="AM287" s="791"/>
      <c r="AN287" s="791"/>
      <c r="AO287" s="791"/>
      <c r="AP287" s="791"/>
      <c r="AQ287" s="604">
        <v>120000000</v>
      </c>
      <c r="AR287" s="605">
        <v>0</v>
      </c>
      <c r="AS287" s="660">
        <v>120000000</v>
      </c>
      <c r="AT287" s="612">
        <v>0</v>
      </c>
      <c r="AU287" s="605">
        <v>0</v>
      </c>
      <c r="AV287" s="605">
        <v>0</v>
      </c>
      <c r="AW287" s="612">
        <v>0</v>
      </c>
      <c r="AX287" s="605">
        <v>0</v>
      </c>
      <c r="AY287" s="605">
        <v>0</v>
      </c>
      <c r="AZ287" s="605">
        <v>0</v>
      </c>
      <c r="BA287" s="605">
        <v>0</v>
      </c>
      <c r="BB287" s="605">
        <v>0</v>
      </c>
      <c r="BC287" s="605">
        <v>0</v>
      </c>
    </row>
    <row r="288" spans="1:55" s="472" customFormat="1" ht="13.5">
      <c r="A288" s="610" t="str">
        <f t="shared" si="10"/>
        <v>C25991000402310</v>
      </c>
      <c r="B288" s="801" t="s">
        <v>118</v>
      </c>
      <c r="C288" s="791"/>
      <c r="D288" s="801" t="s">
        <v>371</v>
      </c>
      <c r="E288" s="791"/>
      <c r="F288" s="801" t="s">
        <v>358</v>
      </c>
      <c r="G288" s="791"/>
      <c r="H288" s="801" t="s">
        <v>317</v>
      </c>
      <c r="I288" s="791"/>
      <c r="J288" s="801" t="s">
        <v>314</v>
      </c>
      <c r="K288" s="791"/>
      <c r="L288" s="791"/>
      <c r="M288" s="801" t="s">
        <v>316</v>
      </c>
      <c r="N288" s="791"/>
      <c r="O288" s="791"/>
      <c r="P288" s="801" t="s">
        <v>323</v>
      </c>
      <c r="Q288" s="791"/>
      <c r="R288" s="801"/>
      <c r="S288" s="791"/>
      <c r="T288" s="804" t="s">
        <v>362</v>
      </c>
      <c r="U288" s="791"/>
      <c r="V288" s="791"/>
      <c r="W288" s="791"/>
      <c r="X288" s="791"/>
      <c r="Y288" s="791"/>
      <c r="Z288" s="791"/>
      <c r="AA288" s="791"/>
      <c r="AB288" s="801" t="s">
        <v>307</v>
      </c>
      <c r="AC288" s="791"/>
      <c r="AD288" s="791"/>
      <c r="AE288" s="791"/>
      <c r="AF288" s="791"/>
      <c r="AG288" s="801" t="s">
        <v>308</v>
      </c>
      <c r="AH288" s="791"/>
      <c r="AI288" s="791"/>
      <c r="AJ288" s="603" t="s">
        <v>84</v>
      </c>
      <c r="AK288" s="802" t="s">
        <v>309</v>
      </c>
      <c r="AL288" s="791"/>
      <c r="AM288" s="791"/>
      <c r="AN288" s="791"/>
      <c r="AO288" s="791"/>
      <c r="AP288" s="791"/>
      <c r="AQ288" s="604">
        <v>126500000</v>
      </c>
      <c r="AR288" s="605">
        <v>0</v>
      </c>
      <c r="AS288" s="660">
        <v>126500000</v>
      </c>
      <c r="AT288" s="612">
        <v>0</v>
      </c>
      <c r="AU288" s="605">
        <v>0</v>
      </c>
      <c r="AV288" s="605">
        <v>0</v>
      </c>
      <c r="AW288" s="612">
        <v>0</v>
      </c>
      <c r="AX288" s="605">
        <v>0</v>
      </c>
      <c r="AY288" s="605">
        <v>0</v>
      </c>
      <c r="AZ288" s="605">
        <v>0</v>
      </c>
      <c r="BA288" s="605">
        <v>0</v>
      </c>
      <c r="BB288" s="605">
        <v>0</v>
      </c>
      <c r="BC288" s="605">
        <v>0</v>
      </c>
    </row>
    <row r="289" spans="1:55" s="472" customFormat="1" ht="13.5">
      <c r="A289" s="610" t="str">
        <f t="shared" si="10"/>
        <v>C25991000402410</v>
      </c>
      <c r="B289" s="801" t="s">
        <v>118</v>
      </c>
      <c r="C289" s="791"/>
      <c r="D289" s="801" t="s">
        <v>371</v>
      </c>
      <c r="E289" s="791"/>
      <c r="F289" s="801" t="s">
        <v>358</v>
      </c>
      <c r="G289" s="791"/>
      <c r="H289" s="801" t="s">
        <v>317</v>
      </c>
      <c r="I289" s="791"/>
      <c r="J289" s="801" t="s">
        <v>314</v>
      </c>
      <c r="K289" s="791"/>
      <c r="L289" s="791"/>
      <c r="M289" s="801" t="s">
        <v>316</v>
      </c>
      <c r="N289" s="791"/>
      <c r="O289" s="791"/>
      <c r="P289" s="801" t="s">
        <v>317</v>
      </c>
      <c r="Q289" s="791"/>
      <c r="R289" s="801"/>
      <c r="S289" s="791"/>
      <c r="T289" s="804" t="s">
        <v>103</v>
      </c>
      <c r="U289" s="791"/>
      <c r="V289" s="791"/>
      <c r="W289" s="791"/>
      <c r="X289" s="791"/>
      <c r="Y289" s="791"/>
      <c r="Z289" s="791"/>
      <c r="AA289" s="791"/>
      <c r="AB289" s="801" t="s">
        <v>307</v>
      </c>
      <c r="AC289" s="791"/>
      <c r="AD289" s="791"/>
      <c r="AE289" s="791"/>
      <c r="AF289" s="791"/>
      <c r="AG289" s="801" t="s">
        <v>308</v>
      </c>
      <c r="AH289" s="791"/>
      <c r="AI289" s="791"/>
      <c r="AJ289" s="603" t="s">
        <v>84</v>
      </c>
      <c r="AK289" s="802" t="s">
        <v>309</v>
      </c>
      <c r="AL289" s="791"/>
      <c r="AM289" s="791"/>
      <c r="AN289" s="791"/>
      <c r="AO289" s="791"/>
      <c r="AP289" s="791"/>
      <c r="AQ289" s="604">
        <v>103500000</v>
      </c>
      <c r="AR289" s="605">
        <v>0</v>
      </c>
      <c r="AS289" s="660">
        <v>103500000</v>
      </c>
      <c r="AT289" s="612">
        <v>0</v>
      </c>
      <c r="AU289" s="605">
        <v>0</v>
      </c>
      <c r="AV289" s="605">
        <v>0</v>
      </c>
      <c r="AW289" s="612">
        <v>0</v>
      </c>
      <c r="AX289" s="605">
        <v>0</v>
      </c>
      <c r="AY289" s="605">
        <v>0</v>
      </c>
      <c r="AZ289" s="605">
        <v>0</v>
      </c>
      <c r="BA289" s="605">
        <v>0</v>
      </c>
      <c r="BB289" s="605">
        <v>0</v>
      </c>
      <c r="BC289" s="605">
        <v>0</v>
      </c>
    </row>
    <row r="290" spans="1:55" s="712" customFormat="1" ht="13.5">
      <c r="A290" s="712" t="str">
        <f t="shared" si="10"/>
        <v>C259910005010</v>
      </c>
      <c r="B290" s="814" t="s">
        <v>118</v>
      </c>
      <c r="C290" s="811"/>
      <c r="D290" s="814" t="s">
        <v>371</v>
      </c>
      <c r="E290" s="811"/>
      <c r="F290" s="814" t="s">
        <v>358</v>
      </c>
      <c r="G290" s="811"/>
      <c r="H290" s="814" t="s">
        <v>318</v>
      </c>
      <c r="I290" s="811"/>
      <c r="J290" s="814" t="s">
        <v>314</v>
      </c>
      <c r="K290" s="811"/>
      <c r="L290" s="811"/>
      <c r="M290" s="814"/>
      <c r="N290" s="811"/>
      <c r="O290" s="811"/>
      <c r="P290" s="814"/>
      <c r="Q290" s="811"/>
      <c r="R290" s="814"/>
      <c r="S290" s="811"/>
      <c r="T290" s="815" t="s">
        <v>686</v>
      </c>
      <c r="U290" s="811"/>
      <c r="V290" s="811"/>
      <c r="W290" s="811"/>
      <c r="X290" s="811"/>
      <c r="Y290" s="811"/>
      <c r="Z290" s="811"/>
      <c r="AA290" s="811"/>
      <c r="AB290" s="814" t="s">
        <v>307</v>
      </c>
      <c r="AC290" s="811"/>
      <c r="AD290" s="811"/>
      <c r="AE290" s="811"/>
      <c r="AF290" s="811"/>
      <c r="AG290" s="814" t="s">
        <v>308</v>
      </c>
      <c r="AH290" s="811"/>
      <c r="AI290" s="811"/>
      <c r="AJ290" s="717" t="s">
        <v>84</v>
      </c>
      <c r="AK290" s="816" t="s">
        <v>309</v>
      </c>
      <c r="AL290" s="811"/>
      <c r="AM290" s="811"/>
      <c r="AN290" s="811"/>
      <c r="AO290" s="811"/>
      <c r="AP290" s="811"/>
      <c r="AQ290" s="658">
        <v>300000000</v>
      </c>
      <c r="AR290" s="659">
        <v>0</v>
      </c>
      <c r="AS290" s="658">
        <v>300000000</v>
      </c>
      <c r="AT290" s="659">
        <v>0</v>
      </c>
      <c r="AU290" s="659">
        <v>0</v>
      </c>
      <c r="AV290" s="659">
        <v>0</v>
      </c>
      <c r="AW290" s="659">
        <v>0</v>
      </c>
      <c r="AX290" s="659">
        <v>0</v>
      </c>
      <c r="AY290" s="659">
        <v>0</v>
      </c>
      <c r="AZ290" s="659">
        <v>0</v>
      </c>
      <c r="BA290" s="659">
        <v>0</v>
      </c>
      <c r="BB290" s="659">
        <v>0</v>
      </c>
      <c r="BC290" s="659">
        <v>0</v>
      </c>
    </row>
    <row r="291" spans="1:55" s="472" customFormat="1" ht="13.5">
      <c r="A291" s="610" t="str">
        <f t="shared" si="10"/>
        <v>C25991000510</v>
      </c>
      <c r="B291" s="790" t="s">
        <v>118</v>
      </c>
      <c r="C291" s="791"/>
      <c r="D291" s="790" t="s">
        <v>371</v>
      </c>
      <c r="E291" s="791"/>
      <c r="F291" s="790" t="s">
        <v>358</v>
      </c>
      <c r="G291" s="791"/>
      <c r="H291" s="790" t="s">
        <v>318</v>
      </c>
      <c r="I291" s="791"/>
      <c r="J291" s="790" t="s">
        <v>270</v>
      </c>
      <c r="K291" s="791"/>
      <c r="L291" s="791"/>
      <c r="M291" s="790" t="s">
        <v>270</v>
      </c>
      <c r="N291" s="791"/>
      <c r="O291" s="791"/>
      <c r="P291" s="790" t="s">
        <v>270</v>
      </c>
      <c r="Q291" s="791"/>
      <c r="R291" s="790" t="s">
        <v>270</v>
      </c>
      <c r="S291" s="791"/>
      <c r="T291" s="794" t="s">
        <v>686</v>
      </c>
      <c r="U291" s="791"/>
      <c r="V291" s="791"/>
      <c r="W291" s="791"/>
      <c r="X291" s="791"/>
      <c r="Y291" s="791"/>
      <c r="Z291" s="791"/>
      <c r="AA291" s="791"/>
      <c r="AB291" s="790" t="s">
        <v>307</v>
      </c>
      <c r="AC291" s="791"/>
      <c r="AD291" s="791"/>
      <c r="AE291" s="791"/>
      <c r="AF291" s="791"/>
      <c r="AG291" s="790" t="s">
        <v>308</v>
      </c>
      <c r="AH291" s="791"/>
      <c r="AI291" s="791"/>
      <c r="AJ291" s="599" t="s">
        <v>84</v>
      </c>
      <c r="AK291" s="797" t="s">
        <v>309</v>
      </c>
      <c r="AL291" s="791"/>
      <c r="AM291" s="791"/>
      <c r="AN291" s="791"/>
      <c r="AO291" s="791"/>
      <c r="AP291" s="791"/>
      <c r="AQ291" s="600">
        <v>300000000</v>
      </c>
      <c r="AR291" s="601">
        <v>0</v>
      </c>
      <c r="AS291" s="658">
        <v>300000000</v>
      </c>
      <c r="AT291" s="703">
        <v>0</v>
      </c>
      <c r="AU291" s="601">
        <v>0</v>
      </c>
      <c r="AV291" s="601">
        <v>0</v>
      </c>
      <c r="AW291" s="703">
        <v>0</v>
      </c>
      <c r="AX291" s="601">
        <v>0</v>
      </c>
      <c r="AY291" s="601">
        <v>0</v>
      </c>
      <c r="AZ291" s="601">
        <v>0</v>
      </c>
      <c r="BA291" s="601">
        <v>0</v>
      </c>
      <c r="BB291" s="601">
        <v>0</v>
      </c>
      <c r="BC291" s="601">
        <v>0</v>
      </c>
    </row>
    <row r="292" spans="1:55" s="472" customFormat="1" ht="13.5">
      <c r="A292" s="610" t="str">
        <f t="shared" si="10"/>
        <v>C2599100050210</v>
      </c>
      <c r="B292" s="790" t="s">
        <v>118</v>
      </c>
      <c r="C292" s="791"/>
      <c r="D292" s="790" t="s">
        <v>371</v>
      </c>
      <c r="E292" s="791"/>
      <c r="F292" s="790" t="s">
        <v>358</v>
      </c>
      <c r="G292" s="791"/>
      <c r="H292" s="790" t="s">
        <v>318</v>
      </c>
      <c r="I292" s="791"/>
      <c r="J292" s="790" t="s">
        <v>314</v>
      </c>
      <c r="K292" s="791"/>
      <c r="L292" s="791"/>
      <c r="M292" s="790" t="s">
        <v>316</v>
      </c>
      <c r="N292" s="791"/>
      <c r="O292" s="791"/>
      <c r="P292" s="790"/>
      <c r="Q292" s="791"/>
      <c r="R292" s="790"/>
      <c r="S292" s="791"/>
      <c r="T292" s="794" t="s">
        <v>360</v>
      </c>
      <c r="U292" s="791"/>
      <c r="V292" s="791"/>
      <c r="W292" s="791"/>
      <c r="X292" s="791"/>
      <c r="Y292" s="791"/>
      <c r="Z292" s="791"/>
      <c r="AA292" s="791"/>
      <c r="AB292" s="790" t="s">
        <v>307</v>
      </c>
      <c r="AC292" s="791"/>
      <c r="AD292" s="791"/>
      <c r="AE292" s="791"/>
      <c r="AF292" s="791"/>
      <c r="AG292" s="790" t="s">
        <v>308</v>
      </c>
      <c r="AH292" s="791"/>
      <c r="AI292" s="791"/>
      <c r="AJ292" s="599" t="s">
        <v>84</v>
      </c>
      <c r="AK292" s="797" t="s">
        <v>309</v>
      </c>
      <c r="AL292" s="791"/>
      <c r="AM292" s="791"/>
      <c r="AN292" s="791"/>
      <c r="AO292" s="791"/>
      <c r="AP292" s="791"/>
      <c r="AQ292" s="600">
        <v>300000000</v>
      </c>
      <c r="AR292" s="601">
        <v>0</v>
      </c>
      <c r="AS292" s="658">
        <v>300000000</v>
      </c>
      <c r="AT292" s="703">
        <v>0</v>
      </c>
      <c r="AU292" s="601">
        <v>0</v>
      </c>
      <c r="AV292" s="601">
        <v>0</v>
      </c>
      <c r="AW292" s="703">
        <v>0</v>
      </c>
      <c r="AX292" s="601">
        <v>0</v>
      </c>
      <c r="AY292" s="601">
        <v>0</v>
      </c>
      <c r="AZ292" s="601">
        <v>0</v>
      </c>
      <c r="BA292" s="601">
        <v>0</v>
      </c>
      <c r="BB292" s="601">
        <v>0</v>
      </c>
      <c r="BC292" s="601">
        <v>0</v>
      </c>
    </row>
    <row r="293" spans="1:55" s="472" customFormat="1" ht="13.5">
      <c r="A293" s="610" t="str">
        <f t="shared" si="10"/>
        <v>C25991000502110</v>
      </c>
      <c r="B293" s="801" t="s">
        <v>118</v>
      </c>
      <c r="C293" s="791"/>
      <c r="D293" s="801" t="s">
        <v>371</v>
      </c>
      <c r="E293" s="791"/>
      <c r="F293" s="801" t="s">
        <v>358</v>
      </c>
      <c r="G293" s="791"/>
      <c r="H293" s="801" t="s">
        <v>318</v>
      </c>
      <c r="I293" s="791"/>
      <c r="J293" s="801" t="s">
        <v>314</v>
      </c>
      <c r="K293" s="791"/>
      <c r="L293" s="791"/>
      <c r="M293" s="801" t="s">
        <v>316</v>
      </c>
      <c r="N293" s="791"/>
      <c r="O293" s="791"/>
      <c r="P293" s="801" t="s">
        <v>313</v>
      </c>
      <c r="Q293" s="791"/>
      <c r="R293" s="801"/>
      <c r="S293" s="791"/>
      <c r="T293" s="804" t="s">
        <v>366</v>
      </c>
      <c r="U293" s="791"/>
      <c r="V293" s="791"/>
      <c r="W293" s="791"/>
      <c r="X293" s="791"/>
      <c r="Y293" s="791"/>
      <c r="Z293" s="791"/>
      <c r="AA293" s="791"/>
      <c r="AB293" s="801" t="s">
        <v>307</v>
      </c>
      <c r="AC293" s="791"/>
      <c r="AD293" s="791"/>
      <c r="AE293" s="791"/>
      <c r="AF293" s="791"/>
      <c r="AG293" s="801" t="s">
        <v>308</v>
      </c>
      <c r="AH293" s="791"/>
      <c r="AI293" s="791"/>
      <c r="AJ293" s="603" t="s">
        <v>84</v>
      </c>
      <c r="AK293" s="802" t="s">
        <v>309</v>
      </c>
      <c r="AL293" s="791"/>
      <c r="AM293" s="791"/>
      <c r="AN293" s="791"/>
      <c r="AO293" s="791"/>
      <c r="AP293" s="791"/>
      <c r="AQ293" s="604">
        <v>300000000</v>
      </c>
      <c r="AR293" s="605">
        <v>0</v>
      </c>
      <c r="AS293" s="660">
        <v>300000000</v>
      </c>
      <c r="AT293" s="612">
        <v>0</v>
      </c>
      <c r="AU293" s="605">
        <v>0</v>
      </c>
      <c r="AV293" s="605">
        <v>0</v>
      </c>
      <c r="AW293" s="612">
        <v>0</v>
      </c>
      <c r="AX293" s="605">
        <v>0</v>
      </c>
      <c r="AY293" s="605">
        <v>0</v>
      </c>
      <c r="AZ293" s="605">
        <v>0</v>
      </c>
      <c r="BA293" s="605">
        <v>0</v>
      </c>
      <c r="BB293" s="605">
        <v>0</v>
      </c>
      <c r="BC293" s="605">
        <v>0</v>
      </c>
    </row>
    <row r="294" spans="1:55" s="712" customFormat="1" ht="13.5">
      <c r="A294" s="712" t="str">
        <f t="shared" si="10"/>
        <v>C259910006010</v>
      </c>
      <c r="B294" s="814" t="s">
        <v>118</v>
      </c>
      <c r="C294" s="811"/>
      <c r="D294" s="814" t="s">
        <v>371</v>
      </c>
      <c r="E294" s="811"/>
      <c r="F294" s="814" t="s">
        <v>358</v>
      </c>
      <c r="G294" s="811"/>
      <c r="H294" s="814" t="s">
        <v>326</v>
      </c>
      <c r="I294" s="811"/>
      <c r="J294" s="814" t="s">
        <v>314</v>
      </c>
      <c r="K294" s="811"/>
      <c r="L294" s="811"/>
      <c r="M294" s="814"/>
      <c r="N294" s="811"/>
      <c r="O294" s="811"/>
      <c r="P294" s="814"/>
      <c r="Q294" s="811"/>
      <c r="R294" s="814"/>
      <c r="S294" s="811"/>
      <c r="T294" s="815" t="s">
        <v>703</v>
      </c>
      <c r="U294" s="811"/>
      <c r="V294" s="811"/>
      <c r="W294" s="811"/>
      <c r="X294" s="811"/>
      <c r="Y294" s="811"/>
      <c r="Z294" s="811"/>
      <c r="AA294" s="811"/>
      <c r="AB294" s="814" t="s">
        <v>307</v>
      </c>
      <c r="AC294" s="811"/>
      <c r="AD294" s="811"/>
      <c r="AE294" s="811"/>
      <c r="AF294" s="811"/>
      <c r="AG294" s="814" t="s">
        <v>308</v>
      </c>
      <c r="AH294" s="811"/>
      <c r="AI294" s="811"/>
      <c r="AJ294" s="717" t="s">
        <v>84</v>
      </c>
      <c r="AK294" s="816" t="s">
        <v>309</v>
      </c>
      <c r="AL294" s="811"/>
      <c r="AM294" s="811"/>
      <c r="AN294" s="811"/>
      <c r="AO294" s="811"/>
      <c r="AP294" s="811"/>
      <c r="AQ294" s="658">
        <v>300000000</v>
      </c>
      <c r="AR294" s="659">
        <v>0</v>
      </c>
      <c r="AS294" s="658">
        <v>300000000</v>
      </c>
      <c r="AT294" s="659">
        <v>0</v>
      </c>
      <c r="AU294" s="659">
        <v>0</v>
      </c>
      <c r="AV294" s="659">
        <v>0</v>
      </c>
      <c r="AW294" s="659">
        <v>0</v>
      </c>
      <c r="AX294" s="659">
        <v>0</v>
      </c>
      <c r="AY294" s="659">
        <v>0</v>
      </c>
      <c r="AZ294" s="659">
        <v>0</v>
      </c>
      <c r="BA294" s="659">
        <v>0</v>
      </c>
      <c r="BB294" s="659">
        <v>0</v>
      </c>
      <c r="BC294" s="659">
        <v>0</v>
      </c>
    </row>
    <row r="295" spans="1:55" s="472" customFormat="1" ht="13.5">
      <c r="A295" s="610" t="str">
        <f t="shared" ref="A295:A300" si="11">+B295&amp;D295&amp;F295&amp;H295&amp;J295&amp;M295&amp;P295&amp;AJ295</f>
        <v>C25991000610</v>
      </c>
      <c r="B295" s="790" t="s">
        <v>118</v>
      </c>
      <c r="C295" s="791"/>
      <c r="D295" s="790" t="s">
        <v>371</v>
      </c>
      <c r="E295" s="791"/>
      <c r="F295" s="790" t="s">
        <v>358</v>
      </c>
      <c r="G295" s="791"/>
      <c r="H295" s="790" t="s">
        <v>326</v>
      </c>
      <c r="I295" s="791"/>
      <c r="J295" s="790" t="s">
        <v>270</v>
      </c>
      <c r="K295" s="791"/>
      <c r="L295" s="791"/>
      <c r="M295" s="790" t="s">
        <v>270</v>
      </c>
      <c r="N295" s="791"/>
      <c r="O295" s="791"/>
      <c r="P295" s="790" t="s">
        <v>270</v>
      </c>
      <c r="Q295" s="791"/>
      <c r="R295" s="790" t="s">
        <v>270</v>
      </c>
      <c r="S295" s="791"/>
      <c r="T295" s="794" t="s">
        <v>688</v>
      </c>
      <c r="U295" s="791"/>
      <c r="V295" s="791"/>
      <c r="W295" s="791"/>
      <c r="X295" s="791"/>
      <c r="Y295" s="791"/>
      <c r="Z295" s="791"/>
      <c r="AA295" s="791"/>
      <c r="AB295" s="790" t="s">
        <v>307</v>
      </c>
      <c r="AC295" s="791"/>
      <c r="AD295" s="791"/>
      <c r="AE295" s="791"/>
      <c r="AF295" s="791"/>
      <c r="AG295" s="790" t="s">
        <v>308</v>
      </c>
      <c r="AH295" s="791"/>
      <c r="AI295" s="791"/>
      <c r="AJ295" s="599" t="s">
        <v>84</v>
      </c>
      <c r="AK295" s="797" t="s">
        <v>309</v>
      </c>
      <c r="AL295" s="791"/>
      <c r="AM295" s="791"/>
      <c r="AN295" s="791"/>
      <c r="AO295" s="791"/>
      <c r="AP295" s="791"/>
      <c r="AQ295" s="600">
        <v>300000000</v>
      </c>
      <c r="AR295" s="601">
        <v>0</v>
      </c>
      <c r="AS295" s="658">
        <v>300000000</v>
      </c>
      <c r="AT295" s="703">
        <v>0</v>
      </c>
      <c r="AU295" s="601">
        <v>0</v>
      </c>
      <c r="AV295" s="601">
        <v>0</v>
      </c>
      <c r="AW295" s="703">
        <v>0</v>
      </c>
      <c r="AX295" s="601">
        <v>0</v>
      </c>
      <c r="AY295" s="601">
        <v>0</v>
      </c>
      <c r="AZ295" s="601">
        <v>0</v>
      </c>
      <c r="BA295" s="601">
        <v>0</v>
      </c>
      <c r="BB295" s="601">
        <v>0</v>
      </c>
      <c r="BC295" s="601">
        <v>0</v>
      </c>
    </row>
    <row r="296" spans="1:55" s="472" customFormat="1" ht="13.5">
      <c r="A296" s="610" t="str">
        <f t="shared" si="11"/>
        <v>C2599100060210</v>
      </c>
      <c r="B296" s="790" t="s">
        <v>118</v>
      </c>
      <c r="C296" s="791"/>
      <c r="D296" s="790" t="s">
        <v>371</v>
      </c>
      <c r="E296" s="791"/>
      <c r="F296" s="790" t="s">
        <v>358</v>
      </c>
      <c r="G296" s="791"/>
      <c r="H296" s="790" t="s">
        <v>326</v>
      </c>
      <c r="I296" s="791"/>
      <c r="J296" s="790" t="s">
        <v>314</v>
      </c>
      <c r="K296" s="791"/>
      <c r="L296" s="791"/>
      <c r="M296" s="790" t="s">
        <v>316</v>
      </c>
      <c r="N296" s="791"/>
      <c r="O296" s="791"/>
      <c r="P296" s="790"/>
      <c r="Q296" s="791"/>
      <c r="R296" s="790"/>
      <c r="S296" s="791"/>
      <c r="T296" s="794" t="s">
        <v>360</v>
      </c>
      <c r="U296" s="791"/>
      <c r="V296" s="791"/>
      <c r="W296" s="791"/>
      <c r="X296" s="791"/>
      <c r="Y296" s="791"/>
      <c r="Z296" s="791"/>
      <c r="AA296" s="791"/>
      <c r="AB296" s="790" t="s">
        <v>307</v>
      </c>
      <c r="AC296" s="791"/>
      <c r="AD296" s="791"/>
      <c r="AE296" s="791"/>
      <c r="AF296" s="791"/>
      <c r="AG296" s="790" t="s">
        <v>308</v>
      </c>
      <c r="AH296" s="791"/>
      <c r="AI296" s="791"/>
      <c r="AJ296" s="599" t="s">
        <v>84</v>
      </c>
      <c r="AK296" s="797" t="s">
        <v>309</v>
      </c>
      <c r="AL296" s="791"/>
      <c r="AM296" s="791"/>
      <c r="AN296" s="791"/>
      <c r="AO296" s="791"/>
      <c r="AP296" s="791"/>
      <c r="AQ296" s="600">
        <v>300000000</v>
      </c>
      <c r="AR296" s="601">
        <v>0</v>
      </c>
      <c r="AS296" s="658">
        <v>300000000</v>
      </c>
      <c r="AT296" s="703">
        <v>0</v>
      </c>
      <c r="AU296" s="601">
        <v>0</v>
      </c>
      <c r="AV296" s="601">
        <v>0</v>
      </c>
      <c r="AW296" s="703">
        <v>0</v>
      </c>
      <c r="AX296" s="601">
        <v>0</v>
      </c>
      <c r="AY296" s="601">
        <v>0</v>
      </c>
      <c r="AZ296" s="601">
        <v>0</v>
      </c>
      <c r="BA296" s="601">
        <v>0</v>
      </c>
      <c r="BB296" s="601">
        <v>0</v>
      </c>
      <c r="BC296" s="601">
        <v>0</v>
      </c>
    </row>
    <row r="297" spans="1:55" s="472" customFormat="1" ht="13.5">
      <c r="A297" s="610" t="str">
        <f t="shared" si="11"/>
        <v>C25991000602110</v>
      </c>
      <c r="B297" s="801" t="s">
        <v>118</v>
      </c>
      <c r="C297" s="791"/>
      <c r="D297" s="801" t="s">
        <v>371</v>
      </c>
      <c r="E297" s="791"/>
      <c r="F297" s="801" t="s">
        <v>358</v>
      </c>
      <c r="G297" s="791"/>
      <c r="H297" s="801" t="s">
        <v>326</v>
      </c>
      <c r="I297" s="791"/>
      <c r="J297" s="801" t="s">
        <v>314</v>
      </c>
      <c r="K297" s="791"/>
      <c r="L297" s="791"/>
      <c r="M297" s="801" t="s">
        <v>316</v>
      </c>
      <c r="N297" s="791"/>
      <c r="O297" s="791"/>
      <c r="P297" s="801" t="s">
        <v>313</v>
      </c>
      <c r="Q297" s="791"/>
      <c r="R297" s="801"/>
      <c r="S297" s="791"/>
      <c r="T297" s="804" t="s">
        <v>366</v>
      </c>
      <c r="U297" s="791"/>
      <c r="V297" s="791"/>
      <c r="W297" s="791"/>
      <c r="X297" s="791"/>
      <c r="Y297" s="791"/>
      <c r="Z297" s="791"/>
      <c r="AA297" s="791"/>
      <c r="AB297" s="801" t="s">
        <v>307</v>
      </c>
      <c r="AC297" s="791"/>
      <c r="AD297" s="791"/>
      <c r="AE297" s="791"/>
      <c r="AF297" s="791"/>
      <c r="AG297" s="801" t="s">
        <v>308</v>
      </c>
      <c r="AH297" s="791"/>
      <c r="AI297" s="791"/>
      <c r="AJ297" s="603" t="s">
        <v>84</v>
      </c>
      <c r="AK297" s="802" t="s">
        <v>309</v>
      </c>
      <c r="AL297" s="791"/>
      <c r="AM297" s="791"/>
      <c r="AN297" s="791"/>
      <c r="AO297" s="791"/>
      <c r="AP297" s="791"/>
      <c r="AQ297" s="604">
        <v>40000000</v>
      </c>
      <c r="AR297" s="605">
        <v>0</v>
      </c>
      <c r="AS297" s="660">
        <v>40000000</v>
      </c>
      <c r="AT297" s="612">
        <v>0</v>
      </c>
      <c r="AU297" s="605">
        <v>0</v>
      </c>
      <c r="AV297" s="605">
        <v>0</v>
      </c>
      <c r="AW297" s="612">
        <v>0</v>
      </c>
      <c r="AX297" s="605">
        <v>0</v>
      </c>
      <c r="AY297" s="605">
        <v>0</v>
      </c>
      <c r="AZ297" s="605">
        <v>0</v>
      </c>
      <c r="BA297" s="605">
        <v>0</v>
      </c>
      <c r="BB297" s="605">
        <v>0</v>
      </c>
      <c r="BC297" s="605">
        <v>0</v>
      </c>
    </row>
    <row r="298" spans="1:55" s="472" customFormat="1" ht="13.5">
      <c r="A298" s="610" t="str">
        <f t="shared" si="11"/>
        <v>C25991000602310</v>
      </c>
      <c r="B298" s="801" t="s">
        <v>118</v>
      </c>
      <c r="C298" s="791"/>
      <c r="D298" s="801" t="s">
        <v>371</v>
      </c>
      <c r="E298" s="791"/>
      <c r="F298" s="801" t="s">
        <v>358</v>
      </c>
      <c r="G298" s="791"/>
      <c r="H298" s="801" t="s">
        <v>326</v>
      </c>
      <c r="I298" s="791"/>
      <c r="J298" s="801" t="s">
        <v>314</v>
      </c>
      <c r="K298" s="791"/>
      <c r="L298" s="791"/>
      <c r="M298" s="801" t="s">
        <v>316</v>
      </c>
      <c r="N298" s="791"/>
      <c r="O298" s="791"/>
      <c r="P298" s="801" t="s">
        <v>323</v>
      </c>
      <c r="Q298" s="791"/>
      <c r="R298" s="801"/>
      <c r="S298" s="791"/>
      <c r="T298" s="804" t="s">
        <v>362</v>
      </c>
      <c r="U298" s="791"/>
      <c r="V298" s="791"/>
      <c r="W298" s="791"/>
      <c r="X298" s="791"/>
      <c r="Y298" s="791"/>
      <c r="Z298" s="791"/>
      <c r="AA298" s="791"/>
      <c r="AB298" s="801" t="s">
        <v>307</v>
      </c>
      <c r="AC298" s="791"/>
      <c r="AD298" s="791"/>
      <c r="AE298" s="791"/>
      <c r="AF298" s="791"/>
      <c r="AG298" s="801" t="s">
        <v>308</v>
      </c>
      <c r="AH298" s="791"/>
      <c r="AI298" s="791"/>
      <c r="AJ298" s="603" t="s">
        <v>84</v>
      </c>
      <c r="AK298" s="802" t="s">
        <v>309</v>
      </c>
      <c r="AL298" s="791"/>
      <c r="AM298" s="791"/>
      <c r="AN298" s="791"/>
      <c r="AO298" s="791"/>
      <c r="AP298" s="791"/>
      <c r="AQ298" s="604">
        <v>16000000</v>
      </c>
      <c r="AR298" s="605">
        <v>0</v>
      </c>
      <c r="AS298" s="660">
        <v>16000000</v>
      </c>
      <c r="AT298" s="612">
        <v>0</v>
      </c>
      <c r="AU298" s="605">
        <v>0</v>
      </c>
      <c r="AV298" s="605">
        <v>0</v>
      </c>
      <c r="AW298" s="612">
        <v>0</v>
      </c>
      <c r="AX298" s="605">
        <v>0</v>
      </c>
      <c r="AY298" s="605">
        <v>0</v>
      </c>
      <c r="AZ298" s="605">
        <v>0</v>
      </c>
      <c r="BA298" s="605">
        <v>0</v>
      </c>
      <c r="BB298" s="605">
        <v>0</v>
      </c>
      <c r="BC298" s="605">
        <v>0</v>
      </c>
    </row>
    <row r="299" spans="1:55" s="472" customFormat="1" ht="13.5">
      <c r="A299" s="610" t="str">
        <f t="shared" si="11"/>
        <v>C25991000602410</v>
      </c>
      <c r="B299" s="801" t="s">
        <v>118</v>
      </c>
      <c r="C299" s="791"/>
      <c r="D299" s="801" t="s">
        <v>371</v>
      </c>
      <c r="E299" s="791"/>
      <c r="F299" s="801" t="s">
        <v>358</v>
      </c>
      <c r="G299" s="791"/>
      <c r="H299" s="801" t="s">
        <v>326</v>
      </c>
      <c r="I299" s="791"/>
      <c r="J299" s="801" t="s">
        <v>314</v>
      </c>
      <c r="K299" s="791"/>
      <c r="L299" s="791"/>
      <c r="M299" s="801" t="s">
        <v>316</v>
      </c>
      <c r="N299" s="791"/>
      <c r="O299" s="791"/>
      <c r="P299" s="801" t="s">
        <v>317</v>
      </c>
      <c r="Q299" s="791"/>
      <c r="R299" s="801"/>
      <c r="S299" s="791"/>
      <c r="T299" s="804" t="s">
        <v>103</v>
      </c>
      <c r="U299" s="791"/>
      <c r="V299" s="791"/>
      <c r="W299" s="791"/>
      <c r="X299" s="791"/>
      <c r="Y299" s="791"/>
      <c r="Z299" s="791"/>
      <c r="AA299" s="791"/>
      <c r="AB299" s="801" t="s">
        <v>307</v>
      </c>
      <c r="AC299" s="791"/>
      <c r="AD299" s="791"/>
      <c r="AE299" s="791"/>
      <c r="AF299" s="791"/>
      <c r="AG299" s="801" t="s">
        <v>308</v>
      </c>
      <c r="AH299" s="791"/>
      <c r="AI299" s="791"/>
      <c r="AJ299" s="603" t="s">
        <v>84</v>
      </c>
      <c r="AK299" s="802" t="s">
        <v>309</v>
      </c>
      <c r="AL299" s="791"/>
      <c r="AM299" s="791"/>
      <c r="AN299" s="791"/>
      <c r="AO299" s="791"/>
      <c r="AP299" s="791"/>
      <c r="AQ299" s="604">
        <v>14000000</v>
      </c>
      <c r="AR299" s="605">
        <v>0</v>
      </c>
      <c r="AS299" s="660">
        <v>14000000</v>
      </c>
      <c r="AT299" s="612">
        <v>0</v>
      </c>
      <c r="AU299" s="605">
        <v>0</v>
      </c>
      <c r="AV299" s="605">
        <v>0</v>
      </c>
      <c r="AW299" s="612">
        <v>0</v>
      </c>
      <c r="AX299" s="605">
        <v>0</v>
      </c>
      <c r="AY299" s="605">
        <v>0</v>
      </c>
      <c r="AZ299" s="605">
        <v>0</v>
      </c>
      <c r="BA299" s="605">
        <v>0</v>
      </c>
      <c r="BB299" s="605">
        <v>0</v>
      </c>
      <c r="BC299" s="605">
        <v>0</v>
      </c>
    </row>
    <row r="300" spans="1:55" s="472" customFormat="1" ht="13.5">
      <c r="A300" s="610" t="str">
        <f t="shared" si="11"/>
        <v>C25991000602810</v>
      </c>
      <c r="B300" s="801" t="s">
        <v>118</v>
      </c>
      <c r="C300" s="791"/>
      <c r="D300" s="801" t="s">
        <v>371</v>
      </c>
      <c r="E300" s="791"/>
      <c r="F300" s="801" t="s">
        <v>358</v>
      </c>
      <c r="G300" s="791"/>
      <c r="H300" s="801" t="s">
        <v>326</v>
      </c>
      <c r="I300" s="791"/>
      <c r="J300" s="801" t="s">
        <v>314</v>
      </c>
      <c r="K300" s="791"/>
      <c r="L300" s="791"/>
      <c r="M300" s="801" t="s">
        <v>316</v>
      </c>
      <c r="N300" s="791"/>
      <c r="O300" s="791"/>
      <c r="P300" s="801" t="s">
        <v>328</v>
      </c>
      <c r="Q300" s="791"/>
      <c r="R300" s="801"/>
      <c r="S300" s="791"/>
      <c r="T300" s="804" t="s">
        <v>689</v>
      </c>
      <c r="U300" s="791"/>
      <c r="V300" s="791"/>
      <c r="W300" s="791"/>
      <c r="X300" s="791"/>
      <c r="Y300" s="791"/>
      <c r="Z300" s="791"/>
      <c r="AA300" s="791"/>
      <c r="AB300" s="801" t="s">
        <v>307</v>
      </c>
      <c r="AC300" s="791"/>
      <c r="AD300" s="791"/>
      <c r="AE300" s="791"/>
      <c r="AF300" s="791"/>
      <c r="AG300" s="801" t="s">
        <v>308</v>
      </c>
      <c r="AH300" s="791"/>
      <c r="AI300" s="791"/>
      <c r="AJ300" s="603" t="s">
        <v>84</v>
      </c>
      <c r="AK300" s="802" t="s">
        <v>309</v>
      </c>
      <c r="AL300" s="791"/>
      <c r="AM300" s="791"/>
      <c r="AN300" s="791"/>
      <c r="AO300" s="791"/>
      <c r="AP300" s="791"/>
      <c r="AQ300" s="604">
        <v>160000000</v>
      </c>
      <c r="AR300" s="605">
        <v>0</v>
      </c>
      <c r="AS300" s="660">
        <v>160000000</v>
      </c>
      <c r="AT300" s="612">
        <v>0</v>
      </c>
      <c r="AU300" s="605">
        <v>0</v>
      </c>
      <c r="AV300" s="605">
        <v>0</v>
      </c>
      <c r="AW300" s="612">
        <v>0</v>
      </c>
      <c r="AX300" s="605">
        <v>0</v>
      </c>
      <c r="AY300" s="605">
        <v>0</v>
      </c>
      <c r="AZ300" s="605">
        <v>0</v>
      </c>
      <c r="BA300" s="605">
        <v>0</v>
      </c>
      <c r="BB300" s="605">
        <v>0</v>
      </c>
      <c r="BC300" s="605">
        <v>0</v>
      </c>
    </row>
    <row r="301" spans="1:55" s="472" customFormat="1" ht="13.5">
      <c r="A301" s="610" t="str">
        <f>+B301&amp;D301&amp;F301&amp;H301&amp;J301&amp;M301&amp;P301&amp;AJ301</f>
        <v>C259910006021110</v>
      </c>
      <c r="B301" s="801" t="s">
        <v>118</v>
      </c>
      <c r="C301" s="791"/>
      <c r="D301" s="801" t="s">
        <v>371</v>
      </c>
      <c r="E301" s="791"/>
      <c r="F301" s="801" t="s">
        <v>358</v>
      </c>
      <c r="G301" s="791"/>
      <c r="H301" s="801" t="s">
        <v>326</v>
      </c>
      <c r="I301" s="791"/>
      <c r="J301" s="801" t="s">
        <v>314</v>
      </c>
      <c r="K301" s="791"/>
      <c r="L301" s="791"/>
      <c r="M301" s="801" t="s">
        <v>316</v>
      </c>
      <c r="N301" s="791"/>
      <c r="O301" s="791"/>
      <c r="P301" s="801" t="s">
        <v>99</v>
      </c>
      <c r="Q301" s="791"/>
      <c r="R301" s="801"/>
      <c r="S301" s="791"/>
      <c r="T301" s="804" t="s">
        <v>364</v>
      </c>
      <c r="U301" s="791"/>
      <c r="V301" s="791"/>
      <c r="W301" s="791"/>
      <c r="X301" s="791"/>
      <c r="Y301" s="791"/>
      <c r="Z301" s="791"/>
      <c r="AA301" s="791"/>
      <c r="AB301" s="801" t="s">
        <v>307</v>
      </c>
      <c r="AC301" s="791"/>
      <c r="AD301" s="791"/>
      <c r="AE301" s="791"/>
      <c r="AF301" s="791"/>
      <c r="AG301" s="801" t="s">
        <v>308</v>
      </c>
      <c r="AH301" s="791"/>
      <c r="AI301" s="791"/>
      <c r="AJ301" s="603" t="s">
        <v>84</v>
      </c>
      <c r="AK301" s="802" t="s">
        <v>309</v>
      </c>
      <c r="AL301" s="791"/>
      <c r="AM301" s="791"/>
      <c r="AN301" s="791"/>
      <c r="AO301" s="791"/>
      <c r="AP301" s="791"/>
      <c r="AQ301" s="604">
        <v>70000000</v>
      </c>
      <c r="AR301" s="605">
        <v>0</v>
      </c>
      <c r="AS301" s="660">
        <v>70000000</v>
      </c>
      <c r="AT301" s="612">
        <v>0</v>
      </c>
      <c r="AU301" s="605">
        <v>0</v>
      </c>
      <c r="AV301" s="605">
        <v>0</v>
      </c>
      <c r="AW301" s="612">
        <v>0</v>
      </c>
      <c r="AX301" s="605">
        <v>0</v>
      </c>
      <c r="AY301" s="605">
        <v>0</v>
      </c>
      <c r="AZ301" s="605">
        <v>0</v>
      </c>
      <c r="BA301" s="605">
        <v>0</v>
      </c>
      <c r="BB301" s="605">
        <v>0</v>
      </c>
      <c r="BC301" s="605">
        <v>0</v>
      </c>
    </row>
    <row r="302" spans="1:55" s="472" customFormat="1" ht="12">
      <c r="A302" s="610" t="str">
        <f t="shared" ref="A302" si="12">+B302&amp;D302&amp;F302&amp;H302&amp;J302&amp;M302&amp;AJ302</f>
        <v/>
      </c>
      <c r="B302" s="606" t="s">
        <v>270</v>
      </c>
      <c r="C302" s="606" t="s">
        <v>270</v>
      </c>
      <c r="D302" s="606" t="s">
        <v>270</v>
      </c>
      <c r="E302" s="606" t="s">
        <v>270</v>
      </c>
      <c r="F302" s="606" t="s">
        <v>270</v>
      </c>
      <c r="G302" s="606" t="s">
        <v>270</v>
      </c>
      <c r="H302" s="606" t="s">
        <v>270</v>
      </c>
      <c r="I302" s="606" t="s">
        <v>270</v>
      </c>
      <c r="J302" s="606" t="s">
        <v>270</v>
      </c>
      <c r="K302" s="817" t="s">
        <v>270</v>
      </c>
      <c r="L302" s="791"/>
      <c r="M302" s="817" t="s">
        <v>270</v>
      </c>
      <c r="N302" s="791"/>
      <c r="O302" s="606" t="s">
        <v>270</v>
      </c>
      <c r="P302" s="606" t="s">
        <v>270</v>
      </c>
      <c r="Q302" s="606" t="s">
        <v>270</v>
      </c>
      <c r="R302" s="606" t="s">
        <v>270</v>
      </c>
      <c r="S302" s="606" t="s">
        <v>270</v>
      </c>
      <c r="T302" s="606" t="s">
        <v>270</v>
      </c>
      <c r="U302" s="606" t="s">
        <v>270</v>
      </c>
      <c r="V302" s="606" t="s">
        <v>270</v>
      </c>
      <c r="W302" s="606" t="s">
        <v>270</v>
      </c>
      <c r="X302" s="606" t="s">
        <v>270</v>
      </c>
      <c r="Y302" s="606" t="s">
        <v>270</v>
      </c>
      <c r="Z302" s="606" t="s">
        <v>270</v>
      </c>
      <c r="AA302" s="606" t="s">
        <v>270</v>
      </c>
      <c r="AB302" s="817" t="s">
        <v>270</v>
      </c>
      <c r="AC302" s="791"/>
      <c r="AD302" s="817" t="s">
        <v>270</v>
      </c>
      <c r="AE302" s="791"/>
      <c r="AF302" s="606" t="s">
        <v>270</v>
      </c>
      <c r="AG302" s="606" t="s">
        <v>270</v>
      </c>
      <c r="AH302" s="606" t="s">
        <v>270</v>
      </c>
      <c r="AI302" s="606" t="s">
        <v>270</v>
      </c>
      <c r="AJ302" s="606" t="s">
        <v>270</v>
      </c>
      <c r="AK302" s="606" t="s">
        <v>270</v>
      </c>
      <c r="AL302" s="606" t="s">
        <v>270</v>
      </c>
      <c r="AM302" s="606" t="s">
        <v>270</v>
      </c>
      <c r="AN302" s="817" t="s">
        <v>270</v>
      </c>
      <c r="AO302" s="791"/>
      <c r="AP302" s="791"/>
      <c r="AQ302" s="606" t="s">
        <v>270</v>
      </c>
      <c r="AR302" s="606" t="s">
        <v>270</v>
      </c>
      <c r="AS302" s="662" t="s">
        <v>270</v>
      </c>
      <c r="AT302" s="704" t="s">
        <v>270</v>
      </c>
      <c r="AU302" s="606" t="s">
        <v>270</v>
      </c>
      <c r="AV302" s="606" t="s">
        <v>270</v>
      </c>
      <c r="AW302" s="704" t="s">
        <v>270</v>
      </c>
      <c r="AX302" s="606" t="s">
        <v>270</v>
      </c>
      <c r="AY302" s="606" t="s">
        <v>270</v>
      </c>
      <c r="AZ302" s="606" t="s">
        <v>270</v>
      </c>
      <c r="BA302" s="606" t="s">
        <v>270</v>
      </c>
      <c r="BB302" s="606" t="s">
        <v>270</v>
      </c>
      <c r="BC302" s="606" t="s">
        <v>270</v>
      </c>
    </row>
  </sheetData>
  <autoFilter ref="B29:BC302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3445">
    <mergeCell ref="R301:S301"/>
    <mergeCell ref="T301:AA301"/>
    <mergeCell ref="AB301:AF301"/>
    <mergeCell ref="AG301:AI301"/>
    <mergeCell ref="AK301:AP301"/>
    <mergeCell ref="K302:L302"/>
    <mergeCell ref="M302:N302"/>
    <mergeCell ref="AB302:AC302"/>
    <mergeCell ref="AD302:AE302"/>
    <mergeCell ref="AN302:AP302"/>
    <mergeCell ref="AB300:AF300"/>
    <mergeCell ref="AG300:AI300"/>
    <mergeCell ref="AK300:AP300"/>
    <mergeCell ref="B301:C301"/>
    <mergeCell ref="D301:E301"/>
    <mergeCell ref="F301:G301"/>
    <mergeCell ref="H301:I301"/>
    <mergeCell ref="J301:L301"/>
    <mergeCell ref="M301:O301"/>
    <mergeCell ref="P301:Q301"/>
    <mergeCell ref="AK299:AP299"/>
    <mergeCell ref="B300:C300"/>
    <mergeCell ref="D300:E300"/>
    <mergeCell ref="F300:G300"/>
    <mergeCell ref="H300:I300"/>
    <mergeCell ref="J300:L300"/>
    <mergeCell ref="M300:O300"/>
    <mergeCell ref="P300:Q300"/>
    <mergeCell ref="R300:S300"/>
    <mergeCell ref="T300:AA300"/>
    <mergeCell ref="M299:O299"/>
    <mergeCell ref="P299:Q299"/>
    <mergeCell ref="R299:S299"/>
    <mergeCell ref="T299:AA299"/>
    <mergeCell ref="AB299:AF299"/>
    <mergeCell ref="AG299:AI299"/>
    <mergeCell ref="R298:S298"/>
    <mergeCell ref="T298:AA298"/>
    <mergeCell ref="AB298:AF298"/>
    <mergeCell ref="AG298:AI298"/>
    <mergeCell ref="AK298:AP298"/>
    <mergeCell ref="B299:C299"/>
    <mergeCell ref="D299:E299"/>
    <mergeCell ref="F299:G299"/>
    <mergeCell ref="H299:I299"/>
    <mergeCell ref="J299:L299"/>
    <mergeCell ref="AB297:AF297"/>
    <mergeCell ref="AG297:AI297"/>
    <mergeCell ref="AK297:AP297"/>
    <mergeCell ref="B298:C298"/>
    <mergeCell ref="D298:E298"/>
    <mergeCell ref="F298:G298"/>
    <mergeCell ref="H298:I298"/>
    <mergeCell ref="J298:L298"/>
    <mergeCell ref="M298:O298"/>
    <mergeCell ref="P298:Q298"/>
    <mergeCell ref="AK296:AP296"/>
    <mergeCell ref="B297:C297"/>
    <mergeCell ref="D297:E297"/>
    <mergeCell ref="F297:G297"/>
    <mergeCell ref="H297:I297"/>
    <mergeCell ref="J297:L297"/>
    <mergeCell ref="M297:O297"/>
    <mergeCell ref="P297:Q297"/>
    <mergeCell ref="R297:S297"/>
    <mergeCell ref="T297:AA297"/>
    <mergeCell ref="M296:O296"/>
    <mergeCell ref="P296:Q296"/>
    <mergeCell ref="R296:S296"/>
    <mergeCell ref="T296:AA296"/>
    <mergeCell ref="AB296:AF296"/>
    <mergeCell ref="AG296:AI296"/>
    <mergeCell ref="R295:S295"/>
    <mergeCell ref="T295:AA295"/>
    <mergeCell ref="AB295:AF295"/>
    <mergeCell ref="AG295:AI295"/>
    <mergeCell ref="AK295:AP295"/>
    <mergeCell ref="B296:C296"/>
    <mergeCell ref="D296:E296"/>
    <mergeCell ref="F296:G296"/>
    <mergeCell ref="H296:I296"/>
    <mergeCell ref="J296:L296"/>
    <mergeCell ref="AB294:AF294"/>
    <mergeCell ref="AG294:AI294"/>
    <mergeCell ref="AK294:AP294"/>
    <mergeCell ref="B295:C295"/>
    <mergeCell ref="D295:E295"/>
    <mergeCell ref="F295:G295"/>
    <mergeCell ref="H295:I295"/>
    <mergeCell ref="J295:L295"/>
    <mergeCell ref="M295:O295"/>
    <mergeCell ref="P295:Q295"/>
    <mergeCell ref="AK293:AP293"/>
    <mergeCell ref="B294:C294"/>
    <mergeCell ref="D294:E294"/>
    <mergeCell ref="F294:G294"/>
    <mergeCell ref="H294:I294"/>
    <mergeCell ref="J294:L294"/>
    <mergeCell ref="M294:O294"/>
    <mergeCell ref="P294:Q294"/>
    <mergeCell ref="R294:S294"/>
    <mergeCell ref="T294:AA294"/>
    <mergeCell ref="M293:O293"/>
    <mergeCell ref="P293:Q293"/>
    <mergeCell ref="R293:S293"/>
    <mergeCell ref="T293:AA293"/>
    <mergeCell ref="AB293:AF293"/>
    <mergeCell ref="AG293:AI293"/>
    <mergeCell ref="R292:S292"/>
    <mergeCell ref="T292:AA292"/>
    <mergeCell ref="AB292:AF292"/>
    <mergeCell ref="AG292:AI292"/>
    <mergeCell ref="AK292:AP292"/>
    <mergeCell ref="B293:C293"/>
    <mergeCell ref="D293:E293"/>
    <mergeCell ref="F293:G293"/>
    <mergeCell ref="H293:I293"/>
    <mergeCell ref="J293:L293"/>
    <mergeCell ref="AB291:AF291"/>
    <mergeCell ref="AG291:AI291"/>
    <mergeCell ref="AK291:AP291"/>
    <mergeCell ref="B292:C292"/>
    <mergeCell ref="D292:E292"/>
    <mergeCell ref="F292:G292"/>
    <mergeCell ref="H292:I292"/>
    <mergeCell ref="J292:L292"/>
    <mergeCell ref="M292:O292"/>
    <mergeCell ref="P292:Q292"/>
    <mergeCell ref="AK290:AP290"/>
    <mergeCell ref="B291:C291"/>
    <mergeCell ref="D291:E291"/>
    <mergeCell ref="F291:G291"/>
    <mergeCell ref="H291:I291"/>
    <mergeCell ref="J291:L291"/>
    <mergeCell ref="M291:O291"/>
    <mergeCell ref="P291:Q291"/>
    <mergeCell ref="R291:S291"/>
    <mergeCell ref="T291:AA291"/>
    <mergeCell ref="M290:O290"/>
    <mergeCell ref="P290:Q290"/>
    <mergeCell ref="R290:S290"/>
    <mergeCell ref="T290:AA290"/>
    <mergeCell ref="AB290:AF290"/>
    <mergeCell ref="AG290:AI290"/>
    <mergeCell ref="R289:S289"/>
    <mergeCell ref="T289:AA289"/>
    <mergeCell ref="AB289:AF289"/>
    <mergeCell ref="AG289:AI289"/>
    <mergeCell ref="AK289:AP289"/>
    <mergeCell ref="B290:C290"/>
    <mergeCell ref="D290:E290"/>
    <mergeCell ref="F290:G290"/>
    <mergeCell ref="H290:I290"/>
    <mergeCell ref="J290:L290"/>
    <mergeCell ref="AB288:AF288"/>
    <mergeCell ref="AG288:AI288"/>
    <mergeCell ref="AK288:AP288"/>
    <mergeCell ref="B289:C289"/>
    <mergeCell ref="D289:E289"/>
    <mergeCell ref="F289:G289"/>
    <mergeCell ref="H289:I289"/>
    <mergeCell ref="J289:L289"/>
    <mergeCell ref="M289:O289"/>
    <mergeCell ref="P289:Q289"/>
    <mergeCell ref="AK287:AP287"/>
    <mergeCell ref="B288:C288"/>
    <mergeCell ref="D288:E288"/>
    <mergeCell ref="F288:G288"/>
    <mergeCell ref="H288:I288"/>
    <mergeCell ref="J288:L288"/>
    <mergeCell ref="M288:O288"/>
    <mergeCell ref="P288:Q288"/>
    <mergeCell ref="R288:S288"/>
    <mergeCell ref="T288:AA288"/>
    <mergeCell ref="M287:O287"/>
    <mergeCell ref="P287:Q287"/>
    <mergeCell ref="R287:S287"/>
    <mergeCell ref="T287:AA287"/>
    <mergeCell ref="AB287:AF287"/>
    <mergeCell ref="AG287:AI287"/>
    <mergeCell ref="R286:S286"/>
    <mergeCell ref="T286:AA286"/>
    <mergeCell ref="AB286:AF286"/>
    <mergeCell ref="AG286:AI286"/>
    <mergeCell ref="AK286:AP286"/>
    <mergeCell ref="B287:C287"/>
    <mergeCell ref="D287:E287"/>
    <mergeCell ref="F287:G287"/>
    <mergeCell ref="H287:I287"/>
    <mergeCell ref="J287:L287"/>
    <mergeCell ref="AB285:AF285"/>
    <mergeCell ref="AG285:AI285"/>
    <mergeCell ref="AK285:AP285"/>
    <mergeCell ref="B286:C286"/>
    <mergeCell ref="D286:E286"/>
    <mergeCell ref="F286:G286"/>
    <mergeCell ref="H286:I286"/>
    <mergeCell ref="J286:L286"/>
    <mergeCell ref="M286:O286"/>
    <mergeCell ref="P286:Q286"/>
    <mergeCell ref="AK284:AP284"/>
    <mergeCell ref="B285:C285"/>
    <mergeCell ref="D285:E285"/>
    <mergeCell ref="F285:G285"/>
    <mergeCell ref="H285:I285"/>
    <mergeCell ref="J285:L285"/>
    <mergeCell ref="M285:O285"/>
    <mergeCell ref="P285:Q285"/>
    <mergeCell ref="R285:S285"/>
    <mergeCell ref="T285:AA285"/>
    <mergeCell ref="M284:O284"/>
    <mergeCell ref="P284:Q284"/>
    <mergeCell ref="R284:S284"/>
    <mergeCell ref="T284:AA284"/>
    <mergeCell ref="AB284:AF284"/>
    <mergeCell ref="AG284:AI284"/>
    <mergeCell ref="R283:S283"/>
    <mergeCell ref="T283:AA283"/>
    <mergeCell ref="AB283:AF283"/>
    <mergeCell ref="AG283:AI283"/>
    <mergeCell ref="AK283:AP283"/>
    <mergeCell ref="B284:C284"/>
    <mergeCell ref="D284:E284"/>
    <mergeCell ref="F284:G284"/>
    <mergeCell ref="H284:I284"/>
    <mergeCell ref="J284:L284"/>
    <mergeCell ref="AB282:AF282"/>
    <mergeCell ref="AG282:AI282"/>
    <mergeCell ref="AK282:AP282"/>
    <mergeCell ref="B283:C283"/>
    <mergeCell ref="D283:E283"/>
    <mergeCell ref="F283:G283"/>
    <mergeCell ref="H283:I283"/>
    <mergeCell ref="J283:L283"/>
    <mergeCell ref="M283:O283"/>
    <mergeCell ref="P283:Q283"/>
    <mergeCell ref="AK281:AP281"/>
    <mergeCell ref="B282:C282"/>
    <mergeCell ref="D282:E282"/>
    <mergeCell ref="F282:G282"/>
    <mergeCell ref="H282:I282"/>
    <mergeCell ref="J282:L282"/>
    <mergeCell ref="M282:O282"/>
    <mergeCell ref="P282:Q282"/>
    <mergeCell ref="R282:S282"/>
    <mergeCell ref="T282:AA282"/>
    <mergeCell ref="M281:O281"/>
    <mergeCell ref="P281:Q281"/>
    <mergeCell ref="R281:S281"/>
    <mergeCell ref="T281:AA281"/>
    <mergeCell ref="AB281:AF281"/>
    <mergeCell ref="AG281:AI281"/>
    <mergeCell ref="R280:S280"/>
    <mergeCell ref="T280:AA280"/>
    <mergeCell ref="AB280:AF280"/>
    <mergeCell ref="AG280:AI280"/>
    <mergeCell ref="AK280:AP280"/>
    <mergeCell ref="B281:C281"/>
    <mergeCell ref="D281:E281"/>
    <mergeCell ref="F281:G281"/>
    <mergeCell ref="H281:I281"/>
    <mergeCell ref="J281:L281"/>
    <mergeCell ref="AB279:AF279"/>
    <mergeCell ref="AG279:AI279"/>
    <mergeCell ref="AK279:AP279"/>
    <mergeCell ref="B280:C280"/>
    <mergeCell ref="D280:E280"/>
    <mergeCell ref="F280:G280"/>
    <mergeCell ref="H280:I280"/>
    <mergeCell ref="J280:L280"/>
    <mergeCell ref="M280:O280"/>
    <mergeCell ref="P280:Q280"/>
    <mergeCell ref="AK278:AP278"/>
    <mergeCell ref="B279:C279"/>
    <mergeCell ref="D279:E279"/>
    <mergeCell ref="F279:G279"/>
    <mergeCell ref="H279:I279"/>
    <mergeCell ref="J279:L279"/>
    <mergeCell ref="M279:O279"/>
    <mergeCell ref="P279:Q279"/>
    <mergeCell ref="R279:S279"/>
    <mergeCell ref="T279:AA279"/>
    <mergeCell ref="M278:O278"/>
    <mergeCell ref="P278:Q278"/>
    <mergeCell ref="R278:S278"/>
    <mergeCell ref="T278:AA278"/>
    <mergeCell ref="AB278:AF278"/>
    <mergeCell ref="AG278:AI278"/>
    <mergeCell ref="R277:S277"/>
    <mergeCell ref="T277:AA277"/>
    <mergeCell ref="AB277:AF277"/>
    <mergeCell ref="AG277:AI277"/>
    <mergeCell ref="AK277:AP277"/>
    <mergeCell ref="B278:C278"/>
    <mergeCell ref="D278:E278"/>
    <mergeCell ref="F278:G278"/>
    <mergeCell ref="H278:I278"/>
    <mergeCell ref="J278:L278"/>
    <mergeCell ref="AB276:AF276"/>
    <mergeCell ref="AG276:AI276"/>
    <mergeCell ref="AK276:AP276"/>
    <mergeCell ref="B277:C277"/>
    <mergeCell ref="D277:E277"/>
    <mergeCell ref="F277:G277"/>
    <mergeCell ref="H277:I277"/>
    <mergeCell ref="J277:L277"/>
    <mergeCell ref="M277:O277"/>
    <mergeCell ref="P277:Q277"/>
    <mergeCell ref="AK275:AP275"/>
    <mergeCell ref="B276:C276"/>
    <mergeCell ref="D276:E276"/>
    <mergeCell ref="F276:G276"/>
    <mergeCell ref="H276:I276"/>
    <mergeCell ref="J276:L276"/>
    <mergeCell ref="M276:O276"/>
    <mergeCell ref="P276:Q276"/>
    <mergeCell ref="R276:S276"/>
    <mergeCell ref="T276:AA276"/>
    <mergeCell ref="M275:O275"/>
    <mergeCell ref="P275:Q275"/>
    <mergeCell ref="R275:S275"/>
    <mergeCell ref="T275:AA275"/>
    <mergeCell ref="AB275:AF275"/>
    <mergeCell ref="AG275:AI275"/>
    <mergeCell ref="R274:S274"/>
    <mergeCell ref="T274:AA274"/>
    <mergeCell ref="AB274:AF274"/>
    <mergeCell ref="AG274:AI274"/>
    <mergeCell ref="AK274:AP274"/>
    <mergeCell ref="B275:C275"/>
    <mergeCell ref="D275:E275"/>
    <mergeCell ref="F275:G275"/>
    <mergeCell ref="H275:I275"/>
    <mergeCell ref="J275:L275"/>
    <mergeCell ref="AB273:AF273"/>
    <mergeCell ref="AG273:AI273"/>
    <mergeCell ref="AK273:AP273"/>
    <mergeCell ref="B274:C274"/>
    <mergeCell ref="D274:E274"/>
    <mergeCell ref="F274:G274"/>
    <mergeCell ref="H274:I274"/>
    <mergeCell ref="J274:L274"/>
    <mergeCell ref="M274:O274"/>
    <mergeCell ref="P274:Q274"/>
    <mergeCell ref="AK272:AP272"/>
    <mergeCell ref="B273:C273"/>
    <mergeCell ref="D273:E273"/>
    <mergeCell ref="F273:G273"/>
    <mergeCell ref="H273:I273"/>
    <mergeCell ref="J273:L273"/>
    <mergeCell ref="M273:O273"/>
    <mergeCell ref="P273:Q273"/>
    <mergeCell ref="R273:S273"/>
    <mergeCell ref="T273:AA273"/>
    <mergeCell ref="M272:O272"/>
    <mergeCell ref="P272:Q272"/>
    <mergeCell ref="R272:S272"/>
    <mergeCell ref="T272:AA272"/>
    <mergeCell ref="AB272:AF272"/>
    <mergeCell ref="AG272:AI272"/>
    <mergeCell ref="R271:S271"/>
    <mergeCell ref="T271:AA271"/>
    <mergeCell ref="AB271:AF271"/>
    <mergeCell ref="AG271:AI271"/>
    <mergeCell ref="AK271:AP271"/>
    <mergeCell ref="B272:C272"/>
    <mergeCell ref="D272:E272"/>
    <mergeCell ref="F272:G272"/>
    <mergeCell ref="H272:I272"/>
    <mergeCell ref="J272:L272"/>
    <mergeCell ref="AB270:AF270"/>
    <mergeCell ref="AG270:AI270"/>
    <mergeCell ref="AK270:AP270"/>
    <mergeCell ref="B271:C271"/>
    <mergeCell ref="D271:E271"/>
    <mergeCell ref="F271:G271"/>
    <mergeCell ref="H271:I271"/>
    <mergeCell ref="J271:L271"/>
    <mergeCell ref="M271:O271"/>
    <mergeCell ref="P271:Q271"/>
    <mergeCell ref="AK269:AP269"/>
    <mergeCell ref="B270:C270"/>
    <mergeCell ref="D270:E270"/>
    <mergeCell ref="F270:G270"/>
    <mergeCell ref="H270:I270"/>
    <mergeCell ref="J270:L270"/>
    <mergeCell ref="M270:O270"/>
    <mergeCell ref="P270:Q270"/>
    <mergeCell ref="R270:S270"/>
    <mergeCell ref="T270:AA270"/>
    <mergeCell ref="M269:O269"/>
    <mergeCell ref="P269:Q269"/>
    <mergeCell ref="R269:S269"/>
    <mergeCell ref="T269:AA269"/>
    <mergeCell ref="AB269:AF269"/>
    <mergeCell ref="AG269:AI269"/>
    <mergeCell ref="R268:S268"/>
    <mergeCell ref="T268:AA268"/>
    <mergeCell ref="AB268:AF268"/>
    <mergeCell ref="AG268:AI268"/>
    <mergeCell ref="AK268:AP268"/>
    <mergeCell ref="B269:C269"/>
    <mergeCell ref="D269:E269"/>
    <mergeCell ref="F269:G269"/>
    <mergeCell ref="H269:I269"/>
    <mergeCell ref="J269:L269"/>
    <mergeCell ref="AB267:AF267"/>
    <mergeCell ref="AG267:AI267"/>
    <mergeCell ref="AK267:AP267"/>
    <mergeCell ref="B268:C268"/>
    <mergeCell ref="D268:E268"/>
    <mergeCell ref="F268:G268"/>
    <mergeCell ref="H268:I268"/>
    <mergeCell ref="J268:L268"/>
    <mergeCell ref="M268:O268"/>
    <mergeCell ref="P268:Q268"/>
    <mergeCell ref="AK266:AP266"/>
    <mergeCell ref="B267:C267"/>
    <mergeCell ref="D267:E267"/>
    <mergeCell ref="F267:G267"/>
    <mergeCell ref="H267:I267"/>
    <mergeCell ref="J267:L267"/>
    <mergeCell ref="M267:O267"/>
    <mergeCell ref="P267:Q267"/>
    <mergeCell ref="R267:S267"/>
    <mergeCell ref="T267:AA267"/>
    <mergeCell ref="M266:O266"/>
    <mergeCell ref="P266:Q266"/>
    <mergeCell ref="R266:S266"/>
    <mergeCell ref="T266:AA266"/>
    <mergeCell ref="AB266:AF266"/>
    <mergeCell ref="AG266:AI266"/>
    <mergeCell ref="R265:S265"/>
    <mergeCell ref="T265:AA265"/>
    <mergeCell ref="AB265:AF265"/>
    <mergeCell ref="AG265:AI265"/>
    <mergeCell ref="AK265:AP265"/>
    <mergeCell ref="B266:C266"/>
    <mergeCell ref="D266:E266"/>
    <mergeCell ref="F266:G266"/>
    <mergeCell ref="H266:I266"/>
    <mergeCell ref="J266:L266"/>
    <mergeCell ref="AB264:AF264"/>
    <mergeCell ref="AG264:AI264"/>
    <mergeCell ref="AK264:AP264"/>
    <mergeCell ref="B265:C265"/>
    <mergeCell ref="D265:E265"/>
    <mergeCell ref="F265:G265"/>
    <mergeCell ref="H265:I265"/>
    <mergeCell ref="J265:L265"/>
    <mergeCell ref="M265:O265"/>
    <mergeCell ref="P265:Q265"/>
    <mergeCell ref="AK263:AP263"/>
    <mergeCell ref="B264:C264"/>
    <mergeCell ref="D264:E264"/>
    <mergeCell ref="F264:G264"/>
    <mergeCell ref="H264:I264"/>
    <mergeCell ref="J264:L264"/>
    <mergeCell ref="M264:O264"/>
    <mergeCell ref="P264:Q264"/>
    <mergeCell ref="R264:S264"/>
    <mergeCell ref="T264:AA264"/>
    <mergeCell ref="M263:O263"/>
    <mergeCell ref="P263:Q263"/>
    <mergeCell ref="R263:S263"/>
    <mergeCell ref="T263:AA263"/>
    <mergeCell ref="AB263:AF263"/>
    <mergeCell ref="AG263:AI263"/>
    <mergeCell ref="R262:S262"/>
    <mergeCell ref="T262:AA262"/>
    <mergeCell ref="AB262:AF262"/>
    <mergeCell ref="AG262:AI262"/>
    <mergeCell ref="AK262:AP262"/>
    <mergeCell ref="B263:C263"/>
    <mergeCell ref="D263:E263"/>
    <mergeCell ref="F263:G263"/>
    <mergeCell ref="H263:I263"/>
    <mergeCell ref="J263:L263"/>
    <mergeCell ref="AB261:AF261"/>
    <mergeCell ref="AG261:AI261"/>
    <mergeCell ref="AK261:AP261"/>
    <mergeCell ref="B262:C262"/>
    <mergeCell ref="D262:E262"/>
    <mergeCell ref="F262:G262"/>
    <mergeCell ref="H262:I262"/>
    <mergeCell ref="J262:L262"/>
    <mergeCell ref="M262:O262"/>
    <mergeCell ref="P262:Q262"/>
    <mergeCell ref="AK260:AP260"/>
    <mergeCell ref="B261:C261"/>
    <mergeCell ref="D261:E261"/>
    <mergeCell ref="F261:G261"/>
    <mergeCell ref="H261:I261"/>
    <mergeCell ref="J261:L261"/>
    <mergeCell ref="M261:O261"/>
    <mergeCell ref="P261:Q261"/>
    <mergeCell ref="R261:S261"/>
    <mergeCell ref="T261:AA261"/>
    <mergeCell ref="M260:O260"/>
    <mergeCell ref="P260:Q260"/>
    <mergeCell ref="R260:S260"/>
    <mergeCell ref="T260:AA260"/>
    <mergeCell ref="AB260:AF260"/>
    <mergeCell ref="AG260:AI260"/>
    <mergeCell ref="R259:S259"/>
    <mergeCell ref="T259:AA259"/>
    <mergeCell ref="AB259:AF259"/>
    <mergeCell ref="AG259:AI259"/>
    <mergeCell ref="AK259:AP259"/>
    <mergeCell ref="B260:C260"/>
    <mergeCell ref="D260:E260"/>
    <mergeCell ref="F260:G260"/>
    <mergeCell ref="H260:I260"/>
    <mergeCell ref="J260:L260"/>
    <mergeCell ref="AB258:AF258"/>
    <mergeCell ref="AG258:AI258"/>
    <mergeCell ref="AK258:AP258"/>
    <mergeCell ref="B259:C259"/>
    <mergeCell ref="D259:E259"/>
    <mergeCell ref="F259:G259"/>
    <mergeCell ref="H259:I259"/>
    <mergeCell ref="J259:L259"/>
    <mergeCell ref="M259:O259"/>
    <mergeCell ref="P259:Q259"/>
    <mergeCell ref="AK257:AP257"/>
    <mergeCell ref="B258:C258"/>
    <mergeCell ref="D258:E258"/>
    <mergeCell ref="F258:G258"/>
    <mergeCell ref="H258:I258"/>
    <mergeCell ref="J258:L258"/>
    <mergeCell ref="M258:O258"/>
    <mergeCell ref="P258:Q258"/>
    <mergeCell ref="R258:S258"/>
    <mergeCell ref="T258:AA258"/>
    <mergeCell ref="M257:O257"/>
    <mergeCell ref="P257:Q257"/>
    <mergeCell ref="R257:S257"/>
    <mergeCell ref="T257:AA257"/>
    <mergeCell ref="AB257:AF257"/>
    <mergeCell ref="AG257:AI257"/>
    <mergeCell ref="R256:S256"/>
    <mergeCell ref="T256:AA256"/>
    <mergeCell ref="AB256:AF256"/>
    <mergeCell ref="AG256:AI256"/>
    <mergeCell ref="AK256:AP256"/>
    <mergeCell ref="B257:C257"/>
    <mergeCell ref="D257:E257"/>
    <mergeCell ref="F257:G257"/>
    <mergeCell ref="H257:I257"/>
    <mergeCell ref="J257:L257"/>
    <mergeCell ref="AB255:AF255"/>
    <mergeCell ref="AG255:AI255"/>
    <mergeCell ref="AK255:AP255"/>
    <mergeCell ref="B256:C256"/>
    <mergeCell ref="D256:E256"/>
    <mergeCell ref="F256:G256"/>
    <mergeCell ref="H256:I256"/>
    <mergeCell ref="J256:L256"/>
    <mergeCell ref="M256:O256"/>
    <mergeCell ref="P256:Q256"/>
    <mergeCell ref="AK254:AP254"/>
    <mergeCell ref="B255:C255"/>
    <mergeCell ref="D255:E255"/>
    <mergeCell ref="F255:G255"/>
    <mergeCell ref="H255:I255"/>
    <mergeCell ref="J255:L255"/>
    <mergeCell ref="M255:O255"/>
    <mergeCell ref="P255:Q255"/>
    <mergeCell ref="R255:S255"/>
    <mergeCell ref="T255:AA255"/>
    <mergeCell ref="M254:O254"/>
    <mergeCell ref="P254:Q254"/>
    <mergeCell ref="R254:S254"/>
    <mergeCell ref="T254:AA254"/>
    <mergeCell ref="AB254:AF254"/>
    <mergeCell ref="AG254:AI254"/>
    <mergeCell ref="R253:S253"/>
    <mergeCell ref="T253:AA253"/>
    <mergeCell ref="AB253:AF253"/>
    <mergeCell ref="AG253:AI253"/>
    <mergeCell ref="AK253:AP253"/>
    <mergeCell ref="B254:C254"/>
    <mergeCell ref="D254:E254"/>
    <mergeCell ref="F254:G254"/>
    <mergeCell ref="H254:I254"/>
    <mergeCell ref="J254:L254"/>
    <mergeCell ref="AB252:AF252"/>
    <mergeCell ref="AG252:AI252"/>
    <mergeCell ref="AK252:AP252"/>
    <mergeCell ref="B253:C253"/>
    <mergeCell ref="D253:E253"/>
    <mergeCell ref="F253:G253"/>
    <mergeCell ref="H253:I253"/>
    <mergeCell ref="J253:L253"/>
    <mergeCell ref="M253:O253"/>
    <mergeCell ref="P253:Q253"/>
    <mergeCell ref="AK251:AP251"/>
    <mergeCell ref="B252:C252"/>
    <mergeCell ref="D252:E252"/>
    <mergeCell ref="F252:G252"/>
    <mergeCell ref="H252:I252"/>
    <mergeCell ref="J252:L252"/>
    <mergeCell ref="M252:O252"/>
    <mergeCell ref="P252:Q252"/>
    <mergeCell ref="R252:S252"/>
    <mergeCell ref="T252:AA252"/>
    <mergeCell ref="M251:O251"/>
    <mergeCell ref="P251:Q251"/>
    <mergeCell ref="R251:S251"/>
    <mergeCell ref="T251:AA251"/>
    <mergeCell ref="AB251:AF251"/>
    <mergeCell ref="AG251:AI251"/>
    <mergeCell ref="R250:S250"/>
    <mergeCell ref="T250:AA250"/>
    <mergeCell ref="AB250:AF250"/>
    <mergeCell ref="AG250:AI250"/>
    <mergeCell ref="AK250:AP250"/>
    <mergeCell ref="B251:C251"/>
    <mergeCell ref="D251:E251"/>
    <mergeCell ref="F251:G251"/>
    <mergeCell ref="H251:I251"/>
    <mergeCell ref="J251:L251"/>
    <mergeCell ref="AB249:AF249"/>
    <mergeCell ref="AG249:AI249"/>
    <mergeCell ref="AK249:AP249"/>
    <mergeCell ref="B250:C250"/>
    <mergeCell ref="D250:E250"/>
    <mergeCell ref="F250:G250"/>
    <mergeCell ref="H250:I250"/>
    <mergeCell ref="J250:L250"/>
    <mergeCell ref="M250:O250"/>
    <mergeCell ref="P250:Q250"/>
    <mergeCell ref="AK248:AP248"/>
    <mergeCell ref="B249:C249"/>
    <mergeCell ref="D249:E249"/>
    <mergeCell ref="F249:G249"/>
    <mergeCell ref="H249:I249"/>
    <mergeCell ref="J249:L249"/>
    <mergeCell ref="M249:O249"/>
    <mergeCell ref="P249:Q249"/>
    <mergeCell ref="R249:S249"/>
    <mergeCell ref="T249:AA249"/>
    <mergeCell ref="M248:O248"/>
    <mergeCell ref="P248:Q248"/>
    <mergeCell ref="R248:S248"/>
    <mergeCell ref="T248:AA248"/>
    <mergeCell ref="AB248:AF248"/>
    <mergeCell ref="AG248:AI248"/>
    <mergeCell ref="R247:S247"/>
    <mergeCell ref="T247:AA247"/>
    <mergeCell ref="AB247:AF247"/>
    <mergeCell ref="AG247:AI247"/>
    <mergeCell ref="AK247:AP247"/>
    <mergeCell ref="B248:C248"/>
    <mergeCell ref="D248:E248"/>
    <mergeCell ref="F248:G248"/>
    <mergeCell ref="H248:I248"/>
    <mergeCell ref="J248:L248"/>
    <mergeCell ref="AB246:AF246"/>
    <mergeCell ref="AG246:AI246"/>
    <mergeCell ref="AK246:AP246"/>
    <mergeCell ref="B247:C247"/>
    <mergeCell ref="D247:E247"/>
    <mergeCell ref="F247:G247"/>
    <mergeCell ref="H247:I247"/>
    <mergeCell ref="J247:L247"/>
    <mergeCell ref="M247:O247"/>
    <mergeCell ref="P247:Q247"/>
    <mergeCell ref="AK245:AP245"/>
    <mergeCell ref="B246:C246"/>
    <mergeCell ref="D246:E246"/>
    <mergeCell ref="F246:G246"/>
    <mergeCell ref="H246:I246"/>
    <mergeCell ref="J246:L246"/>
    <mergeCell ref="M246:O246"/>
    <mergeCell ref="P246:Q246"/>
    <mergeCell ref="R246:S246"/>
    <mergeCell ref="T246:AA246"/>
    <mergeCell ref="M245:O245"/>
    <mergeCell ref="P245:Q245"/>
    <mergeCell ref="R245:S245"/>
    <mergeCell ref="T245:AA245"/>
    <mergeCell ref="AB245:AF245"/>
    <mergeCell ref="AG245:AI245"/>
    <mergeCell ref="R244:S244"/>
    <mergeCell ref="T244:AA244"/>
    <mergeCell ref="AB244:AF244"/>
    <mergeCell ref="AG244:AI244"/>
    <mergeCell ref="AK244:AP244"/>
    <mergeCell ref="B245:C245"/>
    <mergeCell ref="D245:E245"/>
    <mergeCell ref="F245:G245"/>
    <mergeCell ref="H245:I245"/>
    <mergeCell ref="J245:L245"/>
    <mergeCell ref="AB243:AF243"/>
    <mergeCell ref="AG243:AI243"/>
    <mergeCell ref="AK243:AP243"/>
    <mergeCell ref="B244:C244"/>
    <mergeCell ref="D244:E244"/>
    <mergeCell ref="F244:G244"/>
    <mergeCell ref="H244:I244"/>
    <mergeCell ref="J244:L244"/>
    <mergeCell ref="M244:O244"/>
    <mergeCell ref="P244:Q244"/>
    <mergeCell ref="AK242:AP242"/>
    <mergeCell ref="B243:C243"/>
    <mergeCell ref="D243:E243"/>
    <mergeCell ref="F243:G243"/>
    <mergeCell ref="H243:I243"/>
    <mergeCell ref="J243:L243"/>
    <mergeCell ref="M243:O243"/>
    <mergeCell ref="P243:Q243"/>
    <mergeCell ref="R243:S243"/>
    <mergeCell ref="T243:AA243"/>
    <mergeCell ref="M242:O242"/>
    <mergeCell ref="P242:Q242"/>
    <mergeCell ref="R242:S242"/>
    <mergeCell ref="T242:AA242"/>
    <mergeCell ref="AB242:AF242"/>
    <mergeCell ref="AG242:AI242"/>
    <mergeCell ref="R241:S241"/>
    <mergeCell ref="T241:AA241"/>
    <mergeCell ref="AB241:AF241"/>
    <mergeCell ref="AG241:AI241"/>
    <mergeCell ref="AK241:AP241"/>
    <mergeCell ref="B242:C242"/>
    <mergeCell ref="D242:E242"/>
    <mergeCell ref="F242:G242"/>
    <mergeCell ref="H242:I242"/>
    <mergeCell ref="J242:L242"/>
    <mergeCell ref="AB240:AF240"/>
    <mergeCell ref="AG240:AI240"/>
    <mergeCell ref="AK240:AP240"/>
    <mergeCell ref="B241:C241"/>
    <mergeCell ref="D241:E241"/>
    <mergeCell ref="F241:G241"/>
    <mergeCell ref="H241:I241"/>
    <mergeCell ref="J241:L241"/>
    <mergeCell ref="M241:O241"/>
    <mergeCell ref="P241:Q241"/>
    <mergeCell ref="AK239:AP239"/>
    <mergeCell ref="B240:C240"/>
    <mergeCell ref="D240:E240"/>
    <mergeCell ref="F240:G240"/>
    <mergeCell ref="H240:I240"/>
    <mergeCell ref="J240:L240"/>
    <mergeCell ref="M240:O240"/>
    <mergeCell ref="P240:Q240"/>
    <mergeCell ref="R240:S240"/>
    <mergeCell ref="T240:AA240"/>
    <mergeCell ref="M239:O239"/>
    <mergeCell ref="P239:Q239"/>
    <mergeCell ref="R239:S239"/>
    <mergeCell ref="T239:AA239"/>
    <mergeCell ref="AB239:AF239"/>
    <mergeCell ref="AG239:AI239"/>
    <mergeCell ref="R238:S238"/>
    <mergeCell ref="T238:AA238"/>
    <mergeCell ref="AB238:AF238"/>
    <mergeCell ref="AG238:AI238"/>
    <mergeCell ref="AK238:AP238"/>
    <mergeCell ref="B239:C239"/>
    <mergeCell ref="D239:E239"/>
    <mergeCell ref="F239:G239"/>
    <mergeCell ref="H239:I239"/>
    <mergeCell ref="J239:L239"/>
    <mergeCell ref="AB237:AF237"/>
    <mergeCell ref="AG237:AI237"/>
    <mergeCell ref="AK237:AP237"/>
    <mergeCell ref="B238:C238"/>
    <mergeCell ref="D238:E238"/>
    <mergeCell ref="F238:G238"/>
    <mergeCell ref="H238:I238"/>
    <mergeCell ref="J238:L238"/>
    <mergeCell ref="M238:O238"/>
    <mergeCell ref="P238:Q238"/>
    <mergeCell ref="AK236:AP236"/>
    <mergeCell ref="B237:C237"/>
    <mergeCell ref="D237:E237"/>
    <mergeCell ref="F237:G237"/>
    <mergeCell ref="H237:I237"/>
    <mergeCell ref="J237:L237"/>
    <mergeCell ref="M237:O237"/>
    <mergeCell ref="P237:Q237"/>
    <mergeCell ref="R237:S237"/>
    <mergeCell ref="T237:AA237"/>
    <mergeCell ref="M236:O236"/>
    <mergeCell ref="P236:Q236"/>
    <mergeCell ref="R236:S236"/>
    <mergeCell ref="T236:AA236"/>
    <mergeCell ref="AB236:AF236"/>
    <mergeCell ref="AG236:AI236"/>
    <mergeCell ref="R235:S235"/>
    <mergeCell ref="T235:AA235"/>
    <mergeCell ref="AB235:AF235"/>
    <mergeCell ref="AG235:AI235"/>
    <mergeCell ref="AK235:AP235"/>
    <mergeCell ref="B236:C236"/>
    <mergeCell ref="D236:E236"/>
    <mergeCell ref="F236:G236"/>
    <mergeCell ref="H236:I236"/>
    <mergeCell ref="J236:L236"/>
    <mergeCell ref="AB234:AF234"/>
    <mergeCell ref="AG234:AI234"/>
    <mergeCell ref="AK234:AP234"/>
    <mergeCell ref="B235:C235"/>
    <mergeCell ref="D235:E235"/>
    <mergeCell ref="F235:G235"/>
    <mergeCell ref="H235:I235"/>
    <mergeCell ref="J235:L235"/>
    <mergeCell ref="M235:O235"/>
    <mergeCell ref="P235:Q235"/>
    <mergeCell ref="AK233:AP233"/>
    <mergeCell ref="B234:C234"/>
    <mergeCell ref="D234:E234"/>
    <mergeCell ref="F234:G234"/>
    <mergeCell ref="H234:I234"/>
    <mergeCell ref="J234:L234"/>
    <mergeCell ref="M234:O234"/>
    <mergeCell ref="P234:Q234"/>
    <mergeCell ref="R234:S234"/>
    <mergeCell ref="T234:AA234"/>
    <mergeCell ref="M233:O233"/>
    <mergeCell ref="P233:Q233"/>
    <mergeCell ref="R233:S233"/>
    <mergeCell ref="T233:AA233"/>
    <mergeCell ref="AB233:AF233"/>
    <mergeCell ref="AG233:AI233"/>
    <mergeCell ref="R232:S232"/>
    <mergeCell ref="T232:AA232"/>
    <mergeCell ref="AB232:AF232"/>
    <mergeCell ref="AG232:AI232"/>
    <mergeCell ref="AK232:AP232"/>
    <mergeCell ref="B233:C233"/>
    <mergeCell ref="D233:E233"/>
    <mergeCell ref="F233:G233"/>
    <mergeCell ref="H233:I233"/>
    <mergeCell ref="J233:L233"/>
    <mergeCell ref="AB231:AF231"/>
    <mergeCell ref="AG231:AI231"/>
    <mergeCell ref="AK231:AP231"/>
    <mergeCell ref="B232:C232"/>
    <mergeCell ref="D232:E232"/>
    <mergeCell ref="F232:G232"/>
    <mergeCell ref="H232:I232"/>
    <mergeCell ref="J232:L232"/>
    <mergeCell ref="M232:O232"/>
    <mergeCell ref="P232:Q232"/>
    <mergeCell ref="AK230:AP230"/>
    <mergeCell ref="B231:C231"/>
    <mergeCell ref="D231:E231"/>
    <mergeCell ref="F231:G231"/>
    <mergeCell ref="H231:I231"/>
    <mergeCell ref="J231:L231"/>
    <mergeCell ref="M231:O231"/>
    <mergeCell ref="P231:Q231"/>
    <mergeCell ref="R231:S231"/>
    <mergeCell ref="T231:AA231"/>
    <mergeCell ref="M230:O230"/>
    <mergeCell ref="P230:Q230"/>
    <mergeCell ref="R230:S230"/>
    <mergeCell ref="T230:AA230"/>
    <mergeCell ref="AB230:AF230"/>
    <mergeCell ref="AG230:AI230"/>
    <mergeCell ref="R229:S229"/>
    <mergeCell ref="T229:AA229"/>
    <mergeCell ref="AB229:AF229"/>
    <mergeCell ref="AG229:AI229"/>
    <mergeCell ref="AK229:AP229"/>
    <mergeCell ref="B230:C230"/>
    <mergeCell ref="D230:E230"/>
    <mergeCell ref="F230:G230"/>
    <mergeCell ref="H230:I230"/>
    <mergeCell ref="J230:L230"/>
    <mergeCell ref="AB228:AF228"/>
    <mergeCell ref="AG228:AI228"/>
    <mergeCell ref="AK228:AP228"/>
    <mergeCell ref="B229:C229"/>
    <mergeCell ref="D229:E229"/>
    <mergeCell ref="F229:G229"/>
    <mergeCell ref="H229:I229"/>
    <mergeCell ref="J229:L229"/>
    <mergeCell ref="M229:O229"/>
    <mergeCell ref="P229:Q229"/>
    <mergeCell ref="AK227:AP227"/>
    <mergeCell ref="B228:C228"/>
    <mergeCell ref="D228:E228"/>
    <mergeCell ref="F228:G228"/>
    <mergeCell ref="H228:I228"/>
    <mergeCell ref="J228:L228"/>
    <mergeCell ref="M228:O228"/>
    <mergeCell ref="P228:Q228"/>
    <mergeCell ref="R228:S228"/>
    <mergeCell ref="T228:AA228"/>
    <mergeCell ref="M227:O227"/>
    <mergeCell ref="P227:Q227"/>
    <mergeCell ref="R227:S227"/>
    <mergeCell ref="T227:AA227"/>
    <mergeCell ref="AB227:AF227"/>
    <mergeCell ref="AG227:AI227"/>
    <mergeCell ref="R226:S226"/>
    <mergeCell ref="T226:AA226"/>
    <mergeCell ref="AB226:AF226"/>
    <mergeCell ref="AG226:AI226"/>
    <mergeCell ref="AK226:AP226"/>
    <mergeCell ref="B227:C227"/>
    <mergeCell ref="D227:E227"/>
    <mergeCell ref="F227:G227"/>
    <mergeCell ref="H227:I227"/>
    <mergeCell ref="J227:L227"/>
    <mergeCell ref="AB225:AF225"/>
    <mergeCell ref="AG225:AI225"/>
    <mergeCell ref="AK225:AP225"/>
    <mergeCell ref="B226:C226"/>
    <mergeCell ref="D226:E226"/>
    <mergeCell ref="F226:G226"/>
    <mergeCell ref="H226:I226"/>
    <mergeCell ref="J226:L226"/>
    <mergeCell ref="M226:O226"/>
    <mergeCell ref="P226:Q226"/>
    <mergeCell ref="AK224:AP224"/>
    <mergeCell ref="B225:C225"/>
    <mergeCell ref="D225:E225"/>
    <mergeCell ref="F225:G225"/>
    <mergeCell ref="H225:I225"/>
    <mergeCell ref="J225:L225"/>
    <mergeCell ref="M225:O225"/>
    <mergeCell ref="P225:Q225"/>
    <mergeCell ref="R225:S225"/>
    <mergeCell ref="T225:AA225"/>
    <mergeCell ref="M224:O224"/>
    <mergeCell ref="P224:Q224"/>
    <mergeCell ref="R224:S224"/>
    <mergeCell ref="T224:AA224"/>
    <mergeCell ref="AB224:AF224"/>
    <mergeCell ref="AG224:AI224"/>
    <mergeCell ref="R223:S223"/>
    <mergeCell ref="T223:AA223"/>
    <mergeCell ref="AB223:AF223"/>
    <mergeCell ref="AG223:AI223"/>
    <mergeCell ref="AK223:AP223"/>
    <mergeCell ref="B224:C224"/>
    <mergeCell ref="D224:E224"/>
    <mergeCell ref="F224:G224"/>
    <mergeCell ref="H224:I224"/>
    <mergeCell ref="J224:L224"/>
    <mergeCell ref="AB222:AF222"/>
    <mergeCell ref="AG222:AI222"/>
    <mergeCell ref="AK222:AP222"/>
    <mergeCell ref="B223:C223"/>
    <mergeCell ref="D223:E223"/>
    <mergeCell ref="F223:G223"/>
    <mergeCell ref="H223:I223"/>
    <mergeCell ref="J223:L223"/>
    <mergeCell ref="M223:O223"/>
    <mergeCell ref="P223:Q223"/>
    <mergeCell ref="AK221:AP221"/>
    <mergeCell ref="B222:C222"/>
    <mergeCell ref="D222:E222"/>
    <mergeCell ref="F222:G222"/>
    <mergeCell ref="H222:I222"/>
    <mergeCell ref="J222:L222"/>
    <mergeCell ref="M222:O222"/>
    <mergeCell ref="P222:Q222"/>
    <mergeCell ref="R222:S222"/>
    <mergeCell ref="T222:AA222"/>
    <mergeCell ref="M221:O221"/>
    <mergeCell ref="P221:Q221"/>
    <mergeCell ref="R221:S221"/>
    <mergeCell ref="T221:AA221"/>
    <mergeCell ref="AB221:AF221"/>
    <mergeCell ref="AG221:AI221"/>
    <mergeCell ref="R220:S220"/>
    <mergeCell ref="T220:AA220"/>
    <mergeCell ref="AB220:AF220"/>
    <mergeCell ref="AG220:AI220"/>
    <mergeCell ref="AK220:AP220"/>
    <mergeCell ref="B221:C221"/>
    <mergeCell ref="D221:E221"/>
    <mergeCell ref="F221:G221"/>
    <mergeCell ref="H221:I221"/>
    <mergeCell ref="J221:L221"/>
    <mergeCell ref="AB219:AF219"/>
    <mergeCell ref="AG219:AI219"/>
    <mergeCell ref="AK219:AP219"/>
    <mergeCell ref="B220:C220"/>
    <mergeCell ref="D220:E220"/>
    <mergeCell ref="F220:G220"/>
    <mergeCell ref="H220:I220"/>
    <mergeCell ref="J220:L220"/>
    <mergeCell ref="M220:O220"/>
    <mergeCell ref="P220:Q220"/>
    <mergeCell ref="AK218:AP218"/>
    <mergeCell ref="B219:C219"/>
    <mergeCell ref="D219:E219"/>
    <mergeCell ref="F219:G219"/>
    <mergeCell ref="H219:I219"/>
    <mergeCell ref="J219:L219"/>
    <mergeCell ref="M219:O219"/>
    <mergeCell ref="P219:Q219"/>
    <mergeCell ref="R219:S219"/>
    <mergeCell ref="T219:AA219"/>
    <mergeCell ref="M218:O218"/>
    <mergeCell ref="P218:Q218"/>
    <mergeCell ref="R218:S218"/>
    <mergeCell ref="T218:AA218"/>
    <mergeCell ref="AB218:AF218"/>
    <mergeCell ref="AG218:AI218"/>
    <mergeCell ref="R217:S217"/>
    <mergeCell ref="T217:AA217"/>
    <mergeCell ref="AB217:AF217"/>
    <mergeCell ref="AG217:AI217"/>
    <mergeCell ref="AK217:AP217"/>
    <mergeCell ref="B218:C218"/>
    <mergeCell ref="D218:E218"/>
    <mergeCell ref="F218:G218"/>
    <mergeCell ref="H218:I218"/>
    <mergeCell ref="J218:L218"/>
    <mergeCell ref="AB216:AF216"/>
    <mergeCell ref="AG216:AI216"/>
    <mergeCell ref="AK216:AP216"/>
    <mergeCell ref="B217:C217"/>
    <mergeCell ref="D217:E217"/>
    <mergeCell ref="F217:G217"/>
    <mergeCell ref="H217:I217"/>
    <mergeCell ref="J217:L217"/>
    <mergeCell ref="M217:O217"/>
    <mergeCell ref="P217:Q217"/>
    <mergeCell ref="AK215:AP215"/>
    <mergeCell ref="B216:C216"/>
    <mergeCell ref="D216:E216"/>
    <mergeCell ref="F216:G216"/>
    <mergeCell ref="H216:I216"/>
    <mergeCell ref="J216:L216"/>
    <mergeCell ref="M216:O216"/>
    <mergeCell ref="P216:Q216"/>
    <mergeCell ref="R216:S216"/>
    <mergeCell ref="T216:AA216"/>
    <mergeCell ref="M215:O215"/>
    <mergeCell ref="P215:Q215"/>
    <mergeCell ref="R215:S215"/>
    <mergeCell ref="T215:AA215"/>
    <mergeCell ref="AB215:AF215"/>
    <mergeCell ref="AG215:AI215"/>
    <mergeCell ref="R214:S214"/>
    <mergeCell ref="T214:AA214"/>
    <mergeCell ref="AB214:AF214"/>
    <mergeCell ref="AG214:AI214"/>
    <mergeCell ref="AK214:AP214"/>
    <mergeCell ref="B215:C215"/>
    <mergeCell ref="D215:E215"/>
    <mergeCell ref="F215:G215"/>
    <mergeCell ref="H215:I215"/>
    <mergeCell ref="J215:L215"/>
    <mergeCell ref="AB213:AF213"/>
    <mergeCell ref="AG213:AI213"/>
    <mergeCell ref="AK213:AP213"/>
    <mergeCell ref="B214:C214"/>
    <mergeCell ref="D214:E214"/>
    <mergeCell ref="F214:G214"/>
    <mergeCell ref="H214:I214"/>
    <mergeCell ref="J214:L214"/>
    <mergeCell ref="M214:O214"/>
    <mergeCell ref="P214:Q214"/>
    <mergeCell ref="AK212:AP212"/>
    <mergeCell ref="B213:C213"/>
    <mergeCell ref="D213:E213"/>
    <mergeCell ref="F213:G213"/>
    <mergeCell ref="H213:I213"/>
    <mergeCell ref="J213:L213"/>
    <mergeCell ref="M213:O213"/>
    <mergeCell ref="P213:Q213"/>
    <mergeCell ref="R213:S213"/>
    <mergeCell ref="T213:AA213"/>
    <mergeCell ref="M212:O212"/>
    <mergeCell ref="P212:Q212"/>
    <mergeCell ref="R212:S212"/>
    <mergeCell ref="T212:AA212"/>
    <mergeCell ref="AB212:AF212"/>
    <mergeCell ref="AG212:AI212"/>
    <mergeCell ref="R211:S211"/>
    <mergeCell ref="T211:AA211"/>
    <mergeCell ref="AB211:AF211"/>
    <mergeCell ref="AG211:AI211"/>
    <mergeCell ref="AK211:AP211"/>
    <mergeCell ref="B212:C212"/>
    <mergeCell ref="D212:E212"/>
    <mergeCell ref="F212:G212"/>
    <mergeCell ref="H212:I212"/>
    <mergeCell ref="J212:L212"/>
    <mergeCell ref="AB210:AF210"/>
    <mergeCell ref="AG210:AI210"/>
    <mergeCell ref="AK210:AP210"/>
    <mergeCell ref="B211:C211"/>
    <mergeCell ref="D211:E211"/>
    <mergeCell ref="F211:G211"/>
    <mergeCell ref="H211:I211"/>
    <mergeCell ref="J211:L211"/>
    <mergeCell ref="M211:O211"/>
    <mergeCell ref="P211:Q211"/>
    <mergeCell ref="AK209:AP209"/>
    <mergeCell ref="B210:C210"/>
    <mergeCell ref="D210:E210"/>
    <mergeCell ref="F210:G210"/>
    <mergeCell ref="H210:I210"/>
    <mergeCell ref="J210:L210"/>
    <mergeCell ref="M210:O210"/>
    <mergeCell ref="P210:Q210"/>
    <mergeCell ref="R210:S210"/>
    <mergeCell ref="T210:AA210"/>
    <mergeCell ref="M209:O209"/>
    <mergeCell ref="P209:Q209"/>
    <mergeCell ref="R209:S209"/>
    <mergeCell ref="T209:AA209"/>
    <mergeCell ref="AB209:AF209"/>
    <mergeCell ref="AG209:AI209"/>
    <mergeCell ref="R208:S208"/>
    <mergeCell ref="T208:AA208"/>
    <mergeCell ref="AB208:AF208"/>
    <mergeCell ref="AG208:AI208"/>
    <mergeCell ref="AK208:AP208"/>
    <mergeCell ref="B209:C209"/>
    <mergeCell ref="D209:E209"/>
    <mergeCell ref="F209:G209"/>
    <mergeCell ref="H209:I209"/>
    <mergeCell ref="J209:L209"/>
    <mergeCell ref="AB207:AF207"/>
    <mergeCell ref="AG207:AI207"/>
    <mergeCell ref="AK207:AP207"/>
    <mergeCell ref="B208:C208"/>
    <mergeCell ref="D208:E208"/>
    <mergeCell ref="F208:G208"/>
    <mergeCell ref="H208:I208"/>
    <mergeCell ref="J208:L208"/>
    <mergeCell ref="M208:O208"/>
    <mergeCell ref="P208:Q208"/>
    <mergeCell ref="AK206:AP206"/>
    <mergeCell ref="B207:C207"/>
    <mergeCell ref="D207:E207"/>
    <mergeCell ref="F207:G207"/>
    <mergeCell ref="H207:I207"/>
    <mergeCell ref="J207:L207"/>
    <mergeCell ref="M207:O207"/>
    <mergeCell ref="P207:Q207"/>
    <mergeCell ref="R207:S207"/>
    <mergeCell ref="T207:AA207"/>
    <mergeCell ref="M206:O206"/>
    <mergeCell ref="P206:Q206"/>
    <mergeCell ref="R206:S206"/>
    <mergeCell ref="T206:AA206"/>
    <mergeCell ref="AB206:AF206"/>
    <mergeCell ref="AG206:AI206"/>
    <mergeCell ref="R205:S205"/>
    <mergeCell ref="T205:AA205"/>
    <mergeCell ref="AB205:AF205"/>
    <mergeCell ref="AG205:AI205"/>
    <mergeCell ref="AK205:AP205"/>
    <mergeCell ref="B206:C206"/>
    <mergeCell ref="D206:E206"/>
    <mergeCell ref="F206:G206"/>
    <mergeCell ref="H206:I206"/>
    <mergeCell ref="J206:L206"/>
    <mergeCell ref="AB204:AF204"/>
    <mergeCell ref="AG204:AI204"/>
    <mergeCell ref="AK204:AP204"/>
    <mergeCell ref="B205:C205"/>
    <mergeCell ref="D205:E205"/>
    <mergeCell ref="F205:G205"/>
    <mergeCell ref="H205:I205"/>
    <mergeCell ref="J205:L205"/>
    <mergeCell ref="M205:O205"/>
    <mergeCell ref="P205:Q205"/>
    <mergeCell ref="AK203:AP203"/>
    <mergeCell ref="B204:C204"/>
    <mergeCell ref="D204:E204"/>
    <mergeCell ref="F204:G204"/>
    <mergeCell ref="H204:I204"/>
    <mergeCell ref="J204:L204"/>
    <mergeCell ref="M204:O204"/>
    <mergeCell ref="P204:Q204"/>
    <mergeCell ref="R204:S204"/>
    <mergeCell ref="T204:AA204"/>
    <mergeCell ref="M203:O203"/>
    <mergeCell ref="P203:Q203"/>
    <mergeCell ref="R203:S203"/>
    <mergeCell ref="T203:AA203"/>
    <mergeCell ref="AB203:AF203"/>
    <mergeCell ref="AG203:AI203"/>
    <mergeCell ref="R202:S202"/>
    <mergeCell ref="T202:AA202"/>
    <mergeCell ref="AB202:AF202"/>
    <mergeCell ref="AG202:AI202"/>
    <mergeCell ref="AK202:AP202"/>
    <mergeCell ref="B203:C203"/>
    <mergeCell ref="D203:E203"/>
    <mergeCell ref="F203:G203"/>
    <mergeCell ref="H203:I203"/>
    <mergeCell ref="J203:L203"/>
    <mergeCell ref="AB201:AF201"/>
    <mergeCell ref="AG201:AI201"/>
    <mergeCell ref="AK201:AP201"/>
    <mergeCell ref="B202:C202"/>
    <mergeCell ref="D202:E202"/>
    <mergeCell ref="F202:G202"/>
    <mergeCell ref="H202:I202"/>
    <mergeCell ref="J202:L202"/>
    <mergeCell ref="M202:O202"/>
    <mergeCell ref="P202:Q202"/>
    <mergeCell ref="AK200:AP200"/>
    <mergeCell ref="B201:C201"/>
    <mergeCell ref="D201:E201"/>
    <mergeCell ref="F201:G201"/>
    <mergeCell ref="H201:I201"/>
    <mergeCell ref="J201:L201"/>
    <mergeCell ref="M201:O201"/>
    <mergeCell ref="P201:Q201"/>
    <mergeCell ref="R201:S201"/>
    <mergeCell ref="T201:AA201"/>
    <mergeCell ref="M200:O200"/>
    <mergeCell ref="P200:Q200"/>
    <mergeCell ref="R200:S200"/>
    <mergeCell ref="T200:AA200"/>
    <mergeCell ref="AB200:AF200"/>
    <mergeCell ref="AG200:AI200"/>
    <mergeCell ref="R199:S199"/>
    <mergeCell ref="T199:AA199"/>
    <mergeCell ref="AB199:AF199"/>
    <mergeCell ref="AG199:AI199"/>
    <mergeCell ref="AK199:AP199"/>
    <mergeCell ref="B200:C200"/>
    <mergeCell ref="D200:E200"/>
    <mergeCell ref="F200:G200"/>
    <mergeCell ref="H200:I200"/>
    <mergeCell ref="J200:L200"/>
    <mergeCell ref="AB198:AF198"/>
    <mergeCell ref="AG198:AI198"/>
    <mergeCell ref="AK198:AP198"/>
    <mergeCell ref="B199:C199"/>
    <mergeCell ref="D199:E199"/>
    <mergeCell ref="F199:G199"/>
    <mergeCell ref="H199:I199"/>
    <mergeCell ref="J199:L199"/>
    <mergeCell ref="M199:O199"/>
    <mergeCell ref="P199:Q199"/>
    <mergeCell ref="AK197:AP197"/>
    <mergeCell ref="B198:C198"/>
    <mergeCell ref="D198:E198"/>
    <mergeCell ref="F198:G198"/>
    <mergeCell ref="H198:I198"/>
    <mergeCell ref="J198:L198"/>
    <mergeCell ref="M198:O198"/>
    <mergeCell ref="P198:Q198"/>
    <mergeCell ref="R198:S198"/>
    <mergeCell ref="T198:AA198"/>
    <mergeCell ref="M197:O197"/>
    <mergeCell ref="P197:Q197"/>
    <mergeCell ref="R197:S197"/>
    <mergeCell ref="T197:AA197"/>
    <mergeCell ref="AB197:AF197"/>
    <mergeCell ref="AG197:AI197"/>
    <mergeCell ref="R196:S196"/>
    <mergeCell ref="T196:AA196"/>
    <mergeCell ref="AB196:AF196"/>
    <mergeCell ref="AG196:AI196"/>
    <mergeCell ref="AK196:AP196"/>
    <mergeCell ref="B197:C197"/>
    <mergeCell ref="D197:E197"/>
    <mergeCell ref="F197:G197"/>
    <mergeCell ref="H197:I197"/>
    <mergeCell ref="J197:L197"/>
    <mergeCell ref="AB195:AF195"/>
    <mergeCell ref="AG195:AI195"/>
    <mergeCell ref="AK195:AP195"/>
    <mergeCell ref="B196:C196"/>
    <mergeCell ref="D196:E196"/>
    <mergeCell ref="F196:G196"/>
    <mergeCell ref="H196:I196"/>
    <mergeCell ref="J196:L196"/>
    <mergeCell ref="M196:O196"/>
    <mergeCell ref="P196:Q196"/>
    <mergeCell ref="AK194:AP194"/>
    <mergeCell ref="B195:C195"/>
    <mergeCell ref="D195:E195"/>
    <mergeCell ref="F195:G195"/>
    <mergeCell ref="H195:I195"/>
    <mergeCell ref="J195:L195"/>
    <mergeCell ref="M195:O195"/>
    <mergeCell ref="P195:Q195"/>
    <mergeCell ref="R195:S195"/>
    <mergeCell ref="T195:AA195"/>
    <mergeCell ref="M194:O194"/>
    <mergeCell ref="P194:Q194"/>
    <mergeCell ref="R194:S194"/>
    <mergeCell ref="T194:AA194"/>
    <mergeCell ref="AB194:AF194"/>
    <mergeCell ref="AG194:AI194"/>
    <mergeCell ref="R193:S193"/>
    <mergeCell ref="T193:AA193"/>
    <mergeCell ref="AB193:AF193"/>
    <mergeCell ref="AG193:AI193"/>
    <mergeCell ref="AK193:AP193"/>
    <mergeCell ref="B194:C194"/>
    <mergeCell ref="D194:E194"/>
    <mergeCell ref="F194:G194"/>
    <mergeCell ref="H194:I194"/>
    <mergeCell ref="J194:L194"/>
    <mergeCell ref="AB192:AF192"/>
    <mergeCell ref="AG192:AI192"/>
    <mergeCell ref="AK192:AP192"/>
    <mergeCell ref="B193:C193"/>
    <mergeCell ref="D193:E193"/>
    <mergeCell ref="F193:G193"/>
    <mergeCell ref="H193:I193"/>
    <mergeCell ref="J193:L193"/>
    <mergeCell ref="M193:O193"/>
    <mergeCell ref="P193:Q193"/>
    <mergeCell ref="AK191:AP191"/>
    <mergeCell ref="B192:C192"/>
    <mergeCell ref="D192:E192"/>
    <mergeCell ref="F192:G192"/>
    <mergeCell ref="H192:I192"/>
    <mergeCell ref="J192:L192"/>
    <mergeCell ref="M192:O192"/>
    <mergeCell ref="P192:Q192"/>
    <mergeCell ref="R192:S192"/>
    <mergeCell ref="T192:AA192"/>
    <mergeCell ref="M191:O191"/>
    <mergeCell ref="P191:Q191"/>
    <mergeCell ref="R191:S191"/>
    <mergeCell ref="T191:AA191"/>
    <mergeCell ref="AB191:AF191"/>
    <mergeCell ref="AG191:AI191"/>
    <mergeCell ref="R190:S190"/>
    <mergeCell ref="T190:AA190"/>
    <mergeCell ref="AB190:AF190"/>
    <mergeCell ref="AG190:AI190"/>
    <mergeCell ref="AK190:AP190"/>
    <mergeCell ref="B191:C191"/>
    <mergeCell ref="D191:E191"/>
    <mergeCell ref="F191:G191"/>
    <mergeCell ref="H191:I191"/>
    <mergeCell ref="J191:L191"/>
    <mergeCell ref="AB189:AF189"/>
    <mergeCell ref="AG189:AI189"/>
    <mergeCell ref="AK189:AP189"/>
    <mergeCell ref="B190:C190"/>
    <mergeCell ref="D190:E190"/>
    <mergeCell ref="F190:G190"/>
    <mergeCell ref="H190:I190"/>
    <mergeCell ref="J190:L190"/>
    <mergeCell ref="M190:O190"/>
    <mergeCell ref="P190:Q190"/>
    <mergeCell ref="AK188:AP188"/>
    <mergeCell ref="B189:C189"/>
    <mergeCell ref="D189:E189"/>
    <mergeCell ref="F189:G189"/>
    <mergeCell ref="H189:I189"/>
    <mergeCell ref="J189:L189"/>
    <mergeCell ref="M189:O189"/>
    <mergeCell ref="P189:Q189"/>
    <mergeCell ref="R189:S189"/>
    <mergeCell ref="T189:AA189"/>
    <mergeCell ref="M188:O188"/>
    <mergeCell ref="P188:Q188"/>
    <mergeCell ref="R188:S188"/>
    <mergeCell ref="T188:AA188"/>
    <mergeCell ref="AB188:AF188"/>
    <mergeCell ref="AG188:AI188"/>
    <mergeCell ref="R187:S187"/>
    <mergeCell ref="T187:AA187"/>
    <mergeCell ref="AB187:AF187"/>
    <mergeCell ref="AG187:AI187"/>
    <mergeCell ref="AK187:AP187"/>
    <mergeCell ref="B188:C188"/>
    <mergeCell ref="D188:E188"/>
    <mergeCell ref="F188:G188"/>
    <mergeCell ref="H188:I188"/>
    <mergeCell ref="J188:L188"/>
    <mergeCell ref="AB186:AF186"/>
    <mergeCell ref="AG186:AI186"/>
    <mergeCell ref="AK186:AP186"/>
    <mergeCell ref="B187:C187"/>
    <mergeCell ref="D187:E187"/>
    <mergeCell ref="F187:G187"/>
    <mergeCell ref="H187:I187"/>
    <mergeCell ref="J187:L187"/>
    <mergeCell ref="M187:O187"/>
    <mergeCell ref="P187:Q187"/>
    <mergeCell ref="AK185:AP185"/>
    <mergeCell ref="B186:C186"/>
    <mergeCell ref="D186:E186"/>
    <mergeCell ref="F186:G186"/>
    <mergeCell ref="H186:I186"/>
    <mergeCell ref="J186:L186"/>
    <mergeCell ref="M186:O186"/>
    <mergeCell ref="P186:Q186"/>
    <mergeCell ref="R186:S186"/>
    <mergeCell ref="T186:AA186"/>
    <mergeCell ref="M185:O185"/>
    <mergeCell ref="P185:Q185"/>
    <mergeCell ref="R185:S185"/>
    <mergeCell ref="T185:AA185"/>
    <mergeCell ref="AB185:AF185"/>
    <mergeCell ref="AG185:AI185"/>
    <mergeCell ref="R184:S184"/>
    <mergeCell ref="T184:AA184"/>
    <mergeCell ref="AB184:AF184"/>
    <mergeCell ref="AG184:AI184"/>
    <mergeCell ref="AK184:AP184"/>
    <mergeCell ref="B185:C185"/>
    <mergeCell ref="D185:E185"/>
    <mergeCell ref="F185:G185"/>
    <mergeCell ref="H185:I185"/>
    <mergeCell ref="J185:L185"/>
    <mergeCell ref="AB183:AF183"/>
    <mergeCell ref="AG183:AI183"/>
    <mergeCell ref="AK183:AP183"/>
    <mergeCell ref="B184:C184"/>
    <mergeCell ref="D184:E184"/>
    <mergeCell ref="F184:G184"/>
    <mergeCell ref="H184:I184"/>
    <mergeCell ref="J184:L184"/>
    <mergeCell ref="M184:O184"/>
    <mergeCell ref="P184:Q184"/>
    <mergeCell ref="AK182:AP182"/>
    <mergeCell ref="B183:C183"/>
    <mergeCell ref="D183:E183"/>
    <mergeCell ref="F183:G183"/>
    <mergeCell ref="H183:I183"/>
    <mergeCell ref="J183:L183"/>
    <mergeCell ref="M183:O183"/>
    <mergeCell ref="P183:Q183"/>
    <mergeCell ref="R183:S183"/>
    <mergeCell ref="T183:AA183"/>
    <mergeCell ref="M182:O182"/>
    <mergeCell ref="P182:Q182"/>
    <mergeCell ref="R182:S182"/>
    <mergeCell ref="T182:AA182"/>
    <mergeCell ref="AB182:AF182"/>
    <mergeCell ref="AG182:AI182"/>
    <mergeCell ref="R181:S181"/>
    <mergeCell ref="T181:AA181"/>
    <mergeCell ref="AB181:AF181"/>
    <mergeCell ref="AG181:AI181"/>
    <mergeCell ref="AK181:AP181"/>
    <mergeCell ref="B182:C182"/>
    <mergeCell ref="D182:E182"/>
    <mergeCell ref="F182:G182"/>
    <mergeCell ref="H182:I182"/>
    <mergeCell ref="J182:L182"/>
    <mergeCell ref="AB180:AF180"/>
    <mergeCell ref="AG180:AI180"/>
    <mergeCell ref="AK180:AP180"/>
    <mergeCell ref="B181:C181"/>
    <mergeCell ref="D181:E181"/>
    <mergeCell ref="F181:G181"/>
    <mergeCell ref="H181:I181"/>
    <mergeCell ref="J181:L181"/>
    <mergeCell ref="M181:O181"/>
    <mergeCell ref="P181:Q181"/>
    <mergeCell ref="AK179:AP179"/>
    <mergeCell ref="B180:C180"/>
    <mergeCell ref="D180:E180"/>
    <mergeCell ref="F180:G180"/>
    <mergeCell ref="H180:I180"/>
    <mergeCell ref="J180:L180"/>
    <mergeCell ref="M180:O180"/>
    <mergeCell ref="P180:Q180"/>
    <mergeCell ref="R180:S180"/>
    <mergeCell ref="T180:AA180"/>
    <mergeCell ref="M179:O179"/>
    <mergeCell ref="P179:Q179"/>
    <mergeCell ref="R179:S179"/>
    <mergeCell ref="T179:AA179"/>
    <mergeCell ref="AB179:AF179"/>
    <mergeCell ref="AG179:AI179"/>
    <mergeCell ref="R178:S178"/>
    <mergeCell ref="T178:AA178"/>
    <mergeCell ref="AB178:AF178"/>
    <mergeCell ref="AG178:AI178"/>
    <mergeCell ref="AK178:AP178"/>
    <mergeCell ref="B179:C179"/>
    <mergeCell ref="D179:E179"/>
    <mergeCell ref="F179:G179"/>
    <mergeCell ref="H179:I179"/>
    <mergeCell ref="J179:L179"/>
    <mergeCell ref="AB177:AF177"/>
    <mergeCell ref="AG177:AI177"/>
    <mergeCell ref="AK177:AP177"/>
    <mergeCell ref="B178:C178"/>
    <mergeCell ref="D178:E178"/>
    <mergeCell ref="F178:G178"/>
    <mergeCell ref="H178:I178"/>
    <mergeCell ref="J178:L178"/>
    <mergeCell ref="M178:O178"/>
    <mergeCell ref="P178:Q178"/>
    <mergeCell ref="AK176:AP176"/>
    <mergeCell ref="B177:C177"/>
    <mergeCell ref="D177:E177"/>
    <mergeCell ref="F177:G177"/>
    <mergeCell ref="H177:I177"/>
    <mergeCell ref="J177:L177"/>
    <mergeCell ref="M177:O177"/>
    <mergeCell ref="P177:Q177"/>
    <mergeCell ref="R177:S177"/>
    <mergeCell ref="T177:AA177"/>
    <mergeCell ref="M176:O176"/>
    <mergeCell ref="P176:Q176"/>
    <mergeCell ref="R176:S176"/>
    <mergeCell ref="T176:AA176"/>
    <mergeCell ref="AB176:AF176"/>
    <mergeCell ref="AG176:AI176"/>
    <mergeCell ref="R175:S175"/>
    <mergeCell ref="T175:AA175"/>
    <mergeCell ref="AB175:AF175"/>
    <mergeCell ref="AG175:AI175"/>
    <mergeCell ref="AK175:AP175"/>
    <mergeCell ref="B176:C176"/>
    <mergeCell ref="D176:E176"/>
    <mergeCell ref="F176:G176"/>
    <mergeCell ref="H176:I176"/>
    <mergeCell ref="J176:L176"/>
    <mergeCell ref="AB174:AF174"/>
    <mergeCell ref="AG174:AI174"/>
    <mergeCell ref="AK174:AP174"/>
    <mergeCell ref="B175:C175"/>
    <mergeCell ref="D175:E175"/>
    <mergeCell ref="F175:G175"/>
    <mergeCell ref="H175:I175"/>
    <mergeCell ref="J175:L175"/>
    <mergeCell ref="M175:O175"/>
    <mergeCell ref="P175:Q175"/>
    <mergeCell ref="AK173:AP173"/>
    <mergeCell ref="B174:C174"/>
    <mergeCell ref="D174:E174"/>
    <mergeCell ref="F174:G174"/>
    <mergeCell ref="H174:I174"/>
    <mergeCell ref="J174:L174"/>
    <mergeCell ref="M174:O174"/>
    <mergeCell ref="P174:Q174"/>
    <mergeCell ref="R174:S174"/>
    <mergeCell ref="T174:AA174"/>
    <mergeCell ref="M173:O173"/>
    <mergeCell ref="P173:Q173"/>
    <mergeCell ref="R173:S173"/>
    <mergeCell ref="T173:AA173"/>
    <mergeCell ref="AB173:AF173"/>
    <mergeCell ref="AG173:AI173"/>
    <mergeCell ref="R172:S172"/>
    <mergeCell ref="T172:AA172"/>
    <mergeCell ref="AB172:AF172"/>
    <mergeCell ref="AG172:AI172"/>
    <mergeCell ref="AK172:AP172"/>
    <mergeCell ref="B173:C173"/>
    <mergeCell ref="D173:E173"/>
    <mergeCell ref="F173:G173"/>
    <mergeCell ref="H173:I173"/>
    <mergeCell ref="J173:L173"/>
    <mergeCell ref="AB171:AF171"/>
    <mergeCell ref="AG171:AI171"/>
    <mergeCell ref="AK171:AP171"/>
    <mergeCell ref="B172:C172"/>
    <mergeCell ref="D172:E172"/>
    <mergeCell ref="F172:G172"/>
    <mergeCell ref="H172:I172"/>
    <mergeCell ref="J172:L172"/>
    <mergeCell ref="M172:O172"/>
    <mergeCell ref="P172:Q172"/>
    <mergeCell ref="AK170:AP170"/>
    <mergeCell ref="B171:C171"/>
    <mergeCell ref="D171:E171"/>
    <mergeCell ref="F171:G171"/>
    <mergeCell ref="H171:I171"/>
    <mergeCell ref="J171:L171"/>
    <mergeCell ref="M171:O171"/>
    <mergeCell ref="P171:Q171"/>
    <mergeCell ref="R171:S171"/>
    <mergeCell ref="T171:AA171"/>
    <mergeCell ref="M170:O170"/>
    <mergeCell ref="P170:Q170"/>
    <mergeCell ref="R170:S170"/>
    <mergeCell ref="T170:AA170"/>
    <mergeCell ref="AB170:AF170"/>
    <mergeCell ref="AG170:AI170"/>
    <mergeCell ref="R169:S169"/>
    <mergeCell ref="T169:AA169"/>
    <mergeCell ref="AB169:AF169"/>
    <mergeCell ref="AG169:AI169"/>
    <mergeCell ref="AK169:AP169"/>
    <mergeCell ref="B170:C170"/>
    <mergeCell ref="D170:E170"/>
    <mergeCell ref="F170:G170"/>
    <mergeCell ref="H170:I170"/>
    <mergeCell ref="J170:L170"/>
    <mergeCell ref="AB168:AF168"/>
    <mergeCell ref="AG168:AI168"/>
    <mergeCell ref="AK168:AP168"/>
    <mergeCell ref="B169:C169"/>
    <mergeCell ref="D169:E169"/>
    <mergeCell ref="F169:G169"/>
    <mergeCell ref="H169:I169"/>
    <mergeCell ref="J169:L169"/>
    <mergeCell ref="M169:O169"/>
    <mergeCell ref="P169:Q169"/>
    <mergeCell ref="AK167:AP167"/>
    <mergeCell ref="B168:C168"/>
    <mergeCell ref="D168:E168"/>
    <mergeCell ref="F168:G168"/>
    <mergeCell ref="H168:I168"/>
    <mergeCell ref="J168:L168"/>
    <mergeCell ref="M168:O168"/>
    <mergeCell ref="P168:Q168"/>
    <mergeCell ref="R168:S168"/>
    <mergeCell ref="T168:AA168"/>
    <mergeCell ref="M167:O167"/>
    <mergeCell ref="P167:Q167"/>
    <mergeCell ref="R167:S167"/>
    <mergeCell ref="T167:AA167"/>
    <mergeCell ref="AB167:AF167"/>
    <mergeCell ref="AG167:AI167"/>
    <mergeCell ref="R166:S166"/>
    <mergeCell ref="T166:AA166"/>
    <mergeCell ref="AB166:AF166"/>
    <mergeCell ref="AG166:AI166"/>
    <mergeCell ref="AK166:AP166"/>
    <mergeCell ref="B167:C167"/>
    <mergeCell ref="D167:E167"/>
    <mergeCell ref="F167:G167"/>
    <mergeCell ref="H167:I167"/>
    <mergeCell ref="J167:L167"/>
    <mergeCell ref="AB165:AF165"/>
    <mergeCell ref="AG165:AI165"/>
    <mergeCell ref="AK165:AP165"/>
    <mergeCell ref="B166:C166"/>
    <mergeCell ref="D166:E166"/>
    <mergeCell ref="F166:G166"/>
    <mergeCell ref="H166:I166"/>
    <mergeCell ref="J166:L166"/>
    <mergeCell ref="M166:O166"/>
    <mergeCell ref="P166:Q166"/>
    <mergeCell ref="AK164:AP164"/>
    <mergeCell ref="B165:C165"/>
    <mergeCell ref="D165:E165"/>
    <mergeCell ref="F165:G165"/>
    <mergeCell ref="H165:I165"/>
    <mergeCell ref="J165:L165"/>
    <mergeCell ref="M165:O165"/>
    <mergeCell ref="P165:Q165"/>
    <mergeCell ref="R165:S165"/>
    <mergeCell ref="T165:AA165"/>
    <mergeCell ref="M164:O164"/>
    <mergeCell ref="P164:Q164"/>
    <mergeCell ref="R164:S164"/>
    <mergeCell ref="T164:AA164"/>
    <mergeCell ref="AB164:AF164"/>
    <mergeCell ref="AG164:AI164"/>
    <mergeCell ref="R163:S163"/>
    <mergeCell ref="T163:AA163"/>
    <mergeCell ref="AB163:AF163"/>
    <mergeCell ref="AG163:AI163"/>
    <mergeCell ref="AK163:AP163"/>
    <mergeCell ref="B164:C164"/>
    <mergeCell ref="D164:E164"/>
    <mergeCell ref="F164:G164"/>
    <mergeCell ref="H164:I164"/>
    <mergeCell ref="J164:L164"/>
    <mergeCell ref="AB162:AF162"/>
    <mergeCell ref="AG162:AI162"/>
    <mergeCell ref="AK162:AP162"/>
    <mergeCell ref="B163:C163"/>
    <mergeCell ref="D163:E163"/>
    <mergeCell ref="F163:G163"/>
    <mergeCell ref="H163:I163"/>
    <mergeCell ref="J163:L163"/>
    <mergeCell ref="M163:O163"/>
    <mergeCell ref="P163:Q163"/>
    <mergeCell ref="AK161:AP161"/>
    <mergeCell ref="B162:C162"/>
    <mergeCell ref="D162:E162"/>
    <mergeCell ref="F162:G162"/>
    <mergeCell ref="H162:I162"/>
    <mergeCell ref="J162:L162"/>
    <mergeCell ref="M162:O162"/>
    <mergeCell ref="P162:Q162"/>
    <mergeCell ref="R162:S162"/>
    <mergeCell ref="T162:AA162"/>
    <mergeCell ref="M161:O161"/>
    <mergeCell ref="P161:Q161"/>
    <mergeCell ref="R161:S161"/>
    <mergeCell ref="T161:AA161"/>
    <mergeCell ref="AB161:AF161"/>
    <mergeCell ref="AG161:AI161"/>
    <mergeCell ref="R160:S160"/>
    <mergeCell ref="T160:AA160"/>
    <mergeCell ref="AB160:AF160"/>
    <mergeCell ref="AG160:AI160"/>
    <mergeCell ref="AK160:AP160"/>
    <mergeCell ref="B161:C161"/>
    <mergeCell ref="D161:E161"/>
    <mergeCell ref="F161:G161"/>
    <mergeCell ref="H161:I161"/>
    <mergeCell ref="J161:L161"/>
    <mergeCell ref="AB159:AF159"/>
    <mergeCell ref="AG159:AI159"/>
    <mergeCell ref="AK159:AP159"/>
    <mergeCell ref="B160:C160"/>
    <mergeCell ref="D160:E160"/>
    <mergeCell ref="F160:G160"/>
    <mergeCell ref="H160:I160"/>
    <mergeCell ref="J160:L160"/>
    <mergeCell ref="M160:O160"/>
    <mergeCell ref="P160:Q160"/>
    <mergeCell ref="AK158:AP158"/>
    <mergeCell ref="B159:C159"/>
    <mergeCell ref="D159:E159"/>
    <mergeCell ref="F159:G159"/>
    <mergeCell ref="H159:I159"/>
    <mergeCell ref="J159:L159"/>
    <mergeCell ref="M159:O159"/>
    <mergeCell ref="P159:Q159"/>
    <mergeCell ref="R159:S159"/>
    <mergeCell ref="T159:AA159"/>
    <mergeCell ref="M158:O158"/>
    <mergeCell ref="P158:Q158"/>
    <mergeCell ref="R158:S158"/>
    <mergeCell ref="T158:AA158"/>
    <mergeCell ref="AB158:AF158"/>
    <mergeCell ref="AG158:AI158"/>
    <mergeCell ref="R157:S157"/>
    <mergeCell ref="T157:AA157"/>
    <mergeCell ref="AB157:AF157"/>
    <mergeCell ref="AG157:AI157"/>
    <mergeCell ref="AK157:AP157"/>
    <mergeCell ref="B158:C158"/>
    <mergeCell ref="D158:E158"/>
    <mergeCell ref="F158:G158"/>
    <mergeCell ref="H158:I158"/>
    <mergeCell ref="J158:L158"/>
    <mergeCell ref="AB156:AF156"/>
    <mergeCell ref="AG156:AI156"/>
    <mergeCell ref="AK156:AP156"/>
    <mergeCell ref="B157:C157"/>
    <mergeCell ref="D157:E157"/>
    <mergeCell ref="F157:G157"/>
    <mergeCell ref="H157:I157"/>
    <mergeCell ref="J157:L157"/>
    <mergeCell ref="M157:O157"/>
    <mergeCell ref="P157:Q157"/>
    <mergeCell ref="AK155:AP155"/>
    <mergeCell ref="B156:C156"/>
    <mergeCell ref="D156:E156"/>
    <mergeCell ref="F156:G156"/>
    <mergeCell ref="H156:I156"/>
    <mergeCell ref="J156:L156"/>
    <mergeCell ref="M156:O156"/>
    <mergeCell ref="P156:Q156"/>
    <mergeCell ref="R156:S156"/>
    <mergeCell ref="T156:AA156"/>
    <mergeCell ref="M155:O155"/>
    <mergeCell ref="P155:Q155"/>
    <mergeCell ref="R155:S155"/>
    <mergeCell ref="T155:AA155"/>
    <mergeCell ref="AB155:AF155"/>
    <mergeCell ref="AG155:AI155"/>
    <mergeCell ref="R154:S154"/>
    <mergeCell ref="T154:AA154"/>
    <mergeCell ref="AB154:AF154"/>
    <mergeCell ref="AG154:AI154"/>
    <mergeCell ref="AK154:AP154"/>
    <mergeCell ref="B155:C155"/>
    <mergeCell ref="D155:E155"/>
    <mergeCell ref="F155:G155"/>
    <mergeCell ref="H155:I155"/>
    <mergeCell ref="J155:L155"/>
    <mergeCell ref="AB153:AF153"/>
    <mergeCell ref="AG153:AI153"/>
    <mergeCell ref="AK153:AP153"/>
    <mergeCell ref="B154:C154"/>
    <mergeCell ref="D154:E154"/>
    <mergeCell ref="F154:G154"/>
    <mergeCell ref="H154:I154"/>
    <mergeCell ref="J154:L154"/>
    <mergeCell ref="M154:O154"/>
    <mergeCell ref="P154:Q154"/>
    <mergeCell ref="AK152:AP152"/>
    <mergeCell ref="B153:C153"/>
    <mergeCell ref="D153:E153"/>
    <mergeCell ref="F153:G153"/>
    <mergeCell ref="H153:I153"/>
    <mergeCell ref="J153:L153"/>
    <mergeCell ref="M153:O153"/>
    <mergeCell ref="P153:Q153"/>
    <mergeCell ref="R153:S153"/>
    <mergeCell ref="T153:AA153"/>
    <mergeCell ref="M152:O152"/>
    <mergeCell ref="P152:Q152"/>
    <mergeCell ref="R152:S152"/>
    <mergeCell ref="T152:AA152"/>
    <mergeCell ref="AB152:AF152"/>
    <mergeCell ref="AG152:AI152"/>
    <mergeCell ref="R151:S151"/>
    <mergeCell ref="T151:AA151"/>
    <mergeCell ref="AB151:AF151"/>
    <mergeCell ref="AG151:AI151"/>
    <mergeCell ref="AK151:AP151"/>
    <mergeCell ref="B152:C152"/>
    <mergeCell ref="D152:E152"/>
    <mergeCell ref="F152:G152"/>
    <mergeCell ref="H152:I152"/>
    <mergeCell ref="J152:L152"/>
    <mergeCell ref="AB150:AF150"/>
    <mergeCell ref="AG150:AI150"/>
    <mergeCell ref="AK150:AP150"/>
    <mergeCell ref="B151:C151"/>
    <mergeCell ref="D151:E151"/>
    <mergeCell ref="F151:G151"/>
    <mergeCell ref="H151:I151"/>
    <mergeCell ref="J151:L151"/>
    <mergeCell ref="M151:O151"/>
    <mergeCell ref="P151:Q151"/>
    <mergeCell ref="AK149:AP149"/>
    <mergeCell ref="B150:C150"/>
    <mergeCell ref="D150:E150"/>
    <mergeCell ref="F150:G150"/>
    <mergeCell ref="H150:I150"/>
    <mergeCell ref="J150:L150"/>
    <mergeCell ref="M150:O150"/>
    <mergeCell ref="P150:Q150"/>
    <mergeCell ref="R150:S150"/>
    <mergeCell ref="T150:AA150"/>
    <mergeCell ref="M149:O149"/>
    <mergeCell ref="P149:Q149"/>
    <mergeCell ref="R149:S149"/>
    <mergeCell ref="T149:AA149"/>
    <mergeCell ref="AB149:AF149"/>
    <mergeCell ref="AG149:AI149"/>
    <mergeCell ref="R148:S148"/>
    <mergeCell ref="T148:AA148"/>
    <mergeCell ref="AB148:AF148"/>
    <mergeCell ref="AG148:AI148"/>
    <mergeCell ref="AK148:AP148"/>
    <mergeCell ref="B149:C149"/>
    <mergeCell ref="D149:E149"/>
    <mergeCell ref="F149:G149"/>
    <mergeCell ref="H149:I149"/>
    <mergeCell ref="J149:L149"/>
    <mergeCell ref="AB147:AF147"/>
    <mergeCell ref="AG147:AI147"/>
    <mergeCell ref="AK147:AP147"/>
    <mergeCell ref="B148:C148"/>
    <mergeCell ref="D148:E148"/>
    <mergeCell ref="F148:G148"/>
    <mergeCell ref="H148:I148"/>
    <mergeCell ref="J148:L148"/>
    <mergeCell ref="M148:O148"/>
    <mergeCell ref="P148:Q148"/>
    <mergeCell ref="AK146:AP146"/>
    <mergeCell ref="B147:C147"/>
    <mergeCell ref="D147:E147"/>
    <mergeCell ref="F147:G147"/>
    <mergeCell ref="H147:I147"/>
    <mergeCell ref="J147:L147"/>
    <mergeCell ref="M147:O147"/>
    <mergeCell ref="P147:Q147"/>
    <mergeCell ref="R147:S147"/>
    <mergeCell ref="T147:AA147"/>
    <mergeCell ref="M146:O146"/>
    <mergeCell ref="P146:Q146"/>
    <mergeCell ref="R146:S146"/>
    <mergeCell ref="T146:AA146"/>
    <mergeCell ref="AB146:AF146"/>
    <mergeCell ref="AG146:AI146"/>
    <mergeCell ref="R145:S145"/>
    <mergeCell ref="T145:AA145"/>
    <mergeCell ref="AB145:AF145"/>
    <mergeCell ref="AG145:AI145"/>
    <mergeCell ref="AK145:AP145"/>
    <mergeCell ref="B146:C146"/>
    <mergeCell ref="D146:E146"/>
    <mergeCell ref="F146:G146"/>
    <mergeCell ref="H146:I146"/>
    <mergeCell ref="J146:L146"/>
    <mergeCell ref="AB144:AF144"/>
    <mergeCell ref="AG144:AI144"/>
    <mergeCell ref="AK144:AP144"/>
    <mergeCell ref="B145:C145"/>
    <mergeCell ref="D145:E145"/>
    <mergeCell ref="F145:G145"/>
    <mergeCell ref="H145:I145"/>
    <mergeCell ref="J145:L145"/>
    <mergeCell ref="M145:O145"/>
    <mergeCell ref="P145:Q145"/>
    <mergeCell ref="AK143:AP143"/>
    <mergeCell ref="B144:C144"/>
    <mergeCell ref="D144:E144"/>
    <mergeCell ref="F144:G144"/>
    <mergeCell ref="H144:I144"/>
    <mergeCell ref="J144:L144"/>
    <mergeCell ref="M144:O144"/>
    <mergeCell ref="P144:Q144"/>
    <mergeCell ref="R144:S144"/>
    <mergeCell ref="T144:AA144"/>
    <mergeCell ref="M143:O143"/>
    <mergeCell ref="P143:Q143"/>
    <mergeCell ref="R143:S143"/>
    <mergeCell ref="T143:AA143"/>
    <mergeCell ref="AB143:AF143"/>
    <mergeCell ref="AG143:AI143"/>
    <mergeCell ref="R142:S142"/>
    <mergeCell ref="T142:AA142"/>
    <mergeCell ref="AB142:AF142"/>
    <mergeCell ref="AG142:AI142"/>
    <mergeCell ref="AK142:AP142"/>
    <mergeCell ref="B143:C143"/>
    <mergeCell ref="D143:E143"/>
    <mergeCell ref="F143:G143"/>
    <mergeCell ref="H143:I143"/>
    <mergeCell ref="J143:L143"/>
    <mergeCell ref="AB141:AF141"/>
    <mergeCell ref="AG141:AI141"/>
    <mergeCell ref="AK141:AP141"/>
    <mergeCell ref="B142:C142"/>
    <mergeCell ref="D142:E142"/>
    <mergeCell ref="F142:G142"/>
    <mergeCell ref="H142:I142"/>
    <mergeCell ref="J142:L142"/>
    <mergeCell ref="M142:O142"/>
    <mergeCell ref="P142:Q142"/>
    <mergeCell ref="AK140:AP140"/>
    <mergeCell ref="B141:C141"/>
    <mergeCell ref="D141:E141"/>
    <mergeCell ref="F141:G141"/>
    <mergeCell ref="H141:I141"/>
    <mergeCell ref="J141:L141"/>
    <mergeCell ref="M141:O141"/>
    <mergeCell ref="P141:Q141"/>
    <mergeCell ref="R141:S141"/>
    <mergeCell ref="T141:AA141"/>
    <mergeCell ref="M140:O140"/>
    <mergeCell ref="P140:Q140"/>
    <mergeCell ref="R140:S140"/>
    <mergeCell ref="T140:AA140"/>
    <mergeCell ref="AB140:AF140"/>
    <mergeCell ref="AG140:AI140"/>
    <mergeCell ref="R139:S139"/>
    <mergeCell ref="T139:AA139"/>
    <mergeCell ref="AB139:AF139"/>
    <mergeCell ref="AG139:AI139"/>
    <mergeCell ref="AK139:AP139"/>
    <mergeCell ref="B140:C140"/>
    <mergeCell ref="D140:E140"/>
    <mergeCell ref="F140:G140"/>
    <mergeCell ref="H140:I140"/>
    <mergeCell ref="J140:L140"/>
    <mergeCell ref="AB138:AF138"/>
    <mergeCell ref="AG138:AI138"/>
    <mergeCell ref="AK138:AP138"/>
    <mergeCell ref="B139:C139"/>
    <mergeCell ref="D139:E139"/>
    <mergeCell ref="F139:G139"/>
    <mergeCell ref="H139:I139"/>
    <mergeCell ref="J139:L139"/>
    <mergeCell ref="M139:O139"/>
    <mergeCell ref="P139:Q139"/>
    <mergeCell ref="AK137:AP137"/>
    <mergeCell ref="B138:C138"/>
    <mergeCell ref="D138:E138"/>
    <mergeCell ref="F138:G138"/>
    <mergeCell ref="H138:I138"/>
    <mergeCell ref="J138:L138"/>
    <mergeCell ref="M138:O138"/>
    <mergeCell ref="P138:Q138"/>
    <mergeCell ref="R138:S138"/>
    <mergeCell ref="T138:AA138"/>
    <mergeCell ref="M137:O137"/>
    <mergeCell ref="P137:Q137"/>
    <mergeCell ref="R137:S137"/>
    <mergeCell ref="T137:AA137"/>
    <mergeCell ref="AB137:AF137"/>
    <mergeCell ref="AG137:AI137"/>
    <mergeCell ref="R136:S136"/>
    <mergeCell ref="T136:AA136"/>
    <mergeCell ref="AB136:AF136"/>
    <mergeCell ref="AG136:AI136"/>
    <mergeCell ref="AK136:AP136"/>
    <mergeCell ref="B137:C137"/>
    <mergeCell ref="D137:E137"/>
    <mergeCell ref="F137:G137"/>
    <mergeCell ref="H137:I137"/>
    <mergeCell ref="J137:L137"/>
    <mergeCell ref="AB135:AF135"/>
    <mergeCell ref="AG135:AI135"/>
    <mergeCell ref="AK135:AP135"/>
    <mergeCell ref="B136:C136"/>
    <mergeCell ref="D136:E136"/>
    <mergeCell ref="F136:G136"/>
    <mergeCell ref="H136:I136"/>
    <mergeCell ref="J136:L136"/>
    <mergeCell ref="M136:O136"/>
    <mergeCell ref="P136:Q136"/>
    <mergeCell ref="AK134:AP134"/>
    <mergeCell ref="B135:C135"/>
    <mergeCell ref="D135:E135"/>
    <mergeCell ref="F135:G135"/>
    <mergeCell ref="H135:I135"/>
    <mergeCell ref="J135:L135"/>
    <mergeCell ref="M135:O135"/>
    <mergeCell ref="P135:Q135"/>
    <mergeCell ref="R135:S135"/>
    <mergeCell ref="T135:AA135"/>
    <mergeCell ref="M134:O134"/>
    <mergeCell ref="P134:Q134"/>
    <mergeCell ref="R134:S134"/>
    <mergeCell ref="T134:AA134"/>
    <mergeCell ref="AB134:AF134"/>
    <mergeCell ref="AG134:AI134"/>
    <mergeCell ref="R133:S133"/>
    <mergeCell ref="T133:AA133"/>
    <mergeCell ref="AB133:AF133"/>
    <mergeCell ref="AG133:AI133"/>
    <mergeCell ref="AK133:AP133"/>
    <mergeCell ref="B134:C134"/>
    <mergeCell ref="D134:E134"/>
    <mergeCell ref="F134:G134"/>
    <mergeCell ref="H134:I134"/>
    <mergeCell ref="J134:L134"/>
    <mergeCell ref="AB132:AF132"/>
    <mergeCell ref="AG132:AI132"/>
    <mergeCell ref="AK132:AP132"/>
    <mergeCell ref="B133:C133"/>
    <mergeCell ref="D133:E133"/>
    <mergeCell ref="F133:G133"/>
    <mergeCell ref="H133:I133"/>
    <mergeCell ref="J133:L133"/>
    <mergeCell ref="M133:O133"/>
    <mergeCell ref="P133:Q133"/>
    <mergeCell ref="AK131:AP131"/>
    <mergeCell ref="B132:C132"/>
    <mergeCell ref="D132:E132"/>
    <mergeCell ref="F132:G132"/>
    <mergeCell ref="H132:I132"/>
    <mergeCell ref="J132:L132"/>
    <mergeCell ref="M132:O132"/>
    <mergeCell ref="P132:Q132"/>
    <mergeCell ref="R132:S132"/>
    <mergeCell ref="T132:AA132"/>
    <mergeCell ref="M131:O131"/>
    <mergeCell ref="P131:Q131"/>
    <mergeCell ref="R131:S131"/>
    <mergeCell ref="T131:AA131"/>
    <mergeCell ref="AB131:AF131"/>
    <mergeCell ref="AG131:AI131"/>
    <mergeCell ref="R130:S130"/>
    <mergeCell ref="T130:AA130"/>
    <mergeCell ref="AB130:AF130"/>
    <mergeCell ref="AG130:AI130"/>
    <mergeCell ref="AK130:AP130"/>
    <mergeCell ref="B131:C131"/>
    <mergeCell ref="D131:E131"/>
    <mergeCell ref="F131:G131"/>
    <mergeCell ref="H131:I131"/>
    <mergeCell ref="J131:L131"/>
    <mergeCell ref="AB129:AF129"/>
    <mergeCell ref="AG129:AI129"/>
    <mergeCell ref="AK129:AP129"/>
    <mergeCell ref="B130:C130"/>
    <mergeCell ref="D130:E130"/>
    <mergeCell ref="F130:G130"/>
    <mergeCell ref="H130:I130"/>
    <mergeCell ref="J130:L130"/>
    <mergeCell ref="M130:O130"/>
    <mergeCell ref="P130:Q130"/>
    <mergeCell ref="AK128:AP128"/>
    <mergeCell ref="B129:C129"/>
    <mergeCell ref="D129:E129"/>
    <mergeCell ref="F129:G129"/>
    <mergeCell ref="H129:I129"/>
    <mergeCell ref="J129:L129"/>
    <mergeCell ref="M129:O129"/>
    <mergeCell ref="P129:Q129"/>
    <mergeCell ref="R129:S129"/>
    <mergeCell ref="T129:AA129"/>
    <mergeCell ref="M128:O128"/>
    <mergeCell ref="P128:Q128"/>
    <mergeCell ref="R128:S128"/>
    <mergeCell ref="T128:AA128"/>
    <mergeCell ref="AB128:AF128"/>
    <mergeCell ref="AG128:AI128"/>
    <mergeCell ref="R127:S127"/>
    <mergeCell ref="T127:AA127"/>
    <mergeCell ref="AB127:AF127"/>
    <mergeCell ref="AG127:AI127"/>
    <mergeCell ref="AK127:AP127"/>
    <mergeCell ref="B128:C128"/>
    <mergeCell ref="D128:E128"/>
    <mergeCell ref="F128:G128"/>
    <mergeCell ref="H128:I128"/>
    <mergeCell ref="J128:L128"/>
    <mergeCell ref="AB126:AF126"/>
    <mergeCell ref="AG126:AI126"/>
    <mergeCell ref="AK126:AP126"/>
    <mergeCell ref="B127:C127"/>
    <mergeCell ref="D127:E127"/>
    <mergeCell ref="F127:G127"/>
    <mergeCell ref="H127:I127"/>
    <mergeCell ref="J127:L127"/>
    <mergeCell ref="M127:O127"/>
    <mergeCell ref="P127:Q127"/>
    <mergeCell ref="AK125:AP125"/>
    <mergeCell ref="B126:C126"/>
    <mergeCell ref="D126:E126"/>
    <mergeCell ref="F126:G126"/>
    <mergeCell ref="H126:I126"/>
    <mergeCell ref="J126:L126"/>
    <mergeCell ref="M126:O126"/>
    <mergeCell ref="P126:Q126"/>
    <mergeCell ref="R126:S126"/>
    <mergeCell ref="T126:AA126"/>
    <mergeCell ref="M125:O125"/>
    <mergeCell ref="P125:Q125"/>
    <mergeCell ref="R125:S125"/>
    <mergeCell ref="T125:AA125"/>
    <mergeCell ref="AB125:AF125"/>
    <mergeCell ref="AG125:AI125"/>
    <mergeCell ref="R124:S124"/>
    <mergeCell ref="T124:AA124"/>
    <mergeCell ref="AB124:AF124"/>
    <mergeCell ref="AG124:AI124"/>
    <mergeCell ref="AK124:AP124"/>
    <mergeCell ref="B125:C125"/>
    <mergeCell ref="D125:E125"/>
    <mergeCell ref="F125:G125"/>
    <mergeCell ref="H125:I125"/>
    <mergeCell ref="J125:L125"/>
    <mergeCell ref="AB123:AF123"/>
    <mergeCell ref="AG123:AI123"/>
    <mergeCell ref="AK123:AP123"/>
    <mergeCell ref="B124:C124"/>
    <mergeCell ref="D124:E124"/>
    <mergeCell ref="F124:G124"/>
    <mergeCell ref="H124:I124"/>
    <mergeCell ref="J124:L124"/>
    <mergeCell ref="M124:O124"/>
    <mergeCell ref="P124:Q124"/>
    <mergeCell ref="AK122:AP122"/>
    <mergeCell ref="B123:C123"/>
    <mergeCell ref="D123:E123"/>
    <mergeCell ref="F123:G123"/>
    <mergeCell ref="H123:I123"/>
    <mergeCell ref="J123:L123"/>
    <mergeCell ref="M123:O123"/>
    <mergeCell ref="P123:Q123"/>
    <mergeCell ref="R123:S123"/>
    <mergeCell ref="T123:AA123"/>
    <mergeCell ref="M122:O122"/>
    <mergeCell ref="P122:Q122"/>
    <mergeCell ref="R122:S122"/>
    <mergeCell ref="T122:AA122"/>
    <mergeCell ref="AB122:AF122"/>
    <mergeCell ref="AG122:AI122"/>
    <mergeCell ref="R121:S121"/>
    <mergeCell ref="T121:AA121"/>
    <mergeCell ref="AB121:AF121"/>
    <mergeCell ref="AG121:AI121"/>
    <mergeCell ref="AK121:AP121"/>
    <mergeCell ref="B122:C122"/>
    <mergeCell ref="D122:E122"/>
    <mergeCell ref="F122:G122"/>
    <mergeCell ref="H122:I122"/>
    <mergeCell ref="J122:L122"/>
    <mergeCell ref="AB120:AF120"/>
    <mergeCell ref="AG120:AI120"/>
    <mergeCell ref="AK120:AP120"/>
    <mergeCell ref="B121:C121"/>
    <mergeCell ref="D121:E121"/>
    <mergeCell ref="F121:G121"/>
    <mergeCell ref="H121:I121"/>
    <mergeCell ref="J121:L121"/>
    <mergeCell ref="M121:O121"/>
    <mergeCell ref="P121:Q121"/>
    <mergeCell ref="AK119:AP119"/>
    <mergeCell ref="B120:C120"/>
    <mergeCell ref="D120:E120"/>
    <mergeCell ref="F120:G120"/>
    <mergeCell ref="H120:I120"/>
    <mergeCell ref="J120:L120"/>
    <mergeCell ref="M120:O120"/>
    <mergeCell ref="P120:Q120"/>
    <mergeCell ref="R120:S120"/>
    <mergeCell ref="T120:AA120"/>
    <mergeCell ref="M119:O119"/>
    <mergeCell ref="P119:Q119"/>
    <mergeCell ref="R119:S119"/>
    <mergeCell ref="T119:AA119"/>
    <mergeCell ref="AB119:AF119"/>
    <mergeCell ref="AG119:AI119"/>
    <mergeCell ref="R118:S118"/>
    <mergeCell ref="T118:AA118"/>
    <mergeCell ref="AB118:AF118"/>
    <mergeCell ref="AG118:AI118"/>
    <mergeCell ref="AK118:AP118"/>
    <mergeCell ref="B119:C119"/>
    <mergeCell ref="D119:E119"/>
    <mergeCell ref="F119:G119"/>
    <mergeCell ref="H119:I119"/>
    <mergeCell ref="J119:L119"/>
    <mergeCell ref="AB117:AF117"/>
    <mergeCell ref="AG117:AI117"/>
    <mergeCell ref="AK117:AP117"/>
    <mergeCell ref="B118:C118"/>
    <mergeCell ref="D118:E118"/>
    <mergeCell ref="F118:G118"/>
    <mergeCell ref="H118:I118"/>
    <mergeCell ref="J118:L118"/>
    <mergeCell ref="M118:O118"/>
    <mergeCell ref="P118:Q118"/>
    <mergeCell ref="AK116:AP116"/>
    <mergeCell ref="B117:C117"/>
    <mergeCell ref="D117:E117"/>
    <mergeCell ref="F117:G117"/>
    <mergeCell ref="H117:I117"/>
    <mergeCell ref="J117:L117"/>
    <mergeCell ref="M117:O117"/>
    <mergeCell ref="P117:Q117"/>
    <mergeCell ref="R117:S117"/>
    <mergeCell ref="T117:AA117"/>
    <mergeCell ref="M116:O116"/>
    <mergeCell ref="P116:Q116"/>
    <mergeCell ref="R116:S116"/>
    <mergeCell ref="T116:AA116"/>
    <mergeCell ref="AB116:AF116"/>
    <mergeCell ref="AG116:AI116"/>
    <mergeCell ref="R115:S115"/>
    <mergeCell ref="T115:AA115"/>
    <mergeCell ref="AB115:AF115"/>
    <mergeCell ref="AG115:AI115"/>
    <mergeCell ref="AK115:AP115"/>
    <mergeCell ref="B116:C116"/>
    <mergeCell ref="D116:E116"/>
    <mergeCell ref="F116:G116"/>
    <mergeCell ref="H116:I116"/>
    <mergeCell ref="J116:L116"/>
    <mergeCell ref="AB114:AF114"/>
    <mergeCell ref="AG114:AI114"/>
    <mergeCell ref="AK114:AP114"/>
    <mergeCell ref="B115:C115"/>
    <mergeCell ref="D115:E115"/>
    <mergeCell ref="F115:G115"/>
    <mergeCell ref="H115:I115"/>
    <mergeCell ref="J115:L115"/>
    <mergeCell ref="M115:O115"/>
    <mergeCell ref="P115:Q115"/>
    <mergeCell ref="AK113:AP113"/>
    <mergeCell ref="B114:C114"/>
    <mergeCell ref="D114:E114"/>
    <mergeCell ref="F114:G114"/>
    <mergeCell ref="H114:I114"/>
    <mergeCell ref="J114:L114"/>
    <mergeCell ref="M114:O114"/>
    <mergeCell ref="P114:Q114"/>
    <mergeCell ref="R114:S114"/>
    <mergeCell ref="T114:AA114"/>
    <mergeCell ref="M113:O113"/>
    <mergeCell ref="P113:Q113"/>
    <mergeCell ref="R113:S113"/>
    <mergeCell ref="T113:AA113"/>
    <mergeCell ref="AB113:AF113"/>
    <mergeCell ref="AG113:AI113"/>
    <mergeCell ref="R112:S112"/>
    <mergeCell ref="T112:AA112"/>
    <mergeCell ref="AB112:AF112"/>
    <mergeCell ref="AG112:AI112"/>
    <mergeCell ref="AK112:AP112"/>
    <mergeCell ref="B113:C113"/>
    <mergeCell ref="D113:E113"/>
    <mergeCell ref="F113:G113"/>
    <mergeCell ref="H113:I113"/>
    <mergeCell ref="J113:L113"/>
    <mergeCell ref="AB111:AF111"/>
    <mergeCell ref="AG111:AI111"/>
    <mergeCell ref="AK111:AP111"/>
    <mergeCell ref="B112:C112"/>
    <mergeCell ref="D112:E112"/>
    <mergeCell ref="F112:G112"/>
    <mergeCell ref="H112:I112"/>
    <mergeCell ref="J112:L112"/>
    <mergeCell ref="M112:O112"/>
    <mergeCell ref="P112:Q112"/>
    <mergeCell ref="AK110:AP110"/>
    <mergeCell ref="B111:C111"/>
    <mergeCell ref="D111:E111"/>
    <mergeCell ref="F111:G111"/>
    <mergeCell ref="H111:I111"/>
    <mergeCell ref="J111:L111"/>
    <mergeCell ref="M111:O111"/>
    <mergeCell ref="P111:Q111"/>
    <mergeCell ref="R111:S111"/>
    <mergeCell ref="T111:AA111"/>
    <mergeCell ref="M110:O110"/>
    <mergeCell ref="P110:Q110"/>
    <mergeCell ref="R110:S110"/>
    <mergeCell ref="T110:AA110"/>
    <mergeCell ref="AB110:AF110"/>
    <mergeCell ref="AG110:AI110"/>
    <mergeCell ref="R109:S109"/>
    <mergeCell ref="T109:AA109"/>
    <mergeCell ref="AB109:AF109"/>
    <mergeCell ref="AG109:AI109"/>
    <mergeCell ref="AK109:AP109"/>
    <mergeCell ref="B110:C110"/>
    <mergeCell ref="D110:E110"/>
    <mergeCell ref="F110:G110"/>
    <mergeCell ref="H110:I110"/>
    <mergeCell ref="J110:L110"/>
    <mergeCell ref="AB108:AF108"/>
    <mergeCell ref="AG108:AI108"/>
    <mergeCell ref="AK108:AP108"/>
    <mergeCell ref="B109:C109"/>
    <mergeCell ref="D109:E109"/>
    <mergeCell ref="F109:G109"/>
    <mergeCell ref="H109:I109"/>
    <mergeCell ref="J109:L109"/>
    <mergeCell ref="M109:O109"/>
    <mergeCell ref="P109:Q109"/>
    <mergeCell ref="AK107:AP107"/>
    <mergeCell ref="B108:C108"/>
    <mergeCell ref="D108:E108"/>
    <mergeCell ref="F108:G108"/>
    <mergeCell ref="H108:I108"/>
    <mergeCell ref="J108:L108"/>
    <mergeCell ref="M108:O108"/>
    <mergeCell ref="P108:Q108"/>
    <mergeCell ref="R108:S108"/>
    <mergeCell ref="T108:AA108"/>
    <mergeCell ref="M107:O107"/>
    <mergeCell ref="P107:Q107"/>
    <mergeCell ref="R107:S107"/>
    <mergeCell ref="T107:AA107"/>
    <mergeCell ref="AB107:AF107"/>
    <mergeCell ref="AG107:AI107"/>
    <mergeCell ref="R106:S106"/>
    <mergeCell ref="T106:AA106"/>
    <mergeCell ref="AB106:AF106"/>
    <mergeCell ref="AG106:AI106"/>
    <mergeCell ref="AK106:AP106"/>
    <mergeCell ref="B107:C107"/>
    <mergeCell ref="D107:E107"/>
    <mergeCell ref="F107:G107"/>
    <mergeCell ref="H107:I107"/>
    <mergeCell ref="J107:L107"/>
    <mergeCell ref="AB105:AF105"/>
    <mergeCell ref="AG105:AI105"/>
    <mergeCell ref="AK105:AP105"/>
    <mergeCell ref="B106:C106"/>
    <mergeCell ref="D106:E106"/>
    <mergeCell ref="F106:G106"/>
    <mergeCell ref="H106:I106"/>
    <mergeCell ref="J106:L106"/>
    <mergeCell ref="M106:O106"/>
    <mergeCell ref="P106:Q106"/>
    <mergeCell ref="AK104:AP104"/>
    <mergeCell ref="B105:C105"/>
    <mergeCell ref="D105:E105"/>
    <mergeCell ref="F105:G105"/>
    <mergeCell ref="H105:I105"/>
    <mergeCell ref="J105:L105"/>
    <mergeCell ref="M105:O105"/>
    <mergeCell ref="P105:Q105"/>
    <mergeCell ref="R105:S105"/>
    <mergeCell ref="T105:AA105"/>
    <mergeCell ref="M104:O104"/>
    <mergeCell ref="P104:Q104"/>
    <mergeCell ref="R104:S104"/>
    <mergeCell ref="T104:AA104"/>
    <mergeCell ref="AB104:AF104"/>
    <mergeCell ref="AG104:AI104"/>
    <mergeCell ref="R103:S103"/>
    <mergeCell ref="T103:AA103"/>
    <mergeCell ref="AB103:AF103"/>
    <mergeCell ref="AG103:AI103"/>
    <mergeCell ref="AK103:AP103"/>
    <mergeCell ref="B104:C104"/>
    <mergeCell ref="D104:E104"/>
    <mergeCell ref="F104:G104"/>
    <mergeCell ref="H104:I104"/>
    <mergeCell ref="J104:L104"/>
    <mergeCell ref="AB102:AF102"/>
    <mergeCell ref="AG102:AI102"/>
    <mergeCell ref="AK102:AP102"/>
    <mergeCell ref="B103:C103"/>
    <mergeCell ref="D103:E103"/>
    <mergeCell ref="F103:G103"/>
    <mergeCell ref="H103:I103"/>
    <mergeCell ref="J103:L103"/>
    <mergeCell ref="M103:O103"/>
    <mergeCell ref="P103:Q103"/>
    <mergeCell ref="AK101:AP101"/>
    <mergeCell ref="B102:C102"/>
    <mergeCell ref="D102:E102"/>
    <mergeCell ref="F102:G102"/>
    <mergeCell ref="H102:I102"/>
    <mergeCell ref="J102:L102"/>
    <mergeCell ref="M102:O102"/>
    <mergeCell ref="P102:Q102"/>
    <mergeCell ref="R102:S102"/>
    <mergeCell ref="T102:AA102"/>
    <mergeCell ref="M101:O101"/>
    <mergeCell ref="P101:Q101"/>
    <mergeCell ref="R101:S101"/>
    <mergeCell ref="T101:AA101"/>
    <mergeCell ref="AB101:AF101"/>
    <mergeCell ref="AG101:AI101"/>
    <mergeCell ref="R100:S100"/>
    <mergeCell ref="T100:AA100"/>
    <mergeCell ref="AB100:AF100"/>
    <mergeCell ref="AG100:AI100"/>
    <mergeCell ref="AK100:AP100"/>
    <mergeCell ref="B101:C101"/>
    <mergeCell ref="D101:E101"/>
    <mergeCell ref="F101:G101"/>
    <mergeCell ref="H101:I101"/>
    <mergeCell ref="J101:L101"/>
    <mergeCell ref="AB99:AF99"/>
    <mergeCell ref="AG99:AI99"/>
    <mergeCell ref="AK99:AP99"/>
    <mergeCell ref="B100:C100"/>
    <mergeCell ref="D100:E100"/>
    <mergeCell ref="F100:G100"/>
    <mergeCell ref="H100:I100"/>
    <mergeCell ref="J100:L100"/>
    <mergeCell ref="M100:O100"/>
    <mergeCell ref="P100:Q100"/>
    <mergeCell ref="AK98:AP98"/>
    <mergeCell ref="B99:C99"/>
    <mergeCell ref="D99:E99"/>
    <mergeCell ref="F99:G99"/>
    <mergeCell ref="H99:I99"/>
    <mergeCell ref="J99:L99"/>
    <mergeCell ref="M99:O99"/>
    <mergeCell ref="P99:Q99"/>
    <mergeCell ref="R99:S99"/>
    <mergeCell ref="T99:AA99"/>
    <mergeCell ref="M98:O98"/>
    <mergeCell ref="P98:Q98"/>
    <mergeCell ref="R98:S98"/>
    <mergeCell ref="T98:AA98"/>
    <mergeCell ref="AB98:AF98"/>
    <mergeCell ref="AG98:AI98"/>
    <mergeCell ref="R97:S97"/>
    <mergeCell ref="T97:AA97"/>
    <mergeCell ref="AB97:AF97"/>
    <mergeCell ref="AG97:AI97"/>
    <mergeCell ref="AK97:AP97"/>
    <mergeCell ref="B98:C98"/>
    <mergeCell ref="D98:E98"/>
    <mergeCell ref="F98:G98"/>
    <mergeCell ref="H98:I98"/>
    <mergeCell ref="J98:L98"/>
    <mergeCell ref="AB96:AF96"/>
    <mergeCell ref="AG96:AI96"/>
    <mergeCell ref="AK96:AP96"/>
    <mergeCell ref="B97:C97"/>
    <mergeCell ref="D97:E97"/>
    <mergeCell ref="F97:G97"/>
    <mergeCell ref="H97:I97"/>
    <mergeCell ref="J97:L97"/>
    <mergeCell ref="M97:O97"/>
    <mergeCell ref="P97:Q97"/>
    <mergeCell ref="AK95:AP95"/>
    <mergeCell ref="B96:C96"/>
    <mergeCell ref="D96:E96"/>
    <mergeCell ref="F96:G96"/>
    <mergeCell ref="H96:I96"/>
    <mergeCell ref="J96:L96"/>
    <mergeCell ref="M96:O96"/>
    <mergeCell ref="P96:Q96"/>
    <mergeCell ref="R96:S96"/>
    <mergeCell ref="T96:AA96"/>
    <mergeCell ref="M95:O95"/>
    <mergeCell ref="P95:Q95"/>
    <mergeCell ref="R95:S95"/>
    <mergeCell ref="T95:AA95"/>
    <mergeCell ref="AB95:AF95"/>
    <mergeCell ref="AG95:AI95"/>
    <mergeCell ref="R94:S94"/>
    <mergeCell ref="T94:AA94"/>
    <mergeCell ref="AB94:AF94"/>
    <mergeCell ref="AG94:AI94"/>
    <mergeCell ref="AK94:AP94"/>
    <mergeCell ref="B95:C95"/>
    <mergeCell ref="D95:E95"/>
    <mergeCell ref="F95:G95"/>
    <mergeCell ref="H95:I95"/>
    <mergeCell ref="J95:L95"/>
    <mergeCell ref="AB93:AF93"/>
    <mergeCell ref="AG93:AI93"/>
    <mergeCell ref="AK93:AP93"/>
    <mergeCell ref="B94:C94"/>
    <mergeCell ref="D94:E94"/>
    <mergeCell ref="F94:G94"/>
    <mergeCell ref="H94:I94"/>
    <mergeCell ref="J94:L94"/>
    <mergeCell ref="M94:O94"/>
    <mergeCell ref="P94:Q94"/>
    <mergeCell ref="AK92:AP92"/>
    <mergeCell ref="B93:C93"/>
    <mergeCell ref="D93:E93"/>
    <mergeCell ref="F93:G93"/>
    <mergeCell ref="H93:I93"/>
    <mergeCell ref="J93:L93"/>
    <mergeCell ref="M93:O93"/>
    <mergeCell ref="P93:Q93"/>
    <mergeCell ref="R93:S93"/>
    <mergeCell ref="T93:AA93"/>
    <mergeCell ref="M92:O92"/>
    <mergeCell ref="P92:Q92"/>
    <mergeCell ref="R92:S92"/>
    <mergeCell ref="T92:AA92"/>
    <mergeCell ref="AB92:AF92"/>
    <mergeCell ref="AG92:AI92"/>
    <mergeCell ref="R91:S91"/>
    <mergeCell ref="T91:AA91"/>
    <mergeCell ref="AB91:AF91"/>
    <mergeCell ref="AG91:AI91"/>
    <mergeCell ref="AK91:AP91"/>
    <mergeCell ref="B92:C92"/>
    <mergeCell ref="D92:E92"/>
    <mergeCell ref="F92:G92"/>
    <mergeCell ref="H92:I92"/>
    <mergeCell ref="J92:L92"/>
    <mergeCell ref="AB90:AF90"/>
    <mergeCell ref="AG90:AI90"/>
    <mergeCell ref="AK90:AP90"/>
    <mergeCell ref="B91:C91"/>
    <mergeCell ref="D91:E91"/>
    <mergeCell ref="F91:G91"/>
    <mergeCell ref="H91:I91"/>
    <mergeCell ref="J91:L91"/>
    <mergeCell ref="M91:O91"/>
    <mergeCell ref="P91:Q91"/>
    <mergeCell ref="AK89:AP89"/>
    <mergeCell ref="B90:C90"/>
    <mergeCell ref="D90:E90"/>
    <mergeCell ref="F90:G90"/>
    <mergeCell ref="H90:I90"/>
    <mergeCell ref="J90:L90"/>
    <mergeCell ref="M90:O90"/>
    <mergeCell ref="P90:Q90"/>
    <mergeCell ref="R90:S90"/>
    <mergeCell ref="T90:AA90"/>
    <mergeCell ref="M89:O89"/>
    <mergeCell ref="P89:Q89"/>
    <mergeCell ref="R89:S89"/>
    <mergeCell ref="T89:AA89"/>
    <mergeCell ref="AB89:AF89"/>
    <mergeCell ref="AG89:AI89"/>
    <mergeCell ref="R88:S88"/>
    <mergeCell ref="T88:AA88"/>
    <mergeCell ref="AB88:AF88"/>
    <mergeCell ref="AG88:AI88"/>
    <mergeCell ref="AK88:AP88"/>
    <mergeCell ref="B89:C89"/>
    <mergeCell ref="D89:E89"/>
    <mergeCell ref="F89:G89"/>
    <mergeCell ref="H89:I89"/>
    <mergeCell ref="J89:L89"/>
    <mergeCell ref="AB87:AF87"/>
    <mergeCell ref="AG87:AI87"/>
    <mergeCell ref="AK87:AP87"/>
    <mergeCell ref="B88:C88"/>
    <mergeCell ref="D88:E88"/>
    <mergeCell ref="F88:G88"/>
    <mergeCell ref="H88:I88"/>
    <mergeCell ref="J88:L88"/>
    <mergeCell ref="M88:O88"/>
    <mergeCell ref="P88:Q88"/>
    <mergeCell ref="AK86:AP86"/>
    <mergeCell ref="B87:C87"/>
    <mergeCell ref="D87:E87"/>
    <mergeCell ref="F87:G87"/>
    <mergeCell ref="H87:I87"/>
    <mergeCell ref="J87:L87"/>
    <mergeCell ref="M87:O87"/>
    <mergeCell ref="P87:Q87"/>
    <mergeCell ref="R87:S87"/>
    <mergeCell ref="T87:AA87"/>
    <mergeCell ref="M86:O86"/>
    <mergeCell ref="P86:Q86"/>
    <mergeCell ref="R86:S86"/>
    <mergeCell ref="T86:AA86"/>
    <mergeCell ref="AB86:AF86"/>
    <mergeCell ref="AG86:AI86"/>
    <mergeCell ref="R85:S85"/>
    <mergeCell ref="T85:AA85"/>
    <mergeCell ref="AB85:AF85"/>
    <mergeCell ref="AG85:AI85"/>
    <mergeCell ref="AK85:AP85"/>
    <mergeCell ref="B86:C86"/>
    <mergeCell ref="D86:E86"/>
    <mergeCell ref="F86:G86"/>
    <mergeCell ref="H86:I86"/>
    <mergeCell ref="J86:L86"/>
    <mergeCell ref="AB84:AF84"/>
    <mergeCell ref="AG84:AI84"/>
    <mergeCell ref="AK84:AP84"/>
    <mergeCell ref="B85:C85"/>
    <mergeCell ref="D85:E85"/>
    <mergeCell ref="F85:G85"/>
    <mergeCell ref="H85:I85"/>
    <mergeCell ref="J85:L85"/>
    <mergeCell ref="M85:O85"/>
    <mergeCell ref="P85:Q85"/>
    <mergeCell ref="AK83:AP83"/>
    <mergeCell ref="B84:C84"/>
    <mergeCell ref="D84:E84"/>
    <mergeCell ref="F84:G84"/>
    <mergeCell ref="H84:I84"/>
    <mergeCell ref="J84:L84"/>
    <mergeCell ref="M84:O84"/>
    <mergeCell ref="P84:Q84"/>
    <mergeCell ref="R84:S84"/>
    <mergeCell ref="T84:AA84"/>
    <mergeCell ref="M83:O83"/>
    <mergeCell ref="P83:Q83"/>
    <mergeCell ref="R83:S83"/>
    <mergeCell ref="T83:AA83"/>
    <mergeCell ref="AB83:AF83"/>
    <mergeCell ref="AG83:AI83"/>
    <mergeCell ref="R82:S82"/>
    <mergeCell ref="T82:AA82"/>
    <mergeCell ref="AB82:AF82"/>
    <mergeCell ref="AG82:AI82"/>
    <mergeCell ref="AK82:AP82"/>
    <mergeCell ref="B83:C83"/>
    <mergeCell ref="D83:E83"/>
    <mergeCell ref="F83:G83"/>
    <mergeCell ref="H83:I83"/>
    <mergeCell ref="J83:L83"/>
    <mergeCell ref="AB81:AF81"/>
    <mergeCell ref="AG81:AI81"/>
    <mergeCell ref="AK81:AP81"/>
    <mergeCell ref="B82:C82"/>
    <mergeCell ref="D82:E82"/>
    <mergeCell ref="F82:G82"/>
    <mergeCell ref="H82:I82"/>
    <mergeCell ref="J82:L82"/>
    <mergeCell ref="M82:O82"/>
    <mergeCell ref="P82:Q82"/>
    <mergeCell ref="AK80:AP80"/>
    <mergeCell ref="B81:C81"/>
    <mergeCell ref="D81:E81"/>
    <mergeCell ref="F81:G81"/>
    <mergeCell ref="H81:I81"/>
    <mergeCell ref="J81:L81"/>
    <mergeCell ref="M81:O81"/>
    <mergeCell ref="P81:Q81"/>
    <mergeCell ref="R81:S81"/>
    <mergeCell ref="T81:AA81"/>
    <mergeCell ref="M80:O80"/>
    <mergeCell ref="P80:Q80"/>
    <mergeCell ref="R80:S80"/>
    <mergeCell ref="T80:AA80"/>
    <mergeCell ref="AB80:AF80"/>
    <mergeCell ref="AG80:AI80"/>
    <mergeCell ref="R79:S79"/>
    <mergeCell ref="T79:AA79"/>
    <mergeCell ref="AB79:AF79"/>
    <mergeCell ref="AG79:AI79"/>
    <mergeCell ref="AK79:AP79"/>
    <mergeCell ref="B80:C80"/>
    <mergeCell ref="D80:E80"/>
    <mergeCell ref="F80:G80"/>
    <mergeCell ref="H80:I80"/>
    <mergeCell ref="J80:L80"/>
    <mergeCell ref="AB78:AF78"/>
    <mergeCell ref="AG78:AI78"/>
    <mergeCell ref="AK78:AP78"/>
    <mergeCell ref="B79:C79"/>
    <mergeCell ref="D79:E79"/>
    <mergeCell ref="F79:G79"/>
    <mergeCell ref="H79:I79"/>
    <mergeCell ref="J79:L79"/>
    <mergeCell ref="M79:O79"/>
    <mergeCell ref="P79:Q79"/>
    <mergeCell ref="AK77:AP77"/>
    <mergeCell ref="B78:C78"/>
    <mergeCell ref="D78:E78"/>
    <mergeCell ref="F78:G78"/>
    <mergeCell ref="H78:I78"/>
    <mergeCell ref="J78:L78"/>
    <mergeCell ref="M78:O78"/>
    <mergeCell ref="P78:Q78"/>
    <mergeCell ref="R78:S78"/>
    <mergeCell ref="T78:AA78"/>
    <mergeCell ref="M77:O77"/>
    <mergeCell ref="P77:Q77"/>
    <mergeCell ref="R77:S77"/>
    <mergeCell ref="T77:AA77"/>
    <mergeCell ref="AB77:AF77"/>
    <mergeCell ref="AG77:AI77"/>
    <mergeCell ref="R76:S76"/>
    <mergeCell ref="T76:AA76"/>
    <mergeCell ref="AB76:AF76"/>
    <mergeCell ref="AG76:AI76"/>
    <mergeCell ref="AK76:AP76"/>
    <mergeCell ref="B77:C77"/>
    <mergeCell ref="D77:E77"/>
    <mergeCell ref="F77:G77"/>
    <mergeCell ref="H77:I77"/>
    <mergeCell ref="J77:L77"/>
    <mergeCell ref="AB75:AF75"/>
    <mergeCell ref="AG75:AI75"/>
    <mergeCell ref="AK75:AP75"/>
    <mergeCell ref="B76:C76"/>
    <mergeCell ref="D76:E76"/>
    <mergeCell ref="F76:G76"/>
    <mergeCell ref="H76:I76"/>
    <mergeCell ref="J76:L76"/>
    <mergeCell ref="M76:O76"/>
    <mergeCell ref="P76:Q76"/>
    <mergeCell ref="AK74:AP74"/>
    <mergeCell ref="B75:C75"/>
    <mergeCell ref="D75:E75"/>
    <mergeCell ref="F75:G75"/>
    <mergeCell ref="H75:I75"/>
    <mergeCell ref="J75:L75"/>
    <mergeCell ref="M75:O75"/>
    <mergeCell ref="P75:Q75"/>
    <mergeCell ref="R75:S75"/>
    <mergeCell ref="T75:AA75"/>
    <mergeCell ref="M74:O74"/>
    <mergeCell ref="P74:Q74"/>
    <mergeCell ref="R74:S74"/>
    <mergeCell ref="T74:AA74"/>
    <mergeCell ref="AB74:AF74"/>
    <mergeCell ref="AG74:AI74"/>
    <mergeCell ref="R73:S73"/>
    <mergeCell ref="T73:AA73"/>
    <mergeCell ref="AB73:AF73"/>
    <mergeCell ref="AG73:AI73"/>
    <mergeCell ref="AK73:AP73"/>
    <mergeCell ref="B74:C74"/>
    <mergeCell ref="D74:E74"/>
    <mergeCell ref="F74:G74"/>
    <mergeCell ref="H74:I74"/>
    <mergeCell ref="J74:L74"/>
    <mergeCell ref="AB72:AF72"/>
    <mergeCell ref="AG72:AI72"/>
    <mergeCell ref="AK72:AP72"/>
    <mergeCell ref="B73:C73"/>
    <mergeCell ref="D73:E73"/>
    <mergeCell ref="F73:G73"/>
    <mergeCell ref="H73:I73"/>
    <mergeCell ref="J73:L73"/>
    <mergeCell ref="M73:O73"/>
    <mergeCell ref="P73:Q73"/>
    <mergeCell ref="AK71:AP71"/>
    <mergeCell ref="B72:C72"/>
    <mergeCell ref="D72:E72"/>
    <mergeCell ref="F72:G72"/>
    <mergeCell ref="H72:I72"/>
    <mergeCell ref="J72:L72"/>
    <mergeCell ref="M72:O72"/>
    <mergeCell ref="P72:Q72"/>
    <mergeCell ref="R72:S72"/>
    <mergeCell ref="T72:AA72"/>
    <mergeCell ref="M71:O71"/>
    <mergeCell ref="P71:Q71"/>
    <mergeCell ref="R71:S71"/>
    <mergeCell ref="T71:AA71"/>
    <mergeCell ref="AB71:AF71"/>
    <mergeCell ref="AG71:AI71"/>
    <mergeCell ref="R70:S70"/>
    <mergeCell ref="T70:AA70"/>
    <mergeCell ref="AB70:AF70"/>
    <mergeCell ref="AG70:AI70"/>
    <mergeCell ref="AK70:AP70"/>
    <mergeCell ref="B71:C71"/>
    <mergeCell ref="D71:E71"/>
    <mergeCell ref="F71:G71"/>
    <mergeCell ref="H71:I71"/>
    <mergeCell ref="J71:L71"/>
    <mergeCell ref="AB69:AF69"/>
    <mergeCell ref="AG69:AI69"/>
    <mergeCell ref="AK69:AP69"/>
    <mergeCell ref="B70:C70"/>
    <mergeCell ref="D70:E70"/>
    <mergeCell ref="F70:G70"/>
    <mergeCell ref="H70:I70"/>
    <mergeCell ref="J70:L70"/>
    <mergeCell ref="M70:O70"/>
    <mergeCell ref="P70:Q70"/>
    <mergeCell ref="AK68:AP68"/>
    <mergeCell ref="B69:C69"/>
    <mergeCell ref="D69:E69"/>
    <mergeCell ref="F69:G69"/>
    <mergeCell ref="H69:I69"/>
    <mergeCell ref="J69:L69"/>
    <mergeCell ref="M69:O69"/>
    <mergeCell ref="P69:Q69"/>
    <mergeCell ref="R69:S69"/>
    <mergeCell ref="T69:AA69"/>
    <mergeCell ref="M68:O68"/>
    <mergeCell ref="P68:Q68"/>
    <mergeCell ref="R68:S68"/>
    <mergeCell ref="T68:AA68"/>
    <mergeCell ref="AB68:AF68"/>
    <mergeCell ref="AG68:AI68"/>
    <mergeCell ref="R67:S67"/>
    <mergeCell ref="T67:AA67"/>
    <mergeCell ref="AB67:AF67"/>
    <mergeCell ref="AG67:AI67"/>
    <mergeCell ref="AK67:AP67"/>
    <mergeCell ref="B68:C68"/>
    <mergeCell ref="D68:E68"/>
    <mergeCell ref="F68:G68"/>
    <mergeCell ref="H68:I68"/>
    <mergeCell ref="J68:L68"/>
    <mergeCell ref="AB66:AF66"/>
    <mergeCell ref="AG66:AI66"/>
    <mergeCell ref="AK66:AP66"/>
    <mergeCell ref="B67:C67"/>
    <mergeCell ref="D67:E67"/>
    <mergeCell ref="F67:G67"/>
    <mergeCell ref="H67:I67"/>
    <mergeCell ref="J67:L67"/>
    <mergeCell ref="M67:O67"/>
    <mergeCell ref="P67:Q67"/>
    <mergeCell ref="AK65:AP65"/>
    <mergeCell ref="B66:C66"/>
    <mergeCell ref="D66:E66"/>
    <mergeCell ref="F66:G66"/>
    <mergeCell ref="H66:I66"/>
    <mergeCell ref="J66:L66"/>
    <mergeCell ref="M66:O66"/>
    <mergeCell ref="P66:Q66"/>
    <mergeCell ref="R66:S66"/>
    <mergeCell ref="T66:AA66"/>
    <mergeCell ref="M65:O65"/>
    <mergeCell ref="P65:Q65"/>
    <mergeCell ref="R65:S65"/>
    <mergeCell ref="T65:AA65"/>
    <mergeCell ref="AB65:AF65"/>
    <mergeCell ref="AG65:AI65"/>
    <mergeCell ref="R64:S64"/>
    <mergeCell ref="T64:AA64"/>
    <mergeCell ref="AB64:AF64"/>
    <mergeCell ref="AG64:AI64"/>
    <mergeCell ref="AK64:AP64"/>
    <mergeCell ref="B65:C65"/>
    <mergeCell ref="D65:E65"/>
    <mergeCell ref="F65:G65"/>
    <mergeCell ref="H65:I65"/>
    <mergeCell ref="J65:L65"/>
    <mergeCell ref="AB63:AF63"/>
    <mergeCell ref="AG63:AI63"/>
    <mergeCell ref="AK63:AP63"/>
    <mergeCell ref="B64:C64"/>
    <mergeCell ref="D64:E64"/>
    <mergeCell ref="F64:G64"/>
    <mergeCell ref="H64:I64"/>
    <mergeCell ref="J64:L64"/>
    <mergeCell ref="M64:O64"/>
    <mergeCell ref="P64:Q64"/>
    <mergeCell ref="AK62:AP62"/>
    <mergeCell ref="B63:C63"/>
    <mergeCell ref="D63:E63"/>
    <mergeCell ref="F63:G63"/>
    <mergeCell ref="H63:I63"/>
    <mergeCell ref="J63:L63"/>
    <mergeCell ref="M63:O63"/>
    <mergeCell ref="P63:Q63"/>
    <mergeCell ref="R63:S63"/>
    <mergeCell ref="T63:AA63"/>
    <mergeCell ref="M62:O62"/>
    <mergeCell ref="P62:Q62"/>
    <mergeCell ref="R62:S62"/>
    <mergeCell ref="T62:AA62"/>
    <mergeCell ref="AB62:AF62"/>
    <mergeCell ref="AG62:AI62"/>
    <mergeCell ref="R61:S61"/>
    <mergeCell ref="T61:AA61"/>
    <mergeCell ref="AB61:AF61"/>
    <mergeCell ref="AG61:AI61"/>
    <mergeCell ref="AK61:AP61"/>
    <mergeCell ref="B62:C62"/>
    <mergeCell ref="D62:E62"/>
    <mergeCell ref="F62:G62"/>
    <mergeCell ref="H62:I62"/>
    <mergeCell ref="J62:L62"/>
    <mergeCell ref="AB60:AF60"/>
    <mergeCell ref="AG60:AI60"/>
    <mergeCell ref="AK60:AP60"/>
    <mergeCell ref="B61:C61"/>
    <mergeCell ref="D61:E61"/>
    <mergeCell ref="F61:G61"/>
    <mergeCell ref="H61:I61"/>
    <mergeCell ref="J61:L61"/>
    <mergeCell ref="M61:O61"/>
    <mergeCell ref="P61:Q61"/>
    <mergeCell ref="AK59:AP59"/>
    <mergeCell ref="B60:C60"/>
    <mergeCell ref="D60:E60"/>
    <mergeCell ref="F60:G60"/>
    <mergeCell ref="H60:I60"/>
    <mergeCell ref="J60:L60"/>
    <mergeCell ref="M60:O60"/>
    <mergeCell ref="P60:Q60"/>
    <mergeCell ref="R60:S60"/>
    <mergeCell ref="T60:AA60"/>
    <mergeCell ref="M59:O59"/>
    <mergeCell ref="P59:Q59"/>
    <mergeCell ref="R59:S59"/>
    <mergeCell ref="T59:AA59"/>
    <mergeCell ref="AB59:AF59"/>
    <mergeCell ref="AG59:AI59"/>
    <mergeCell ref="R58:S58"/>
    <mergeCell ref="T58:AA58"/>
    <mergeCell ref="AB58:AF58"/>
    <mergeCell ref="AG58:AI58"/>
    <mergeCell ref="AK58:AP58"/>
    <mergeCell ref="B59:C59"/>
    <mergeCell ref="D59:E59"/>
    <mergeCell ref="F59:G59"/>
    <mergeCell ref="H59:I59"/>
    <mergeCell ref="J59:L59"/>
    <mergeCell ref="AB57:AF57"/>
    <mergeCell ref="AG57:AI57"/>
    <mergeCell ref="AK57:AP57"/>
    <mergeCell ref="B58:C58"/>
    <mergeCell ref="D58:E58"/>
    <mergeCell ref="F58:G58"/>
    <mergeCell ref="H58:I58"/>
    <mergeCell ref="J58:L58"/>
    <mergeCell ref="M58:O58"/>
    <mergeCell ref="P58:Q58"/>
    <mergeCell ref="AK56:AP56"/>
    <mergeCell ref="B57:C57"/>
    <mergeCell ref="D57:E57"/>
    <mergeCell ref="F57:G57"/>
    <mergeCell ref="H57:I57"/>
    <mergeCell ref="J57:L57"/>
    <mergeCell ref="M57:O57"/>
    <mergeCell ref="P57:Q57"/>
    <mergeCell ref="R57:S57"/>
    <mergeCell ref="T57:AA57"/>
    <mergeCell ref="M56:O56"/>
    <mergeCell ref="P56:Q56"/>
    <mergeCell ref="R56:S56"/>
    <mergeCell ref="T56:AA56"/>
    <mergeCell ref="AB56:AF56"/>
    <mergeCell ref="AG56:AI56"/>
    <mergeCell ref="R55:S55"/>
    <mergeCell ref="T55:AA55"/>
    <mergeCell ref="AB55:AF55"/>
    <mergeCell ref="AG55:AI55"/>
    <mergeCell ref="AK55:AP55"/>
    <mergeCell ref="B56:C56"/>
    <mergeCell ref="D56:E56"/>
    <mergeCell ref="F56:G56"/>
    <mergeCell ref="H56:I56"/>
    <mergeCell ref="J56:L56"/>
    <mergeCell ref="AB54:AF54"/>
    <mergeCell ref="AG54:AI54"/>
    <mergeCell ref="AK54:AP54"/>
    <mergeCell ref="B55:C55"/>
    <mergeCell ref="D55:E55"/>
    <mergeCell ref="F55:G55"/>
    <mergeCell ref="H55:I55"/>
    <mergeCell ref="J55:L55"/>
    <mergeCell ref="M55:O55"/>
    <mergeCell ref="P55:Q55"/>
    <mergeCell ref="AK53:AP53"/>
    <mergeCell ref="B54:C54"/>
    <mergeCell ref="D54:E54"/>
    <mergeCell ref="F54:G54"/>
    <mergeCell ref="H54:I54"/>
    <mergeCell ref="J54:L54"/>
    <mergeCell ref="M54:O54"/>
    <mergeCell ref="P54:Q54"/>
    <mergeCell ref="R54:S54"/>
    <mergeCell ref="T54:AA54"/>
    <mergeCell ref="M53:O53"/>
    <mergeCell ref="P53:Q53"/>
    <mergeCell ref="R53:S53"/>
    <mergeCell ref="T53:AA53"/>
    <mergeCell ref="AB53:AF53"/>
    <mergeCell ref="AG53:AI53"/>
    <mergeCell ref="R52:S52"/>
    <mergeCell ref="T52:AA52"/>
    <mergeCell ref="AB52:AF52"/>
    <mergeCell ref="AG52:AI52"/>
    <mergeCell ref="AK52:AP52"/>
    <mergeCell ref="B53:C53"/>
    <mergeCell ref="D53:E53"/>
    <mergeCell ref="F53:G53"/>
    <mergeCell ref="H53:I53"/>
    <mergeCell ref="J53:L53"/>
    <mergeCell ref="AB51:AF51"/>
    <mergeCell ref="AG51:AI51"/>
    <mergeCell ref="AK51:AP51"/>
    <mergeCell ref="B52:C52"/>
    <mergeCell ref="D52:E52"/>
    <mergeCell ref="F52:G52"/>
    <mergeCell ref="H52:I52"/>
    <mergeCell ref="J52:L52"/>
    <mergeCell ref="M52:O52"/>
    <mergeCell ref="P52:Q52"/>
    <mergeCell ref="AK50:AP50"/>
    <mergeCell ref="B51:C51"/>
    <mergeCell ref="D51:E51"/>
    <mergeCell ref="F51:G51"/>
    <mergeCell ref="H51:I51"/>
    <mergeCell ref="J51:L51"/>
    <mergeCell ref="M51:O51"/>
    <mergeCell ref="P51:Q51"/>
    <mergeCell ref="R51:S51"/>
    <mergeCell ref="T51:AA51"/>
    <mergeCell ref="M50:O50"/>
    <mergeCell ref="P50:Q50"/>
    <mergeCell ref="R50:S50"/>
    <mergeCell ref="T50:AA50"/>
    <mergeCell ref="AB50:AF50"/>
    <mergeCell ref="AG50:AI50"/>
    <mergeCell ref="R49:S49"/>
    <mergeCell ref="T49:AA49"/>
    <mergeCell ref="AB49:AF49"/>
    <mergeCell ref="AG49:AI49"/>
    <mergeCell ref="AK49:AP49"/>
    <mergeCell ref="B50:C50"/>
    <mergeCell ref="D50:E50"/>
    <mergeCell ref="F50:G50"/>
    <mergeCell ref="H50:I50"/>
    <mergeCell ref="J50:L50"/>
    <mergeCell ref="AB48:AF48"/>
    <mergeCell ref="AG48:AI48"/>
    <mergeCell ref="AK48:AP48"/>
    <mergeCell ref="B49:C49"/>
    <mergeCell ref="D49:E49"/>
    <mergeCell ref="F49:G49"/>
    <mergeCell ref="H49:I49"/>
    <mergeCell ref="J49:L49"/>
    <mergeCell ref="M49:O49"/>
    <mergeCell ref="P49:Q49"/>
    <mergeCell ref="AK47:AP47"/>
    <mergeCell ref="B48:C48"/>
    <mergeCell ref="D48:E48"/>
    <mergeCell ref="F48:G48"/>
    <mergeCell ref="H48:I48"/>
    <mergeCell ref="J48:L48"/>
    <mergeCell ref="M48:O48"/>
    <mergeCell ref="P48:Q48"/>
    <mergeCell ref="R48:S48"/>
    <mergeCell ref="T48:AA48"/>
    <mergeCell ref="M47:O47"/>
    <mergeCell ref="P47:Q47"/>
    <mergeCell ref="R47:S47"/>
    <mergeCell ref="T47:AA47"/>
    <mergeCell ref="AB47:AF47"/>
    <mergeCell ref="AG47:AI47"/>
    <mergeCell ref="R46:S46"/>
    <mergeCell ref="T46:AA46"/>
    <mergeCell ref="AB46:AF46"/>
    <mergeCell ref="AG46:AI46"/>
    <mergeCell ref="AK46:AP46"/>
    <mergeCell ref="B47:C47"/>
    <mergeCell ref="D47:E47"/>
    <mergeCell ref="F47:G47"/>
    <mergeCell ref="H47:I47"/>
    <mergeCell ref="J47:L47"/>
    <mergeCell ref="AB45:AF45"/>
    <mergeCell ref="AG45:AI45"/>
    <mergeCell ref="AK45:AP45"/>
    <mergeCell ref="B46:C46"/>
    <mergeCell ref="D46:E46"/>
    <mergeCell ref="F46:G46"/>
    <mergeCell ref="H46:I46"/>
    <mergeCell ref="J46:L46"/>
    <mergeCell ref="M46:O46"/>
    <mergeCell ref="P46:Q46"/>
    <mergeCell ref="AK44:AP44"/>
    <mergeCell ref="B45:C45"/>
    <mergeCell ref="D45:E45"/>
    <mergeCell ref="F45:G45"/>
    <mergeCell ref="H45:I45"/>
    <mergeCell ref="J45:L45"/>
    <mergeCell ref="M45:O45"/>
    <mergeCell ref="P45:Q45"/>
    <mergeCell ref="R45:S45"/>
    <mergeCell ref="T45:AA45"/>
    <mergeCell ref="M44:O44"/>
    <mergeCell ref="P44:Q44"/>
    <mergeCell ref="R44:S44"/>
    <mergeCell ref="T44:AA44"/>
    <mergeCell ref="AB44:AF44"/>
    <mergeCell ref="AG44:AI44"/>
    <mergeCell ref="R43:S43"/>
    <mergeCell ref="T43:AA43"/>
    <mergeCell ref="AB43:AF43"/>
    <mergeCell ref="AG43:AI43"/>
    <mergeCell ref="AK43:AP43"/>
    <mergeCell ref="B44:C44"/>
    <mergeCell ref="D44:E44"/>
    <mergeCell ref="F44:G44"/>
    <mergeCell ref="H44:I44"/>
    <mergeCell ref="J44:L44"/>
    <mergeCell ref="AB42:AF42"/>
    <mergeCell ref="AG42:AI42"/>
    <mergeCell ref="AK42:AP42"/>
    <mergeCell ref="B43:C43"/>
    <mergeCell ref="D43:E43"/>
    <mergeCell ref="F43:G43"/>
    <mergeCell ref="H43:I43"/>
    <mergeCell ref="J43:L43"/>
    <mergeCell ref="M43:O43"/>
    <mergeCell ref="P43:Q43"/>
    <mergeCell ref="AK41:AP41"/>
    <mergeCell ref="B42:C42"/>
    <mergeCell ref="D42:E42"/>
    <mergeCell ref="F42:G42"/>
    <mergeCell ref="H42:I42"/>
    <mergeCell ref="J42:L42"/>
    <mergeCell ref="M42:O42"/>
    <mergeCell ref="P42:Q42"/>
    <mergeCell ref="R42:S42"/>
    <mergeCell ref="T42:AA42"/>
    <mergeCell ref="M41:O41"/>
    <mergeCell ref="P41:Q41"/>
    <mergeCell ref="R41:S41"/>
    <mergeCell ref="T41:AA41"/>
    <mergeCell ref="AB41:AF41"/>
    <mergeCell ref="AG41:AI41"/>
    <mergeCell ref="R40:S40"/>
    <mergeCell ref="T40:AA40"/>
    <mergeCell ref="AB40:AF40"/>
    <mergeCell ref="AG40:AI40"/>
    <mergeCell ref="AK40:AP40"/>
    <mergeCell ref="B41:C41"/>
    <mergeCell ref="D41:E41"/>
    <mergeCell ref="F41:G41"/>
    <mergeCell ref="H41:I41"/>
    <mergeCell ref="J41:L41"/>
    <mergeCell ref="AB39:AF39"/>
    <mergeCell ref="AG39:AI39"/>
    <mergeCell ref="AK39:AP39"/>
    <mergeCell ref="B40:C40"/>
    <mergeCell ref="D40:E40"/>
    <mergeCell ref="F40:G40"/>
    <mergeCell ref="H40:I40"/>
    <mergeCell ref="J40:L40"/>
    <mergeCell ref="M40:O40"/>
    <mergeCell ref="P40:Q40"/>
    <mergeCell ref="AK38:AP38"/>
    <mergeCell ref="B39:C39"/>
    <mergeCell ref="D39:E39"/>
    <mergeCell ref="F39:G39"/>
    <mergeCell ref="H39:I39"/>
    <mergeCell ref="J39:L39"/>
    <mergeCell ref="M39:O39"/>
    <mergeCell ref="P39:Q39"/>
    <mergeCell ref="R39:S39"/>
    <mergeCell ref="T39:AA39"/>
    <mergeCell ref="M38:O38"/>
    <mergeCell ref="P38:Q38"/>
    <mergeCell ref="R38:S38"/>
    <mergeCell ref="T38:AA38"/>
    <mergeCell ref="AB38:AF38"/>
    <mergeCell ref="AG38:AI38"/>
    <mergeCell ref="R37:S37"/>
    <mergeCell ref="T37:AA37"/>
    <mergeCell ref="AB37:AF37"/>
    <mergeCell ref="AG37:AI37"/>
    <mergeCell ref="AK37:AP37"/>
    <mergeCell ref="B38:C38"/>
    <mergeCell ref="D38:E38"/>
    <mergeCell ref="F38:G38"/>
    <mergeCell ref="H38:I38"/>
    <mergeCell ref="J38:L38"/>
    <mergeCell ref="AB36:AF36"/>
    <mergeCell ref="AG36:AI36"/>
    <mergeCell ref="AK36:AP36"/>
    <mergeCell ref="B37:C37"/>
    <mergeCell ref="D37:E37"/>
    <mergeCell ref="F37:G37"/>
    <mergeCell ref="H37:I37"/>
    <mergeCell ref="J37:L37"/>
    <mergeCell ref="M37:O37"/>
    <mergeCell ref="P37:Q37"/>
    <mergeCell ref="AK35:AP35"/>
    <mergeCell ref="B36:C36"/>
    <mergeCell ref="D36:E36"/>
    <mergeCell ref="F36:G36"/>
    <mergeCell ref="H36:I36"/>
    <mergeCell ref="J36:L36"/>
    <mergeCell ref="M36:O36"/>
    <mergeCell ref="P36:Q36"/>
    <mergeCell ref="R36:S36"/>
    <mergeCell ref="T36:AA36"/>
    <mergeCell ref="M35:O35"/>
    <mergeCell ref="P35:Q35"/>
    <mergeCell ref="R35:S35"/>
    <mergeCell ref="T35:AA35"/>
    <mergeCell ref="AB35:AF35"/>
    <mergeCell ref="AG35:AI35"/>
    <mergeCell ref="R34:S34"/>
    <mergeCell ref="T34:AA34"/>
    <mergeCell ref="AB34:AF34"/>
    <mergeCell ref="AG34:AI34"/>
    <mergeCell ref="AK34:AP34"/>
    <mergeCell ref="B35:C35"/>
    <mergeCell ref="D35:E35"/>
    <mergeCell ref="F35:G35"/>
    <mergeCell ref="H35:I35"/>
    <mergeCell ref="J35:L35"/>
    <mergeCell ref="AB33:AF33"/>
    <mergeCell ref="AG33:AI33"/>
    <mergeCell ref="AK33:AP33"/>
    <mergeCell ref="B34:C34"/>
    <mergeCell ref="D34:E34"/>
    <mergeCell ref="F34:G34"/>
    <mergeCell ref="H34:I34"/>
    <mergeCell ref="J34:L34"/>
    <mergeCell ref="M34:O34"/>
    <mergeCell ref="P34:Q34"/>
    <mergeCell ref="AK32:AP32"/>
    <mergeCell ref="B33:C33"/>
    <mergeCell ref="D33:E33"/>
    <mergeCell ref="F33:G33"/>
    <mergeCell ref="H33:I33"/>
    <mergeCell ref="J33:L33"/>
    <mergeCell ref="M33:O33"/>
    <mergeCell ref="P33:Q33"/>
    <mergeCell ref="R33:S33"/>
    <mergeCell ref="T33:AA33"/>
    <mergeCell ref="M32:O32"/>
    <mergeCell ref="P32:Q32"/>
    <mergeCell ref="R32:S32"/>
    <mergeCell ref="T32:AA32"/>
    <mergeCell ref="AB32:AF32"/>
    <mergeCell ref="AG32:AI32"/>
    <mergeCell ref="R31:S31"/>
    <mergeCell ref="T31:AA31"/>
    <mergeCell ref="AB31:AF31"/>
    <mergeCell ref="AG31:AI31"/>
    <mergeCell ref="AK31:AP31"/>
    <mergeCell ref="B32:C32"/>
    <mergeCell ref="D32:E32"/>
    <mergeCell ref="F32:G32"/>
    <mergeCell ref="H32:I32"/>
    <mergeCell ref="J32:L32"/>
    <mergeCell ref="AB30:AF30"/>
    <mergeCell ref="AG30:AI30"/>
    <mergeCell ref="AK30:AP30"/>
    <mergeCell ref="B31:C31"/>
    <mergeCell ref="D31:E31"/>
    <mergeCell ref="F31:G31"/>
    <mergeCell ref="H31:I31"/>
    <mergeCell ref="J31:L31"/>
    <mergeCell ref="M31:O31"/>
    <mergeCell ref="P31:Q31"/>
    <mergeCell ref="AK29:AP29"/>
    <mergeCell ref="B30:C30"/>
    <mergeCell ref="D30:E30"/>
    <mergeCell ref="F30:G30"/>
    <mergeCell ref="H30:I30"/>
    <mergeCell ref="J30:L30"/>
    <mergeCell ref="M30:O30"/>
    <mergeCell ref="P30:Q30"/>
    <mergeCell ref="R30:S30"/>
    <mergeCell ref="T30:AA30"/>
    <mergeCell ref="M29:O29"/>
    <mergeCell ref="P29:Q29"/>
    <mergeCell ref="R29:S29"/>
    <mergeCell ref="T29:AA29"/>
    <mergeCell ref="AB29:AF29"/>
    <mergeCell ref="AG29:AI29"/>
    <mergeCell ref="R28:S28"/>
    <mergeCell ref="T28:AA28"/>
    <mergeCell ref="AB28:AF28"/>
    <mergeCell ref="AG28:AI28"/>
    <mergeCell ref="AK28:AP28"/>
    <mergeCell ref="B29:C29"/>
    <mergeCell ref="D29:E29"/>
    <mergeCell ref="F29:G29"/>
    <mergeCell ref="H29:I29"/>
    <mergeCell ref="J29:L29"/>
    <mergeCell ref="AB27:AF27"/>
    <mergeCell ref="AG27:AI27"/>
    <mergeCell ref="AK27:AP27"/>
    <mergeCell ref="B28:C28"/>
    <mergeCell ref="D28:E28"/>
    <mergeCell ref="F28:G28"/>
    <mergeCell ref="H28:I28"/>
    <mergeCell ref="J28:L28"/>
    <mergeCell ref="M28:O28"/>
    <mergeCell ref="P28:Q28"/>
    <mergeCell ref="AK26:AP26"/>
    <mergeCell ref="B27:C27"/>
    <mergeCell ref="D27:E27"/>
    <mergeCell ref="F27:G27"/>
    <mergeCell ref="H27:I27"/>
    <mergeCell ref="J27:L27"/>
    <mergeCell ref="M27:O27"/>
    <mergeCell ref="P27:Q27"/>
    <mergeCell ref="R27:S27"/>
    <mergeCell ref="T27:AA27"/>
    <mergeCell ref="M26:O26"/>
    <mergeCell ref="P26:Q26"/>
    <mergeCell ref="R26:S26"/>
    <mergeCell ref="T26:AA26"/>
    <mergeCell ref="AB26:AF26"/>
    <mergeCell ref="AG26:AI26"/>
    <mergeCell ref="R25:S25"/>
    <mergeCell ref="T25:AA25"/>
    <mergeCell ref="AB25:AF25"/>
    <mergeCell ref="AG25:AI25"/>
    <mergeCell ref="AK25:AP25"/>
    <mergeCell ref="B26:C26"/>
    <mergeCell ref="D26:E26"/>
    <mergeCell ref="F26:G26"/>
    <mergeCell ref="H26:I26"/>
    <mergeCell ref="J26:L26"/>
    <mergeCell ref="AB24:AF24"/>
    <mergeCell ref="AG24:AI24"/>
    <mergeCell ref="AK24:AP24"/>
    <mergeCell ref="B25:C25"/>
    <mergeCell ref="D25:E25"/>
    <mergeCell ref="F25:G25"/>
    <mergeCell ref="H25:I25"/>
    <mergeCell ref="J25:L25"/>
    <mergeCell ref="M25:O25"/>
    <mergeCell ref="P25:Q25"/>
    <mergeCell ref="AK23:AP23"/>
    <mergeCell ref="B24:C24"/>
    <mergeCell ref="D24:E24"/>
    <mergeCell ref="F24:G24"/>
    <mergeCell ref="H24:I24"/>
    <mergeCell ref="J24:L24"/>
    <mergeCell ref="M24:O24"/>
    <mergeCell ref="P24:Q24"/>
    <mergeCell ref="R24:S24"/>
    <mergeCell ref="T24:AA24"/>
    <mergeCell ref="M23:O23"/>
    <mergeCell ref="P23:Q23"/>
    <mergeCell ref="R23:S23"/>
    <mergeCell ref="T23:AA23"/>
    <mergeCell ref="AB23:AF23"/>
    <mergeCell ref="AG23:AI23"/>
    <mergeCell ref="R22:S22"/>
    <mergeCell ref="T22:AA22"/>
    <mergeCell ref="AB22:AF22"/>
    <mergeCell ref="AG22:AI22"/>
    <mergeCell ref="AK22:AP22"/>
    <mergeCell ref="B23:C23"/>
    <mergeCell ref="D23:E23"/>
    <mergeCell ref="F23:G23"/>
    <mergeCell ref="H23:I23"/>
    <mergeCell ref="J23:L23"/>
    <mergeCell ref="AB21:AF21"/>
    <mergeCell ref="AG21:AI21"/>
    <mergeCell ref="AK21:AP21"/>
    <mergeCell ref="B22:C22"/>
    <mergeCell ref="D22:E22"/>
    <mergeCell ref="F22:G22"/>
    <mergeCell ref="H22:I22"/>
    <mergeCell ref="J22:L22"/>
    <mergeCell ref="M22:O22"/>
    <mergeCell ref="P22:Q22"/>
    <mergeCell ref="AK20:AP20"/>
    <mergeCell ref="B21:C21"/>
    <mergeCell ref="D21:E21"/>
    <mergeCell ref="F21:G21"/>
    <mergeCell ref="H21:I21"/>
    <mergeCell ref="J21:L21"/>
    <mergeCell ref="M21:O21"/>
    <mergeCell ref="P21:Q21"/>
    <mergeCell ref="R21:S21"/>
    <mergeCell ref="T21:AA21"/>
    <mergeCell ref="M20:O20"/>
    <mergeCell ref="P20:Q20"/>
    <mergeCell ref="R20:S20"/>
    <mergeCell ref="T20:AA20"/>
    <mergeCell ref="AB20:AF20"/>
    <mergeCell ref="AG20:AI20"/>
    <mergeCell ref="H15:AH15"/>
    <mergeCell ref="AN15:AP15"/>
    <mergeCell ref="B16:H16"/>
    <mergeCell ref="I16:AP16"/>
    <mergeCell ref="B17:C17"/>
    <mergeCell ref="D17:E17"/>
    <mergeCell ref="F17:G17"/>
    <mergeCell ref="H17:I17"/>
    <mergeCell ref="J17:L17"/>
    <mergeCell ref="R19:S19"/>
    <mergeCell ref="T19:AA19"/>
    <mergeCell ref="AB19:AF19"/>
    <mergeCell ref="AG19:AI19"/>
    <mergeCell ref="AK19:AP19"/>
    <mergeCell ref="B20:C20"/>
    <mergeCell ref="D20:E20"/>
    <mergeCell ref="F20:G20"/>
    <mergeCell ref="H20:I20"/>
    <mergeCell ref="J20:L20"/>
    <mergeCell ref="AB18:AF18"/>
    <mergeCell ref="AG18:AI18"/>
    <mergeCell ref="AK18:AP18"/>
    <mergeCell ref="B19:C19"/>
    <mergeCell ref="D19:E19"/>
    <mergeCell ref="F19:G19"/>
    <mergeCell ref="H19:I19"/>
    <mergeCell ref="J19:L19"/>
    <mergeCell ref="M19:O19"/>
    <mergeCell ref="P19:Q19"/>
    <mergeCell ref="AE9:AN9"/>
    <mergeCell ref="AP9:AT9"/>
    <mergeCell ref="B14:F14"/>
    <mergeCell ref="G14:I14"/>
    <mergeCell ref="J14:Q14"/>
    <mergeCell ref="R14:X14"/>
    <mergeCell ref="Y14:AE14"/>
    <mergeCell ref="AF14:AK14"/>
    <mergeCell ref="AN14:AP14"/>
    <mergeCell ref="B2:K6"/>
    <mergeCell ref="N3:AB5"/>
    <mergeCell ref="AE3:AN3"/>
    <mergeCell ref="AP3:AT3"/>
    <mergeCell ref="AE5:AN7"/>
    <mergeCell ref="AP5:AT7"/>
    <mergeCell ref="AK17:AP17"/>
    <mergeCell ref="B18:C18"/>
    <mergeCell ref="D18:E18"/>
    <mergeCell ref="F18:G18"/>
    <mergeCell ref="H18:I18"/>
    <mergeCell ref="J18:L18"/>
    <mergeCell ref="M18:O18"/>
    <mergeCell ref="P18:Q18"/>
    <mergeCell ref="R18:S18"/>
    <mergeCell ref="T18:AA18"/>
    <mergeCell ref="M17:O17"/>
    <mergeCell ref="P17:Q17"/>
    <mergeCell ref="R17:S17"/>
    <mergeCell ref="T17:AA17"/>
    <mergeCell ref="AB17:AF17"/>
    <mergeCell ref="AG17:AI17"/>
    <mergeCell ref="B15:G15"/>
  </mergeCells>
  <pageMargins left="1" right="1" top="1" bottom="1" header="0.5" footer="0.5"/>
  <pageSetup paperSize="5" scale="49" fitToHeight="8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I303"/>
  <sheetViews>
    <sheetView showGridLines="0" topLeftCell="A301" zoomScale="120" zoomScaleNormal="120" workbookViewId="0">
      <selection activeCell="A304" sqref="A304:XFD315"/>
    </sheetView>
  </sheetViews>
  <sheetFormatPr baseColWidth="10" defaultRowHeight="15"/>
  <cols>
    <col min="1" max="1" width="2.85546875" style="584" customWidth="1"/>
    <col min="2" max="5" width="2.7109375" style="584" customWidth="1"/>
    <col min="6" max="6" width="2.85546875" style="584" customWidth="1"/>
    <col min="7" max="9" width="2.7109375" style="584" customWidth="1"/>
    <col min="10" max="10" width="2.42578125" style="584" customWidth="1"/>
    <col min="11" max="11" width="0.28515625" style="584" customWidth="1"/>
    <col min="12" max="12" width="1" style="584" customWidth="1"/>
    <col min="13" max="13" width="1.5703125" style="584" customWidth="1"/>
    <col min="14" max="26" width="2.7109375" style="584" customWidth="1"/>
    <col min="27" max="27" width="2.42578125" style="584" customWidth="1"/>
    <col min="28" max="28" width="0.28515625" style="584" customWidth="1"/>
    <col min="29" max="29" width="1.85546875" style="584" customWidth="1"/>
    <col min="30" max="30" width="0.85546875" style="584" customWidth="1"/>
    <col min="31" max="34" width="2.7109375" style="584" customWidth="1"/>
    <col min="35" max="35" width="3.28515625" style="584" customWidth="1"/>
    <col min="36" max="36" width="3.140625" style="584" customWidth="1"/>
    <col min="37" max="38" width="2.7109375" style="584" customWidth="1"/>
    <col min="39" max="40" width="0.85546875" style="584" customWidth="1"/>
    <col min="41" max="41" width="1" style="584" customWidth="1"/>
    <col min="42" max="42" width="17.5703125" style="584" hidden="1" customWidth="1"/>
    <col min="43" max="43" width="15.28515625" style="663" hidden="1" customWidth="1"/>
    <col min="44" max="44" width="16.5703125" style="584" hidden="1" customWidth="1"/>
    <col min="45" max="45" width="15.85546875" style="584" hidden="1" customWidth="1"/>
    <col min="46" max="46" width="16.5703125" style="663" hidden="1" customWidth="1"/>
    <col min="47" max="47" width="17.140625" style="584" hidden="1" customWidth="1"/>
    <col min="48" max="48" width="17" style="663" bestFit="1" customWidth="1"/>
    <col min="49" max="49" width="17.140625" style="584" bestFit="1" customWidth="1"/>
    <col min="50" max="50" width="17" style="663" bestFit="1" customWidth="1"/>
    <col min="51" max="51" width="13.5703125" style="584" customWidth="1"/>
    <col min="52" max="52" width="16.5703125" style="584" bestFit="1" customWidth="1"/>
    <col min="53" max="54" width="13.5703125" style="584" customWidth="1"/>
    <col min="55" max="55" width="0.5703125" style="584" customWidth="1"/>
    <col min="56" max="16384" width="11.42578125" style="584"/>
  </cols>
  <sheetData>
    <row r="1" spans="1:54" ht="4.3499999999999996" customHeight="1"/>
    <row r="2" spans="1:54" ht="4.3499999999999996" customHeight="1">
      <c r="A2" s="758"/>
      <c r="B2" s="758"/>
      <c r="C2" s="758"/>
      <c r="D2" s="758"/>
      <c r="E2" s="758"/>
      <c r="F2" s="758"/>
      <c r="G2" s="758"/>
      <c r="H2" s="758"/>
      <c r="I2" s="758"/>
      <c r="J2" s="758"/>
    </row>
    <row r="3" spans="1:54" ht="14.1" customHeight="1">
      <c r="A3" s="758"/>
      <c r="B3" s="758"/>
      <c r="C3" s="758"/>
      <c r="D3" s="758"/>
      <c r="E3" s="758"/>
      <c r="F3" s="758"/>
      <c r="G3" s="758"/>
      <c r="H3" s="758"/>
      <c r="I3" s="758"/>
      <c r="J3" s="758"/>
      <c r="M3" s="769" t="s">
        <v>450</v>
      </c>
      <c r="N3" s="758"/>
      <c r="O3" s="758"/>
      <c r="P3" s="758"/>
      <c r="Q3" s="758"/>
      <c r="R3" s="758"/>
      <c r="S3" s="758"/>
      <c r="T3" s="758"/>
      <c r="U3" s="758"/>
      <c r="V3" s="758"/>
      <c r="W3" s="758"/>
      <c r="X3" s="758"/>
      <c r="Y3" s="758"/>
      <c r="Z3" s="758"/>
      <c r="AA3" s="758"/>
      <c r="AD3" s="770" t="s">
        <v>272</v>
      </c>
      <c r="AE3" s="758"/>
      <c r="AF3" s="758"/>
      <c r="AG3" s="758"/>
      <c r="AH3" s="758"/>
      <c r="AI3" s="758"/>
      <c r="AJ3" s="758"/>
      <c r="AK3" s="758"/>
      <c r="AL3" s="758"/>
      <c r="AM3" s="758"/>
      <c r="AO3" s="771" t="s">
        <v>452</v>
      </c>
      <c r="AP3" s="758"/>
      <c r="AQ3" s="758"/>
      <c r="AR3" s="758"/>
      <c r="AS3" s="758"/>
    </row>
    <row r="4" spans="1:54" ht="7.15" customHeight="1">
      <c r="A4" s="758"/>
      <c r="B4" s="758"/>
      <c r="C4" s="758"/>
      <c r="D4" s="758"/>
      <c r="E4" s="758"/>
      <c r="F4" s="758"/>
      <c r="G4" s="758"/>
      <c r="H4" s="758"/>
      <c r="I4" s="758"/>
      <c r="J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758"/>
      <c r="Y4" s="758"/>
      <c r="Z4" s="758"/>
      <c r="AA4" s="758"/>
    </row>
    <row r="5" spans="1:54" ht="28.35" customHeight="1">
      <c r="A5" s="758"/>
      <c r="B5" s="758"/>
      <c r="C5" s="758"/>
      <c r="D5" s="758"/>
      <c r="E5" s="758"/>
      <c r="F5" s="758"/>
      <c r="G5" s="758"/>
      <c r="H5" s="758"/>
      <c r="I5" s="758"/>
      <c r="J5" s="758"/>
      <c r="M5" s="758"/>
      <c r="N5" s="758"/>
      <c r="O5" s="758"/>
      <c r="P5" s="758"/>
      <c r="Q5" s="758"/>
      <c r="R5" s="758"/>
      <c r="S5" s="758"/>
      <c r="T5" s="758"/>
      <c r="U5" s="758"/>
      <c r="V5" s="758"/>
      <c r="W5" s="758"/>
      <c r="X5" s="758"/>
      <c r="Y5" s="758"/>
      <c r="Z5" s="758"/>
      <c r="AA5" s="758"/>
      <c r="AD5" s="757" t="s">
        <v>273</v>
      </c>
      <c r="AE5" s="758"/>
      <c r="AF5" s="758"/>
      <c r="AG5" s="758"/>
      <c r="AH5" s="758"/>
      <c r="AI5" s="758"/>
      <c r="AJ5" s="758"/>
      <c r="AK5" s="758"/>
      <c r="AL5" s="758"/>
      <c r="AM5" s="758"/>
      <c r="AO5" s="759" t="s">
        <v>274</v>
      </c>
      <c r="AP5" s="758"/>
      <c r="AQ5" s="758"/>
      <c r="AR5" s="758"/>
      <c r="AS5" s="758"/>
    </row>
    <row r="6" spans="1:54" ht="2.85" customHeight="1">
      <c r="A6" s="758"/>
      <c r="B6" s="758"/>
      <c r="C6" s="758"/>
      <c r="D6" s="758"/>
      <c r="E6" s="758"/>
      <c r="F6" s="758"/>
      <c r="G6" s="758"/>
      <c r="H6" s="758"/>
      <c r="I6" s="758"/>
      <c r="J6" s="758"/>
      <c r="AD6" s="758"/>
      <c r="AE6" s="758"/>
      <c r="AF6" s="758"/>
      <c r="AG6" s="758"/>
      <c r="AH6" s="758"/>
      <c r="AI6" s="758"/>
      <c r="AJ6" s="758"/>
      <c r="AK6" s="758"/>
      <c r="AL6" s="758"/>
      <c r="AM6" s="758"/>
      <c r="AO6" s="758"/>
      <c r="AP6" s="758"/>
      <c r="AQ6" s="758"/>
      <c r="AR6" s="758"/>
      <c r="AS6" s="758"/>
    </row>
    <row r="7" spans="1:54">
      <c r="AD7" s="758"/>
      <c r="AE7" s="758"/>
      <c r="AF7" s="758"/>
      <c r="AG7" s="758"/>
      <c r="AH7" s="758"/>
      <c r="AI7" s="758"/>
      <c r="AJ7" s="758"/>
      <c r="AK7" s="758"/>
      <c r="AL7" s="758"/>
      <c r="AM7" s="758"/>
      <c r="AO7" s="758"/>
      <c r="AP7" s="758"/>
      <c r="AQ7" s="758"/>
      <c r="AR7" s="758"/>
      <c r="AS7" s="758"/>
    </row>
    <row r="8" spans="1:54" ht="7.15" customHeight="1"/>
    <row r="9" spans="1:54" ht="14.1" customHeight="1">
      <c r="AD9" s="757" t="s">
        <v>275</v>
      </c>
      <c r="AE9" s="758"/>
      <c r="AF9" s="758"/>
      <c r="AG9" s="758"/>
      <c r="AH9" s="758"/>
      <c r="AI9" s="758"/>
      <c r="AJ9" s="758"/>
      <c r="AK9" s="758"/>
      <c r="AL9" s="758"/>
      <c r="AM9" s="758"/>
      <c r="AO9" s="759" t="s">
        <v>887</v>
      </c>
      <c r="AP9" s="758"/>
      <c r="AQ9" s="758"/>
      <c r="AR9" s="758"/>
      <c r="AS9" s="758"/>
    </row>
    <row r="10" spans="1:54" ht="0" hidden="1" customHeight="1"/>
    <row r="11" spans="1:54" ht="19.899999999999999" customHeight="1"/>
    <row r="12" spans="1:54" ht="0" hidden="1" customHeight="1"/>
    <row r="13" spans="1:54" ht="8.4499999999999993" customHeight="1"/>
    <row r="14" spans="1:54">
      <c r="A14" s="760" t="s">
        <v>276</v>
      </c>
      <c r="B14" s="761"/>
      <c r="C14" s="761"/>
      <c r="D14" s="761"/>
      <c r="E14" s="762"/>
      <c r="F14" s="763" t="s">
        <v>451</v>
      </c>
      <c r="G14" s="761"/>
      <c r="H14" s="762"/>
      <c r="I14" s="760" t="s">
        <v>277</v>
      </c>
      <c r="J14" s="761"/>
      <c r="K14" s="761"/>
      <c r="L14" s="761"/>
      <c r="M14" s="761"/>
      <c r="N14" s="761"/>
      <c r="O14" s="761"/>
      <c r="P14" s="762"/>
      <c r="Q14" s="764" t="s">
        <v>278</v>
      </c>
      <c r="R14" s="761"/>
      <c r="S14" s="761"/>
      <c r="T14" s="761"/>
      <c r="U14" s="761"/>
      <c r="V14" s="761"/>
      <c r="W14" s="762"/>
      <c r="X14" s="760" t="s">
        <v>279</v>
      </c>
      <c r="Y14" s="761"/>
      <c r="Z14" s="761"/>
      <c r="AA14" s="761"/>
      <c r="AB14" s="761"/>
      <c r="AC14" s="761"/>
      <c r="AD14" s="762"/>
      <c r="AE14" s="764" t="s">
        <v>886</v>
      </c>
      <c r="AF14" s="761"/>
      <c r="AG14" s="761"/>
      <c r="AH14" s="761"/>
      <c r="AI14" s="761"/>
      <c r="AJ14" s="762"/>
      <c r="AK14" s="587" t="s">
        <v>270</v>
      </c>
      <c r="AL14" s="587" t="s">
        <v>270</v>
      </c>
      <c r="AM14" s="768" t="s">
        <v>270</v>
      </c>
      <c r="AN14" s="758"/>
      <c r="AO14" s="758"/>
      <c r="AP14" s="587" t="s">
        <v>270</v>
      </c>
      <c r="AQ14" s="664" t="s">
        <v>270</v>
      </c>
      <c r="AR14" s="587" t="s">
        <v>270</v>
      </c>
      <c r="AS14" s="587" t="s">
        <v>270</v>
      </c>
      <c r="AT14" s="664" t="s">
        <v>270</v>
      </c>
      <c r="AU14" s="587" t="s">
        <v>270</v>
      </c>
      <c r="AV14" s="664" t="s">
        <v>270</v>
      </c>
      <c r="AW14" s="587" t="s">
        <v>270</v>
      </c>
      <c r="AX14" s="664" t="s">
        <v>270</v>
      </c>
      <c r="AY14" s="587" t="s">
        <v>270</v>
      </c>
      <c r="AZ14" s="587" t="s">
        <v>270</v>
      </c>
      <c r="BA14" s="587" t="s">
        <v>270</v>
      </c>
      <c r="BB14" s="587" t="s">
        <v>270</v>
      </c>
    </row>
    <row r="15" spans="1:54">
      <c r="A15" s="776" t="s">
        <v>280</v>
      </c>
      <c r="B15" s="761"/>
      <c r="C15" s="761"/>
      <c r="D15" s="761"/>
      <c r="E15" s="761"/>
      <c r="F15" s="762"/>
      <c r="G15" s="777" t="s">
        <v>274</v>
      </c>
      <c r="H15" s="761"/>
      <c r="I15" s="761"/>
      <c r="J15" s="761"/>
      <c r="K15" s="761"/>
      <c r="L15" s="761"/>
      <c r="M15" s="761"/>
      <c r="N15" s="761"/>
      <c r="O15" s="761"/>
      <c r="P15" s="761"/>
      <c r="Q15" s="761"/>
      <c r="R15" s="761"/>
      <c r="S15" s="761"/>
      <c r="T15" s="761"/>
      <c r="U15" s="761"/>
      <c r="V15" s="761"/>
      <c r="W15" s="761"/>
      <c r="X15" s="761"/>
      <c r="Y15" s="761"/>
      <c r="Z15" s="761"/>
      <c r="AA15" s="761"/>
      <c r="AB15" s="761"/>
      <c r="AC15" s="761"/>
      <c r="AD15" s="761"/>
      <c r="AE15" s="761"/>
      <c r="AF15" s="761"/>
      <c r="AG15" s="762"/>
      <c r="AH15" s="586" t="s">
        <v>270</v>
      </c>
      <c r="AI15" s="586" t="s">
        <v>270</v>
      </c>
      <c r="AJ15" s="586" t="s">
        <v>270</v>
      </c>
      <c r="AK15" s="586" t="s">
        <v>270</v>
      </c>
      <c r="AL15" s="586" t="s">
        <v>270</v>
      </c>
      <c r="AM15" s="778" t="s">
        <v>270</v>
      </c>
      <c r="AN15" s="779"/>
      <c r="AO15" s="779"/>
      <c r="AP15" s="587" t="s">
        <v>270</v>
      </c>
      <c r="AQ15" s="664" t="s">
        <v>270</v>
      </c>
      <c r="AR15" s="587" t="s">
        <v>270</v>
      </c>
      <c r="AS15" s="587" t="s">
        <v>270</v>
      </c>
      <c r="AT15" s="664" t="s">
        <v>270</v>
      </c>
      <c r="AU15" s="587" t="s">
        <v>270</v>
      </c>
      <c r="AV15" s="664" t="s">
        <v>270</v>
      </c>
      <c r="AW15" s="587" t="s">
        <v>270</v>
      </c>
      <c r="AX15" s="664" t="s">
        <v>270</v>
      </c>
      <c r="AY15" s="587" t="s">
        <v>270</v>
      </c>
      <c r="AZ15" s="587" t="s">
        <v>270</v>
      </c>
      <c r="BA15" s="587" t="s">
        <v>270</v>
      </c>
      <c r="BB15" s="587" t="s">
        <v>270</v>
      </c>
    </row>
    <row r="16" spans="1:54">
      <c r="A16" s="776" t="s">
        <v>700</v>
      </c>
      <c r="B16" s="761"/>
      <c r="C16" s="761"/>
      <c r="D16" s="761"/>
      <c r="E16" s="761"/>
      <c r="F16" s="761"/>
      <c r="G16" s="762"/>
      <c r="H16" s="777" t="s">
        <v>701</v>
      </c>
      <c r="I16" s="761"/>
      <c r="J16" s="761"/>
      <c r="K16" s="761"/>
      <c r="L16" s="761"/>
      <c r="M16" s="761"/>
      <c r="N16" s="761"/>
      <c r="O16" s="761"/>
      <c r="P16" s="761"/>
      <c r="Q16" s="761"/>
      <c r="R16" s="761"/>
      <c r="S16" s="761"/>
      <c r="T16" s="761"/>
      <c r="U16" s="761"/>
      <c r="V16" s="761"/>
      <c r="W16" s="761"/>
      <c r="X16" s="761"/>
      <c r="Y16" s="761"/>
      <c r="Z16" s="761"/>
      <c r="AA16" s="761"/>
      <c r="AB16" s="761"/>
      <c r="AC16" s="761"/>
      <c r="AD16" s="761"/>
      <c r="AE16" s="761"/>
      <c r="AF16" s="761"/>
      <c r="AG16" s="761"/>
      <c r="AH16" s="761"/>
      <c r="AI16" s="761"/>
      <c r="AJ16" s="761"/>
      <c r="AK16" s="761"/>
      <c r="AL16" s="761"/>
      <c r="AM16" s="761"/>
      <c r="AN16" s="761"/>
      <c r="AO16" s="762"/>
      <c r="AP16" s="587" t="s">
        <v>270</v>
      </c>
      <c r="AQ16" s="678"/>
      <c r="AR16" s="587" t="s">
        <v>270</v>
      </c>
      <c r="AS16" s="587" t="s">
        <v>270</v>
      </c>
      <c r="AT16" s="664" t="s">
        <v>270</v>
      </c>
      <c r="AU16" s="587" t="s">
        <v>270</v>
      </c>
      <c r="AV16" s="664" t="s">
        <v>270</v>
      </c>
      <c r="AW16" s="587" t="s">
        <v>270</v>
      </c>
      <c r="AX16" s="664" t="s">
        <v>270</v>
      </c>
      <c r="AY16" s="587" t="s">
        <v>270</v>
      </c>
      <c r="AZ16" s="587" t="s">
        <v>270</v>
      </c>
      <c r="BA16" s="587" t="s">
        <v>270</v>
      </c>
      <c r="BB16" s="587" t="s">
        <v>270</v>
      </c>
    </row>
    <row r="17" spans="1:61">
      <c r="A17" s="643"/>
      <c r="B17" s="641"/>
      <c r="C17" s="641"/>
      <c r="D17" s="641"/>
      <c r="E17" s="641"/>
      <c r="F17" s="641"/>
      <c r="G17" s="640"/>
      <c r="H17" s="642"/>
      <c r="I17" s="641"/>
      <c r="J17" s="641"/>
      <c r="K17" s="641"/>
      <c r="L17" s="641"/>
      <c r="M17" s="641"/>
      <c r="N17" s="641"/>
      <c r="O17" s="641"/>
      <c r="P17" s="641"/>
      <c r="Q17" s="641"/>
      <c r="R17" s="641"/>
      <c r="S17" s="641"/>
      <c r="T17" s="641"/>
      <c r="U17" s="641"/>
      <c r="V17" s="641"/>
      <c r="W17" s="641"/>
      <c r="X17" s="641"/>
      <c r="Y17" s="641"/>
      <c r="Z17" s="641"/>
      <c r="AA17" s="641"/>
      <c r="AB17" s="641"/>
      <c r="AC17" s="641"/>
      <c r="AD17" s="641"/>
      <c r="AE17" s="641"/>
      <c r="AF17" s="641"/>
      <c r="AG17" s="641"/>
      <c r="AH17" s="641"/>
      <c r="AI17" s="641"/>
      <c r="AJ17" s="641"/>
      <c r="AK17" s="641"/>
      <c r="AL17" s="641"/>
      <c r="AM17" s="641"/>
      <c r="AN17" s="641"/>
      <c r="AO17" s="640"/>
      <c r="AP17" s="587"/>
      <c r="AQ17" s="664"/>
      <c r="AR17" s="587"/>
      <c r="AS17" s="587"/>
      <c r="AT17" s="664"/>
      <c r="AU17" s="587"/>
      <c r="AV17" s="678"/>
      <c r="AW17" s="587"/>
      <c r="AX17" s="678"/>
      <c r="AY17" s="587"/>
      <c r="AZ17" s="587"/>
      <c r="BA17" s="587"/>
      <c r="BB17" s="587"/>
    </row>
    <row r="18" spans="1:61" hidden="1">
      <c r="A18" s="631"/>
      <c r="B18" s="595"/>
      <c r="C18" s="595"/>
      <c r="D18" s="595"/>
      <c r="E18" s="595"/>
      <c r="F18" s="595"/>
      <c r="G18" s="595"/>
      <c r="H18" s="630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  <c r="W18" s="595"/>
      <c r="X18" s="595"/>
      <c r="Y18" s="595"/>
      <c r="Z18" s="595"/>
      <c r="AA18" s="595"/>
      <c r="AB18" s="595"/>
      <c r="AC18" s="595"/>
      <c r="AD18" s="616"/>
      <c r="AE18" s="616"/>
      <c r="AF18" s="616"/>
      <c r="AG18" s="616"/>
      <c r="AH18" s="616"/>
      <c r="AI18" s="616"/>
      <c r="AJ18" s="616"/>
      <c r="AK18" s="616"/>
      <c r="AL18" s="616"/>
      <c r="AM18" s="616"/>
      <c r="AN18" s="616"/>
      <c r="AO18" s="616"/>
      <c r="AP18" s="587"/>
      <c r="AQ18" s="664"/>
      <c r="AR18" s="587"/>
      <c r="AS18" s="587"/>
      <c r="AT18" s="664"/>
      <c r="AU18" s="587"/>
      <c r="AV18" s="616"/>
      <c r="AW18" s="616"/>
      <c r="AX18" s="616"/>
      <c r="AY18" s="616"/>
      <c r="AZ18" s="616"/>
      <c r="BA18" s="616"/>
      <c r="BB18" s="616"/>
      <c r="BC18" s="616"/>
      <c r="BD18" s="616"/>
      <c r="BE18" s="616"/>
      <c r="BF18" s="616"/>
      <c r="BG18" s="616"/>
      <c r="BH18" s="616"/>
      <c r="BI18" s="616"/>
    </row>
    <row r="19" spans="1:61" hidden="1">
      <c r="A19" s="631"/>
      <c r="B19" s="595"/>
      <c r="C19" s="595"/>
      <c r="D19" s="595"/>
      <c r="E19" s="595"/>
      <c r="F19" s="595"/>
      <c r="G19" s="595"/>
      <c r="H19" s="630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5"/>
      <c r="X19" s="595"/>
      <c r="Y19" s="595"/>
      <c r="Z19" s="595"/>
      <c r="AA19" s="595"/>
      <c r="AB19" s="595"/>
      <c r="AC19" s="595"/>
      <c r="AD19" s="616"/>
      <c r="AE19" s="616"/>
      <c r="AF19" s="616"/>
      <c r="AG19" s="616"/>
      <c r="AH19" s="616"/>
      <c r="AI19" s="616"/>
      <c r="AJ19" s="616"/>
      <c r="AK19" s="616"/>
      <c r="AL19" s="616"/>
      <c r="AM19" s="616"/>
      <c r="AN19" s="616"/>
      <c r="AO19" s="616"/>
      <c r="AP19" s="644">
        <f t="shared" ref="AP19:AU19" si="0">+AP36</f>
        <v>153005016667</v>
      </c>
      <c r="AQ19" s="665">
        <f t="shared" si="0"/>
        <v>70900000</v>
      </c>
      <c r="AR19" s="644">
        <f t="shared" si="0"/>
        <v>2000097571</v>
      </c>
      <c r="AS19" s="644">
        <f t="shared" si="0"/>
        <v>9382000000</v>
      </c>
      <c r="AT19" s="665">
        <f t="shared" si="0"/>
        <v>16948512286</v>
      </c>
      <c r="AU19" s="644">
        <f t="shared" si="0"/>
        <v>-16877612286</v>
      </c>
      <c r="AV19" s="616"/>
      <c r="AW19" s="616"/>
      <c r="AX19" s="616"/>
      <c r="AY19" s="616"/>
      <c r="AZ19" s="616"/>
      <c r="BA19" s="616"/>
      <c r="BB19" s="616"/>
      <c r="BC19" s="616"/>
      <c r="BD19" s="616"/>
      <c r="BE19" s="616"/>
      <c r="BF19" s="616"/>
      <c r="BG19" s="616"/>
      <c r="BH19" s="616"/>
      <c r="BI19" s="616"/>
    </row>
    <row r="20" spans="1:61" hidden="1">
      <c r="A20" s="631"/>
      <c r="B20" s="595"/>
      <c r="C20" s="595"/>
      <c r="D20" s="595"/>
      <c r="E20" s="595"/>
      <c r="F20" s="595"/>
      <c r="G20" s="595"/>
      <c r="H20" s="630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616"/>
      <c r="AE20" s="616"/>
      <c r="AF20" s="616"/>
      <c r="AG20" s="616"/>
      <c r="AH20" s="616"/>
      <c r="AI20" s="616"/>
      <c r="AJ20" s="616"/>
      <c r="AK20" s="616"/>
      <c r="AL20" s="616"/>
      <c r="AM20" s="616"/>
      <c r="AN20" s="616"/>
      <c r="AO20" s="616"/>
      <c r="AP20" s="644">
        <f t="shared" ref="AP20:AU20" si="1">+AP74+AP75</f>
        <v>18606500000</v>
      </c>
      <c r="AQ20" s="665">
        <f t="shared" si="1"/>
        <v>810239196.5</v>
      </c>
      <c r="AR20" s="644">
        <f t="shared" si="1"/>
        <v>7378436115.9400005</v>
      </c>
      <c r="AS20" s="644">
        <f t="shared" si="1"/>
        <v>-145000000</v>
      </c>
      <c r="AT20" s="665">
        <f t="shared" si="1"/>
        <v>121737851</v>
      </c>
      <c r="AU20" s="644">
        <f t="shared" si="1"/>
        <v>688501345.5</v>
      </c>
      <c r="AV20" s="616"/>
      <c r="AW20" s="616"/>
      <c r="AX20" s="616"/>
      <c r="AY20" s="616"/>
      <c r="AZ20" s="616"/>
      <c r="BA20" s="616"/>
      <c r="BB20" s="616"/>
      <c r="BC20" s="616"/>
      <c r="BD20" s="616"/>
      <c r="BE20" s="616"/>
      <c r="BF20" s="616"/>
      <c r="BG20" s="616"/>
      <c r="BH20" s="616"/>
      <c r="BI20" s="616"/>
    </row>
    <row r="21" spans="1:61" hidden="1">
      <c r="A21" s="631"/>
      <c r="B21" s="595"/>
      <c r="C21" s="595"/>
      <c r="D21" s="595"/>
      <c r="E21" s="595"/>
      <c r="F21" s="595"/>
      <c r="G21" s="595"/>
      <c r="H21" s="630"/>
      <c r="I21" s="595"/>
      <c r="J21" s="595"/>
      <c r="K21" s="595"/>
      <c r="L21" s="595"/>
      <c r="M21" s="595"/>
      <c r="N21" s="595"/>
      <c r="O21" s="595"/>
      <c r="P21" s="595"/>
      <c r="Q21" s="595"/>
      <c r="R21" s="595"/>
      <c r="S21" s="595"/>
      <c r="T21" s="595"/>
      <c r="U21" s="595"/>
      <c r="V21" s="595"/>
      <c r="W21" s="595"/>
      <c r="X21" s="595"/>
      <c r="Y21" s="595"/>
      <c r="Z21" s="595"/>
      <c r="AA21" s="595"/>
      <c r="AB21" s="595"/>
      <c r="AC21" s="595"/>
      <c r="AD21" s="616"/>
      <c r="AE21" s="616"/>
      <c r="AF21" s="616"/>
      <c r="AG21" s="616"/>
      <c r="AH21" s="616"/>
      <c r="AI21" s="616"/>
      <c r="AJ21" s="616"/>
      <c r="AK21" s="616"/>
      <c r="AL21" s="616"/>
      <c r="AM21" s="616"/>
      <c r="AN21" s="616"/>
      <c r="AO21" s="616"/>
      <c r="AP21" s="644">
        <f t="shared" ref="AP21:AU21" si="2">+AP173+AP174+AP175</f>
        <v>279357100000</v>
      </c>
      <c r="AQ21" s="665">
        <f t="shared" si="2"/>
        <v>792816011</v>
      </c>
      <c r="AR21" s="644">
        <f t="shared" si="2"/>
        <v>59809481250</v>
      </c>
      <c r="AS21" s="644">
        <f t="shared" si="2"/>
        <v>-420000000</v>
      </c>
      <c r="AT21" s="665">
        <f t="shared" si="2"/>
        <v>3004886623</v>
      </c>
      <c r="AU21" s="644">
        <f t="shared" si="2"/>
        <v>-2212070612</v>
      </c>
      <c r="AV21" s="616"/>
      <c r="AW21" s="616"/>
      <c r="AX21" s="616"/>
      <c r="AY21" s="616"/>
      <c r="AZ21" s="616"/>
      <c r="BA21" s="616"/>
      <c r="BB21" s="616"/>
      <c r="BC21" s="616"/>
      <c r="BD21" s="616"/>
      <c r="BE21" s="616"/>
      <c r="BF21" s="616"/>
      <c r="BG21" s="616"/>
      <c r="BH21" s="616"/>
      <c r="BI21" s="616"/>
    </row>
    <row r="22" spans="1:61" s="585" customFormat="1" hidden="1">
      <c r="A22" s="639"/>
      <c r="B22" s="637"/>
      <c r="C22" s="637"/>
      <c r="D22" s="637"/>
      <c r="E22" s="637"/>
      <c r="F22" s="637"/>
      <c r="G22" s="637"/>
      <c r="H22" s="638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  <c r="AO22" s="637"/>
      <c r="AP22" s="645">
        <f t="shared" ref="AP22:AU22" si="3">+AP19+AP20+AP21</f>
        <v>450968616667</v>
      </c>
      <c r="AQ22" s="666">
        <f t="shared" si="3"/>
        <v>1673955207.5</v>
      </c>
      <c r="AR22" s="645">
        <f t="shared" si="3"/>
        <v>69188014936.940002</v>
      </c>
      <c r="AS22" s="645">
        <f t="shared" si="3"/>
        <v>8817000000</v>
      </c>
      <c r="AT22" s="666">
        <f t="shared" si="3"/>
        <v>20075136760</v>
      </c>
      <c r="AU22" s="645">
        <f t="shared" si="3"/>
        <v>-18401181552.5</v>
      </c>
      <c r="AV22" s="637"/>
      <c r="AW22" s="637"/>
      <c r="AX22" s="637"/>
      <c r="AY22" s="637"/>
      <c r="AZ22" s="637"/>
      <c r="BA22" s="637"/>
      <c r="BB22" s="637"/>
      <c r="BC22" s="637"/>
      <c r="BD22" s="637"/>
      <c r="BE22" s="637"/>
      <c r="BF22" s="637"/>
      <c r="BG22" s="637"/>
      <c r="BH22" s="637"/>
      <c r="BI22" s="637"/>
    </row>
    <row r="23" spans="1:61" s="585" customFormat="1" hidden="1">
      <c r="A23" s="639"/>
      <c r="B23" s="637"/>
      <c r="C23" s="637"/>
      <c r="D23" s="637"/>
      <c r="E23" s="637"/>
      <c r="F23" s="637"/>
      <c r="G23" s="637"/>
      <c r="H23" s="638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637"/>
      <c r="AB23" s="637"/>
      <c r="AC23" s="637"/>
      <c r="AD23" s="637"/>
      <c r="AE23" s="637"/>
      <c r="AF23" s="637"/>
      <c r="AG23" s="637"/>
      <c r="AH23" s="637"/>
      <c r="AI23" s="637"/>
      <c r="AJ23" s="637"/>
      <c r="AK23" s="637"/>
      <c r="AL23" s="637"/>
      <c r="AM23" s="637"/>
      <c r="AN23" s="637"/>
      <c r="AO23" s="637"/>
      <c r="AP23" s="645">
        <f t="shared" ref="AP23:AU23" si="4">+AP195+AP196+AP197</f>
        <v>41059665822</v>
      </c>
      <c r="AQ23" s="666">
        <f t="shared" si="4"/>
        <v>445600000</v>
      </c>
      <c r="AR23" s="645">
        <f t="shared" si="4"/>
        <v>15137540898</v>
      </c>
      <c r="AS23" s="645">
        <f t="shared" si="4"/>
        <v>-6323920000</v>
      </c>
      <c r="AT23" s="666">
        <f t="shared" si="4"/>
        <v>956226889</v>
      </c>
      <c r="AU23" s="645">
        <f t="shared" si="4"/>
        <v>-510626889</v>
      </c>
      <c r="AV23" s="637"/>
      <c r="AW23" s="637"/>
      <c r="AX23" s="637"/>
      <c r="AY23" s="637"/>
      <c r="AZ23" s="637"/>
      <c r="BA23" s="637"/>
      <c r="BB23" s="637"/>
      <c r="BC23" s="637"/>
      <c r="BD23" s="637"/>
      <c r="BE23" s="637"/>
      <c r="BF23" s="637"/>
      <c r="BG23" s="637"/>
      <c r="BH23" s="637"/>
      <c r="BI23" s="637"/>
    </row>
    <row r="24" spans="1:61" hidden="1">
      <c r="A24" s="631"/>
      <c r="B24" s="595"/>
      <c r="C24" s="595"/>
      <c r="D24" s="595"/>
      <c r="E24" s="595"/>
      <c r="F24" s="595"/>
      <c r="G24" s="595"/>
      <c r="H24" s="630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616"/>
      <c r="AE24" s="616"/>
      <c r="AF24" s="616"/>
      <c r="AG24" s="616"/>
      <c r="AH24" s="616"/>
      <c r="AI24" s="616"/>
      <c r="AJ24" s="616"/>
      <c r="AK24" s="616"/>
      <c r="AL24" s="616"/>
      <c r="AM24" s="616"/>
      <c r="AN24" s="616"/>
      <c r="AO24" s="616"/>
      <c r="AP24" s="646"/>
      <c r="AQ24" s="667"/>
      <c r="AR24" s="646"/>
      <c r="AS24" s="646"/>
      <c r="AT24" s="667"/>
      <c r="AU24" s="646"/>
      <c r="AV24" s="616"/>
      <c r="AW24" s="616"/>
      <c r="AX24" s="616"/>
      <c r="AY24" s="616"/>
      <c r="AZ24" s="616"/>
      <c r="BA24" s="616"/>
      <c r="BB24" s="616"/>
      <c r="BC24" s="616"/>
      <c r="BD24" s="616"/>
      <c r="BE24" s="616"/>
      <c r="BF24" s="616"/>
      <c r="BG24" s="616"/>
      <c r="BH24" s="616"/>
      <c r="BI24" s="616"/>
    </row>
    <row r="25" spans="1:61" s="633" customFormat="1" hidden="1">
      <c r="A25" s="636"/>
      <c r="B25" s="634"/>
      <c r="C25" s="634"/>
      <c r="D25" s="634"/>
      <c r="E25" s="634"/>
      <c r="F25" s="634"/>
      <c r="G25" s="634"/>
      <c r="H25" s="635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4"/>
      <c r="AB25" s="634"/>
      <c r="AC25" s="634"/>
      <c r="AD25" s="634"/>
      <c r="AE25" s="634"/>
      <c r="AF25" s="634"/>
      <c r="AG25" s="634"/>
      <c r="AH25" s="634"/>
      <c r="AI25" s="634"/>
      <c r="AJ25" s="634"/>
      <c r="AK25" s="634"/>
      <c r="AL25" s="634"/>
      <c r="AM25" s="634"/>
      <c r="AN25" s="634"/>
      <c r="AO25" s="634"/>
      <c r="AP25" s="647">
        <f t="shared" ref="AP25:AU25" si="5">+AP22+AP23</f>
        <v>492028282489</v>
      </c>
      <c r="AQ25" s="668">
        <f t="shared" si="5"/>
        <v>2119555207.5</v>
      </c>
      <c r="AR25" s="647">
        <f t="shared" si="5"/>
        <v>84325555834.940002</v>
      </c>
      <c r="AS25" s="647">
        <f t="shared" si="5"/>
        <v>2493080000</v>
      </c>
      <c r="AT25" s="668">
        <f t="shared" si="5"/>
        <v>21031363649</v>
      </c>
      <c r="AU25" s="647">
        <f t="shared" si="5"/>
        <v>-18911808441.5</v>
      </c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</row>
    <row r="26" spans="1:61" hidden="1">
      <c r="A26" s="631"/>
      <c r="B26" s="595"/>
      <c r="C26" s="595"/>
      <c r="D26" s="595"/>
      <c r="E26" s="595"/>
      <c r="F26" s="595"/>
      <c r="G26" s="595"/>
      <c r="H26" s="630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616"/>
      <c r="AE26" s="616"/>
      <c r="AF26" s="616"/>
      <c r="AG26" s="616"/>
      <c r="AH26" s="616"/>
      <c r="AI26" s="616"/>
      <c r="AJ26" s="616"/>
      <c r="AK26" s="616"/>
      <c r="AL26" s="616"/>
      <c r="AM26" s="616"/>
      <c r="AN26" s="616"/>
      <c r="AO26" s="616"/>
      <c r="AP26" s="587"/>
      <c r="AQ26" s="664"/>
      <c r="AR26" s="587"/>
      <c r="AS26" s="587"/>
      <c r="AT26" s="664"/>
      <c r="AU26" s="587"/>
      <c r="AV26" s="616"/>
      <c r="AW26" s="616"/>
      <c r="AX26" s="616"/>
      <c r="AY26" s="616"/>
      <c r="AZ26" s="616"/>
      <c r="BA26" s="616"/>
      <c r="BB26" s="616"/>
      <c r="BC26" s="616"/>
      <c r="BD26" s="616"/>
      <c r="BE26" s="616"/>
      <c r="BF26" s="616"/>
      <c r="BG26" s="616"/>
      <c r="BH26" s="616"/>
      <c r="BI26" s="616"/>
    </row>
    <row r="27" spans="1:61" hidden="1">
      <c r="A27" s="631"/>
      <c r="B27" s="595"/>
      <c r="C27" s="595"/>
      <c r="D27" s="595"/>
      <c r="E27" s="595"/>
      <c r="F27" s="595"/>
      <c r="G27" s="595"/>
      <c r="H27" s="630"/>
      <c r="I27" s="595"/>
      <c r="J27" s="595"/>
      <c r="K27" s="595"/>
      <c r="L27" s="595"/>
      <c r="M27" s="595"/>
      <c r="N27" s="595"/>
      <c r="O27" s="595"/>
      <c r="P27" s="595"/>
      <c r="Q27" s="595"/>
      <c r="R27" s="595"/>
      <c r="S27" s="595"/>
      <c r="T27" s="595"/>
      <c r="U27" s="595"/>
      <c r="V27" s="595"/>
      <c r="W27" s="595"/>
      <c r="X27" s="595"/>
      <c r="Y27" s="595"/>
      <c r="Z27" s="595"/>
      <c r="AA27" s="595"/>
      <c r="AB27" s="595"/>
      <c r="AC27" s="595"/>
      <c r="AD27" s="616"/>
      <c r="AE27" s="616"/>
      <c r="AF27" s="616"/>
      <c r="AG27" s="616"/>
      <c r="AH27" s="616"/>
      <c r="AI27" s="616"/>
      <c r="AJ27" s="616"/>
      <c r="AK27" s="616"/>
      <c r="AL27" s="616"/>
      <c r="AM27" s="616"/>
      <c r="AN27" s="616"/>
      <c r="AO27" s="616"/>
      <c r="AP27" s="587"/>
      <c r="AQ27" s="664"/>
      <c r="AR27" s="587"/>
      <c r="AS27" s="587"/>
      <c r="AT27" s="664"/>
      <c r="AU27" s="587"/>
      <c r="AV27" s="616"/>
      <c r="AW27" s="616"/>
      <c r="AX27" s="616"/>
      <c r="AY27" s="616"/>
      <c r="AZ27" s="616"/>
      <c r="BA27" s="616"/>
      <c r="BB27" s="616"/>
      <c r="BC27" s="616"/>
      <c r="BD27" s="616"/>
      <c r="BE27" s="616"/>
      <c r="BF27" s="616"/>
      <c r="BG27" s="616"/>
      <c r="BH27" s="616"/>
      <c r="BI27" s="616"/>
    </row>
    <row r="28" spans="1:61" hidden="1">
      <c r="A28" s="631"/>
      <c r="B28" s="595"/>
      <c r="C28" s="595"/>
      <c r="D28" s="595"/>
      <c r="E28" s="595"/>
      <c r="F28" s="595"/>
      <c r="G28" s="595"/>
      <c r="H28" s="630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632"/>
      <c r="AH28" s="632"/>
      <c r="AI28" s="632"/>
      <c r="AJ28" s="632"/>
      <c r="AK28" s="632"/>
      <c r="AL28" s="632"/>
      <c r="AM28" s="632"/>
      <c r="AN28" s="632"/>
      <c r="AO28" s="595"/>
      <c r="AP28" s="587"/>
      <c r="AQ28" s="664"/>
      <c r="AR28" s="587"/>
      <c r="AS28" s="587"/>
      <c r="AT28" s="664"/>
      <c r="AU28" s="587"/>
      <c r="AV28" s="664"/>
      <c r="AW28" s="587"/>
      <c r="AX28" s="664"/>
      <c r="AY28" s="587"/>
      <c r="AZ28" s="587"/>
      <c r="BA28" s="587"/>
      <c r="BB28" s="587"/>
    </row>
    <row r="29" spans="1:61" hidden="1">
      <c r="A29" s="631"/>
      <c r="B29" s="595"/>
      <c r="C29" s="595"/>
      <c r="D29" s="595"/>
      <c r="E29" s="595"/>
      <c r="F29" s="595"/>
      <c r="G29" s="595"/>
      <c r="H29" s="630"/>
      <c r="I29" s="595"/>
      <c r="J29" s="595"/>
      <c r="K29" s="595"/>
      <c r="L29" s="595"/>
      <c r="M29" s="595"/>
      <c r="N29" s="595"/>
      <c r="O29" s="595"/>
      <c r="P29" s="595"/>
      <c r="Q29" s="595"/>
      <c r="R29" s="595"/>
      <c r="S29" s="595"/>
      <c r="T29" s="595"/>
      <c r="U29" s="595"/>
      <c r="V29" s="595"/>
      <c r="W29" s="595"/>
      <c r="X29" s="595"/>
      <c r="Y29" s="595"/>
      <c r="Z29" s="595"/>
      <c r="AA29" s="595"/>
      <c r="AB29" s="595"/>
      <c r="AC29" s="595"/>
      <c r="AD29" s="595"/>
      <c r="AE29" s="595"/>
      <c r="AF29" s="595"/>
      <c r="AG29" s="595"/>
      <c r="AH29" s="595"/>
      <c r="AI29" s="595"/>
      <c r="AJ29" s="595"/>
      <c r="AK29" s="595"/>
      <c r="AL29" s="595"/>
      <c r="AM29" s="595"/>
      <c r="AN29" s="595"/>
      <c r="AO29" s="595"/>
      <c r="AP29" s="587"/>
      <c r="AQ29" s="664"/>
      <c r="AR29" s="587"/>
      <c r="AS29" s="587"/>
      <c r="AT29" s="664"/>
      <c r="AU29" s="587"/>
      <c r="AV29" s="664"/>
      <c r="AW29" s="587"/>
      <c r="AX29" s="664"/>
      <c r="AY29" s="587"/>
      <c r="AZ29" s="587"/>
      <c r="BA29" s="587"/>
      <c r="BB29" s="587"/>
    </row>
    <row r="30" spans="1:61">
      <c r="A30" s="631"/>
      <c r="B30" s="595"/>
      <c r="C30" s="595"/>
      <c r="D30" s="595"/>
      <c r="E30" s="595"/>
      <c r="F30" s="595"/>
      <c r="G30" s="595"/>
      <c r="H30" s="630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595"/>
      <c r="AJ30" s="595"/>
      <c r="AK30" s="595"/>
      <c r="AL30" s="595"/>
      <c r="AM30" s="595"/>
      <c r="AN30" s="595"/>
      <c r="AO30" s="595"/>
      <c r="AP30" s="587"/>
      <c r="AQ30" s="664"/>
      <c r="AR30" s="587"/>
      <c r="AS30" s="587"/>
      <c r="AT30" s="664"/>
      <c r="AU30" s="587"/>
      <c r="AV30" s="664"/>
      <c r="AW30" s="587"/>
      <c r="AX30" s="664"/>
      <c r="AY30" s="587"/>
      <c r="AZ30" s="587"/>
      <c r="BA30" s="587"/>
      <c r="BB30" s="587"/>
    </row>
    <row r="31" spans="1:61" ht="36">
      <c r="A31" s="846" t="s">
        <v>281</v>
      </c>
      <c r="B31" s="847"/>
      <c r="C31" s="848" t="s">
        <v>282</v>
      </c>
      <c r="D31" s="847"/>
      <c r="E31" s="846" t="s">
        <v>283</v>
      </c>
      <c r="F31" s="847"/>
      <c r="G31" s="846" t="s">
        <v>284</v>
      </c>
      <c r="H31" s="847"/>
      <c r="I31" s="846" t="s">
        <v>285</v>
      </c>
      <c r="J31" s="779"/>
      <c r="K31" s="847"/>
      <c r="L31" s="846" t="s">
        <v>286</v>
      </c>
      <c r="M31" s="779"/>
      <c r="N31" s="847"/>
      <c r="O31" s="846" t="s">
        <v>287</v>
      </c>
      <c r="P31" s="847"/>
      <c r="Q31" s="846" t="s">
        <v>288</v>
      </c>
      <c r="R31" s="847"/>
      <c r="S31" s="846" t="s">
        <v>289</v>
      </c>
      <c r="T31" s="779"/>
      <c r="U31" s="779"/>
      <c r="V31" s="779"/>
      <c r="W31" s="779"/>
      <c r="X31" s="779"/>
      <c r="Y31" s="779"/>
      <c r="Z31" s="847"/>
      <c r="AA31" s="846" t="s">
        <v>290</v>
      </c>
      <c r="AB31" s="779"/>
      <c r="AC31" s="779"/>
      <c r="AD31" s="779"/>
      <c r="AE31" s="847"/>
      <c r="AF31" s="846" t="s">
        <v>291</v>
      </c>
      <c r="AG31" s="779"/>
      <c r="AH31" s="847"/>
      <c r="AI31" s="629" t="s">
        <v>292</v>
      </c>
      <c r="AJ31" s="846" t="s">
        <v>293</v>
      </c>
      <c r="AK31" s="779"/>
      <c r="AL31" s="779"/>
      <c r="AM31" s="779"/>
      <c r="AN31" s="779"/>
      <c r="AO31" s="847"/>
      <c r="AP31" s="629" t="s">
        <v>294</v>
      </c>
      <c r="AQ31" s="669" t="s">
        <v>295</v>
      </c>
      <c r="AR31" s="629" t="s">
        <v>296</v>
      </c>
      <c r="AS31" s="629" t="s">
        <v>297</v>
      </c>
      <c r="AT31" s="669" t="s">
        <v>298</v>
      </c>
      <c r="AU31" s="629" t="s">
        <v>299</v>
      </c>
      <c r="AV31" s="669" t="s">
        <v>300</v>
      </c>
      <c r="AW31" s="629" t="s">
        <v>301</v>
      </c>
      <c r="AX31" s="669" t="s">
        <v>302</v>
      </c>
      <c r="AY31" s="629" t="s">
        <v>303</v>
      </c>
      <c r="AZ31" s="629" t="s">
        <v>304</v>
      </c>
      <c r="BA31" s="629" t="s">
        <v>305</v>
      </c>
      <c r="BB31" s="629" t="s">
        <v>306</v>
      </c>
    </row>
    <row r="32" spans="1:61">
      <c r="A32" s="821" t="s">
        <v>33</v>
      </c>
      <c r="B32" s="758"/>
      <c r="C32" s="821"/>
      <c r="D32" s="758"/>
      <c r="E32" s="821"/>
      <c r="F32" s="758"/>
      <c r="G32" s="821"/>
      <c r="H32" s="758"/>
      <c r="I32" s="821"/>
      <c r="J32" s="758"/>
      <c r="K32" s="758"/>
      <c r="L32" s="821"/>
      <c r="M32" s="758"/>
      <c r="N32" s="758"/>
      <c r="O32" s="821"/>
      <c r="P32" s="758"/>
      <c r="Q32" s="821"/>
      <c r="R32" s="758"/>
      <c r="S32" s="822" t="s">
        <v>24</v>
      </c>
      <c r="T32" s="758"/>
      <c r="U32" s="758"/>
      <c r="V32" s="758"/>
      <c r="W32" s="758"/>
      <c r="X32" s="758"/>
      <c r="Y32" s="758"/>
      <c r="Z32" s="758"/>
      <c r="AA32" s="821" t="s">
        <v>307</v>
      </c>
      <c r="AB32" s="758"/>
      <c r="AC32" s="758"/>
      <c r="AD32" s="758"/>
      <c r="AE32" s="758"/>
      <c r="AF32" s="821" t="s">
        <v>308</v>
      </c>
      <c r="AG32" s="758"/>
      <c r="AH32" s="758"/>
      <c r="AI32" s="624" t="s">
        <v>84</v>
      </c>
      <c r="AJ32" s="823" t="s">
        <v>309</v>
      </c>
      <c r="AK32" s="758"/>
      <c r="AL32" s="758"/>
      <c r="AM32" s="758"/>
      <c r="AN32" s="758"/>
      <c r="AO32" s="758"/>
      <c r="AP32" s="623">
        <v>379914630846</v>
      </c>
      <c r="AQ32" s="670">
        <v>740603347.5</v>
      </c>
      <c r="AR32" s="623">
        <v>15170683714.940001</v>
      </c>
      <c r="AS32" s="623">
        <v>8817000000</v>
      </c>
      <c r="AT32" s="670">
        <v>19279292464</v>
      </c>
      <c r="AU32" s="623">
        <v>-18538689116.5</v>
      </c>
      <c r="AV32" s="670">
        <v>34319361957.610001</v>
      </c>
      <c r="AW32" s="623">
        <v>-15040069493.610001</v>
      </c>
      <c r="AX32" s="670">
        <v>33942996107.610001</v>
      </c>
      <c r="AY32" s="623">
        <v>376365850</v>
      </c>
      <c r="AZ32" s="623">
        <v>33942996107.610001</v>
      </c>
      <c r="BA32" s="622">
        <v>0</v>
      </c>
      <c r="BB32" s="623">
        <v>28796437</v>
      </c>
    </row>
    <row r="33" spans="1:54">
      <c r="A33" s="821" t="s">
        <v>33</v>
      </c>
      <c r="B33" s="758"/>
      <c r="C33" s="821"/>
      <c r="D33" s="758"/>
      <c r="E33" s="821"/>
      <c r="F33" s="758"/>
      <c r="G33" s="821"/>
      <c r="H33" s="758"/>
      <c r="I33" s="821"/>
      <c r="J33" s="758"/>
      <c r="K33" s="758"/>
      <c r="L33" s="821"/>
      <c r="M33" s="758"/>
      <c r="N33" s="758"/>
      <c r="O33" s="821"/>
      <c r="P33" s="758"/>
      <c r="Q33" s="821"/>
      <c r="R33" s="758"/>
      <c r="S33" s="822" t="s">
        <v>24</v>
      </c>
      <c r="T33" s="758"/>
      <c r="U33" s="758"/>
      <c r="V33" s="758"/>
      <c r="W33" s="758"/>
      <c r="X33" s="758"/>
      <c r="Y33" s="758"/>
      <c r="Z33" s="758"/>
      <c r="AA33" s="821" t="s">
        <v>307</v>
      </c>
      <c r="AB33" s="758"/>
      <c r="AC33" s="758"/>
      <c r="AD33" s="758"/>
      <c r="AE33" s="758"/>
      <c r="AF33" s="821" t="s">
        <v>308</v>
      </c>
      <c r="AG33" s="758"/>
      <c r="AH33" s="758"/>
      <c r="AI33" s="624" t="s">
        <v>337</v>
      </c>
      <c r="AJ33" s="823" t="s">
        <v>355</v>
      </c>
      <c r="AK33" s="758"/>
      <c r="AL33" s="758"/>
      <c r="AM33" s="758"/>
      <c r="AN33" s="758"/>
      <c r="AO33" s="758"/>
      <c r="AP33" s="623">
        <v>4021085821</v>
      </c>
      <c r="AQ33" s="670">
        <v>550000000</v>
      </c>
      <c r="AR33" s="623">
        <v>3471085821</v>
      </c>
      <c r="AS33" s="622">
        <v>0</v>
      </c>
      <c r="AT33" s="671">
        <v>0</v>
      </c>
      <c r="AU33" s="623">
        <v>550000000</v>
      </c>
      <c r="AV33" s="671">
        <v>0</v>
      </c>
      <c r="AW33" s="622">
        <v>0</v>
      </c>
      <c r="AX33" s="671">
        <v>0</v>
      </c>
      <c r="AY33" s="622">
        <v>0</v>
      </c>
      <c r="AZ33" s="622">
        <v>0</v>
      </c>
      <c r="BA33" s="622">
        <v>0</v>
      </c>
      <c r="BB33" s="622">
        <v>0</v>
      </c>
    </row>
    <row r="34" spans="1:54">
      <c r="A34" s="821" t="s">
        <v>33</v>
      </c>
      <c r="B34" s="758"/>
      <c r="C34" s="821"/>
      <c r="D34" s="758"/>
      <c r="E34" s="821"/>
      <c r="F34" s="758"/>
      <c r="G34" s="821"/>
      <c r="H34" s="758"/>
      <c r="I34" s="821"/>
      <c r="J34" s="758"/>
      <c r="K34" s="758"/>
      <c r="L34" s="821"/>
      <c r="M34" s="758"/>
      <c r="N34" s="758"/>
      <c r="O34" s="821"/>
      <c r="P34" s="758"/>
      <c r="Q34" s="821"/>
      <c r="R34" s="758"/>
      <c r="S34" s="822" t="s">
        <v>24</v>
      </c>
      <c r="T34" s="758"/>
      <c r="U34" s="758"/>
      <c r="V34" s="758"/>
      <c r="W34" s="758"/>
      <c r="X34" s="758"/>
      <c r="Y34" s="758"/>
      <c r="Z34" s="758"/>
      <c r="AA34" s="821" t="s">
        <v>307</v>
      </c>
      <c r="AB34" s="758"/>
      <c r="AC34" s="758"/>
      <c r="AD34" s="758"/>
      <c r="AE34" s="758"/>
      <c r="AF34" s="821" t="s">
        <v>310</v>
      </c>
      <c r="AG34" s="758"/>
      <c r="AH34" s="758"/>
      <c r="AI34" s="624" t="s">
        <v>99</v>
      </c>
      <c r="AJ34" s="823" t="s">
        <v>311</v>
      </c>
      <c r="AK34" s="758"/>
      <c r="AL34" s="758"/>
      <c r="AM34" s="758"/>
      <c r="AN34" s="758"/>
      <c r="AO34" s="758"/>
      <c r="AP34" s="623">
        <v>519000000</v>
      </c>
      <c r="AQ34" s="671">
        <v>0</v>
      </c>
      <c r="AR34" s="623">
        <v>519000000</v>
      </c>
      <c r="AS34" s="622">
        <v>0</v>
      </c>
      <c r="AT34" s="671">
        <v>0</v>
      </c>
      <c r="AU34" s="622">
        <v>0</v>
      </c>
      <c r="AV34" s="671">
        <v>0</v>
      </c>
      <c r="AW34" s="622">
        <v>0</v>
      </c>
      <c r="AX34" s="671">
        <v>0</v>
      </c>
      <c r="AY34" s="622">
        <v>0</v>
      </c>
      <c r="AZ34" s="622">
        <v>0</v>
      </c>
      <c r="BA34" s="622">
        <v>0</v>
      </c>
      <c r="BB34" s="622">
        <v>0</v>
      </c>
    </row>
    <row r="35" spans="1:54">
      <c r="A35" s="821" t="s">
        <v>33</v>
      </c>
      <c r="B35" s="758"/>
      <c r="C35" s="821"/>
      <c r="D35" s="758"/>
      <c r="E35" s="821"/>
      <c r="F35" s="758"/>
      <c r="G35" s="821"/>
      <c r="H35" s="758"/>
      <c r="I35" s="821"/>
      <c r="J35" s="758"/>
      <c r="K35" s="758"/>
      <c r="L35" s="821"/>
      <c r="M35" s="758"/>
      <c r="N35" s="758"/>
      <c r="O35" s="821"/>
      <c r="P35" s="758"/>
      <c r="Q35" s="821"/>
      <c r="R35" s="758"/>
      <c r="S35" s="822" t="s">
        <v>24</v>
      </c>
      <c r="T35" s="758"/>
      <c r="U35" s="758"/>
      <c r="V35" s="758"/>
      <c r="W35" s="758"/>
      <c r="X35" s="758"/>
      <c r="Y35" s="758"/>
      <c r="Z35" s="758"/>
      <c r="AA35" s="821" t="s">
        <v>307</v>
      </c>
      <c r="AB35" s="758"/>
      <c r="AC35" s="758"/>
      <c r="AD35" s="758"/>
      <c r="AE35" s="758"/>
      <c r="AF35" s="821" t="s">
        <v>310</v>
      </c>
      <c r="AG35" s="758"/>
      <c r="AH35" s="758"/>
      <c r="AI35" s="624" t="s">
        <v>42</v>
      </c>
      <c r="AJ35" s="823" t="s">
        <v>312</v>
      </c>
      <c r="AK35" s="758"/>
      <c r="AL35" s="758"/>
      <c r="AM35" s="758"/>
      <c r="AN35" s="758"/>
      <c r="AO35" s="758"/>
      <c r="AP35" s="623">
        <v>66513900000</v>
      </c>
      <c r="AQ35" s="670">
        <v>383351860</v>
      </c>
      <c r="AR35" s="623">
        <v>50027245401</v>
      </c>
      <c r="AS35" s="622">
        <v>0</v>
      </c>
      <c r="AT35" s="670">
        <v>795844296</v>
      </c>
      <c r="AU35" s="623">
        <v>-412492436</v>
      </c>
      <c r="AV35" s="670">
        <v>1086745468</v>
      </c>
      <c r="AW35" s="623">
        <v>-290901172</v>
      </c>
      <c r="AX35" s="670">
        <v>777770556</v>
      </c>
      <c r="AY35" s="623">
        <v>308974912</v>
      </c>
      <c r="AZ35" s="623">
        <v>777770556</v>
      </c>
      <c r="BA35" s="622">
        <v>0</v>
      </c>
      <c r="BB35" s="622">
        <v>0</v>
      </c>
    </row>
    <row r="36" spans="1:54" s="625" customFormat="1">
      <c r="A36" s="838" t="s">
        <v>33</v>
      </c>
      <c r="B36" s="839"/>
      <c r="C36" s="838" t="s">
        <v>313</v>
      </c>
      <c r="D36" s="839"/>
      <c r="E36" s="838"/>
      <c r="F36" s="839"/>
      <c r="G36" s="838"/>
      <c r="H36" s="839"/>
      <c r="I36" s="838"/>
      <c r="J36" s="839"/>
      <c r="K36" s="839"/>
      <c r="L36" s="838"/>
      <c r="M36" s="839"/>
      <c r="N36" s="839"/>
      <c r="O36" s="838"/>
      <c r="P36" s="839"/>
      <c r="Q36" s="838"/>
      <c r="R36" s="839"/>
      <c r="S36" s="840" t="s">
        <v>23</v>
      </c>
      <c r="T36" s="839"/>
      <c r="U36" s="839"/>
      <c r="V36" s="839"/>
      <c r="W36" s="839"/>
      <c r="X36" s="839"/>
      <c r="Y36" s="839"/>
      <c r="Z36" s="839"/>
      <c r="AA36" s="838" t="s">
        <v>307</v>
      </c>
      <c r="AB36" s="839"/>
      <c r="AC36" s="839"/>
      <c r="AD36" s="839"/>
      <c r="AE36" s="839"/>
      <c r="AF36" s="838" t="s">
        <v>308</v>
      </c>
      <c r="AG36" s="839"/>
      <c r="AH36" s="839"/>
      <c r="AI36" s="628" t="s">
        <v>84</v>
      </c>
      <c r="AJ36" s="841" t="s">
        <v>309</v>
      </c>
      <c r="AK36" s="839"/>
      <c r="AL36" s="839"/>
      <c r="AM36" s="839"/>
      <c r="AN36" s="839"/>
      <c r="AO36" s="839"/>
      <c r="AP36" s="627">
        <v>153005016667</v>
      </c>
      <c r="AQ36" s="672">
        <v>70900000</v>
      </c>
      <c r="AR36" s="627">
        <v>2000097571</v>
      </c>
      <c r="AS36" s="627">
        <v>9382000000</v>
      </c>
      <c r="AT36" s="672">
        <v>16948512286</v>
      </c>
      <c r="AU36" s="627">
        <v>-16877612286</v>
      </c>
      <c r="AV36" s="672">
        <v>17128622012</v>
      </c>
      <c r="AW36" s="627">
        <v>-180109726</v>
      </c>
      <c r="AX36" s="672">
        <v>17141557772</v>
      </c>
      <c r="AY36" s="627">
        <v>-12935760</v>
      </c>
      <c r="AZ36" s="627">
        <v>17141557772</v>
      </c>
      <c r="BA36" s="626">
        <v>0</v>
      </c>
      <c r="BB36" s="627">
        <v>28223488</v>
      </c>
    </row>
    <row r="37" spans="1:54">
      <c r="A37" s="821" t="s">
        <v>33</v>
      </c>
      <c r="B37" s="758"/>
      <c r="C37" s="821" t="s">
        <v>313</v>
      </c>
      <c r="D37" s="758"/>
      <c r="E37" s="821" t="s">
        <v>314</v>
      </c>
      <c r="F37" s="758"/>
      <c r="G37" s="821"/>
      <c r="H37" s="758"/>
      <c r="I37" s="821"/>
      <c r="J37" s="758"/>
      <c r="K37" s="758"/>
      <c r="L37" s="821"/>
      <c r="M37" s="758"/>
      <c r="N37" s="758"/>
      <c r="O37" s="821"/>
      <c r="P37" s="758"/>
      <c r="Q37" s="821"/>
      <c r="R37" s="758"/>
      <c r="S37" s="822" t="s">
        <v>23</v>
      </c>
      <c r="T37" s="758"/>
      <c r="U37" s="758"/>
      <c r="V37" s="758"/>
      <c r="W37" s="758"/>
      <c r="X37" s="758"/>
      <c r="Y37" s="758"/>
      <c r="Z37" s="758"/>
      <c r="AA37" s="821" t="s">
        <v>307</v>
      </c>
      <c r="AB37" s="758"/>
      <c r="AC37" s="758"/>
      <c r="AD37" s="758"/>
      <c r="AE37" s="758"/>
      <c r="AF37" s="821" t="s">
        <v>308</v>
      </c>
      <c r="AG37" s="758"/>
      <c r="AH37" s="758"/>
      <c r="AI37" s="624" t="s">
        <v>84</v>
      </c>
      <c r="AJ37" s="823" t="s">
        <v>309</v>
      </c>
      <c r="AK37" s="758"/>
      <c r="AL37" s="758"/>
      <c r="AM37" s="758"/>
      <c r="AN37" s="758"/>
      <c r="AO37" s="758"/>
      <c r="AP37" s="623">
        <v>153005016667</v>
      </c>
      <c r="AQ37" s="670">
        <v>70900000</v>
      </c>
      <c r="AR37" s="623">
        <v>2000097571</v>
      </c>
      <c r="AS37" s="623">
        <v>9382000000</v>
      </c>
      <c r="AT37" s="670">
        <v>16948512286</v>
      </c>
      <c r="AU37" s="623">
        <v>-16877612286</v>
      </c>
      <c r="AV37" s="670">
        <v>17128622012</v>
      </c>
      <c r="AW37" s="623">
        <v>-180109726</v>
      </c>
      <c r="AX37" s="670">
        <v>17141557772</v>
      </c>
      <c r="AY37" s="623">
        <v>-12935760</v>
      </c>
      <c r="AZ37" s="623">
        <v>17141557772</v>
      </c>
      <c r="BA37" s="622">
        <v>0</v>
      </c>
      <c r="BB37" s="623">
        <v>28223488</v>
      </c>
    </row>
    <row r="38" spans="1:54">
      <c r="A38" s="821" t="s">
        <v>33</v>
      </c>
      <c r="B38" s="758"/>
      <c r="C38" s="821" t="s">
        <v>313</v>
      </c>
      <c r="D38" s="758"/>
      <c r="E38" s="821" t="s">
        <v>314</v>
      </c>
      <c r="F38" s="758"/>
      <c r="G38" s="821" t="s">
        <v>313</v>
      </c>
      <c r="H38" s="758"/>
      <c r="I38" s="821"/>
      <c r="J38" s="758"/>
      <c r="K38" s="758"/>
      <c r="L38" s="821"/>
      <c r="M38" s="758"/>
      <c r="N38" s="758"/>
      <c r="O38" s="821"/>
      <c r="P38" s="758"/>
      <c r="Q38" s="821"/>
      <c r="R38" s="758"/>
      <c r="S38" s="822" t="s">
        <v>315</v>
      </c>
      <c r="T38" s="758"/>
      <c r="U38" s="758"/>
      <c r="V38" s="758"/>
      <c r="W38" s="758"/>
      <c r="X38" s="758"/>
      <c r="Y38" s="758"/>
      <c r="Z38" s="758"/>
      <c r="AA38" s="821" t="s">
        <v>307</v>
      </c>
      <c r="AB38" s="758"/>
      <c r="AC38" s="758"/>
      <c r="AD38" s="758"/>
      <c r="AE38" s="758"/>
      <c r="AF38" s="821" t="s">
        <v>308</v>
      </c>
      <c r="AG38" s="758"/>
      <c r="AH38" s="758"/>
      <c r="AI38" s="624" t="s">
        <v>84</v>
      </c>
      <c r="AJ38" s="823" t="s">
        <v>309</v>
      </c>
      <c r="AK38" s="758"/>
      <c r="AL38" s="758"/>
      <c r="AM38" s="758"/>
      <c r="AN38" s="758"/>
      <c r="AO38" s="758"/>
      <c r="AP38" s="623">
        <v>115327000000</v>
      </c>
      <c r="AQ38" s="671">
        <v>0</v>
      </c>
      <c r="AR38" s="623">
        <v>2000000000</v>
      </c>
      <c r="AS38" s="623">
        <v>9382000000</v>
      </c>
      <c r="AT38" s="670">
        <v>13210043731</v>
      </c>
      <c r="AU38" s="623">
        <v>-13210043731</v>
      </c>
      <c r="AV38" s="670">
        <v>13210043731</v>
      </c>
      <c r="AW38" s="622">
        <v>0</v>
      </c>
      <c r="AX38" s="670">
        <v>13210043731</v>
      </c>
      <c r="AY38" s="622">
        <v>0</v>
      </c>
      <c r="AZ38" s="623">
        <v>13210043731</v>
      </c>
      <c r="BA38" s="622">
        <v>0</v>
      </c>
      <c r="BB38" s="623">
        <v>23826682</v>
      </c>
    </row>
    <row r="39" spans="1:54">
      <c r="A39" s="821" t="s">
        <v>33</v>
      </c>
      <c r="B39" s="758"/>
      <c r="C39" s="821" t="s">
        <v>313</v>
      </c>
      <c r="D39" s="758"/>
      <c r="E39" s="821" t="s">
        <v>314</v>
      </c>
      <c r="F39" s="758"/>
      <c r="G39" s="821" t="s">
        <v>313</v>
      </c>
      <c r="H39" s="758"/>
      <c r="I39" s="821" t="s">
        <v>313</v>
      </c>
      <c r="J39" s="758"/>
      <c r="K39" s="758"/>
      <c r="L39" s="821"/>
      <c r="M39" s="758"/>
      <c r="N39" s="758"/>
      <c r="O39" s="821"/>
      <c r="P39" s="758"/>
      <c r="Q39" s="821"/>
      <c r="R39" s="758"/>
      <c r="S39" s="822" t="s">
        <v>219</v>
      </c>
      <c r="T39" s="758"/>
      <c r="U39" s="758"/>
      <c r="V39" s="758"/>
      <c r="W39" s="758"/>
      <c r="X39" s="758"/>
      <c r="Y39" s="758"/>
      <c r="Z39" s="758"/>
      <c r="AA39" s="821" t="s">
        <v>307</v>
      </c>
      <c r="AB39" s="758"/>
      <c r="AC39" s="758"/>
      <c r="AD39" s="758"/>
      <c r="AE39" s="758"/>
      <c r="AF39" s="821" t="s">
        <v>308</v>
      </c>
      <c r="AG39" s="758"/>
      <c r="AH39" s="758"/>
      <c r="AI39" s="624" t="s">
        <v>84</v>
      </c>
      <c r="AJ39" s="823" t="s">
        <v>309</v>
      </c>
      <c r="AK39" s="758"/>
      <c r="AL39" s="758"/>
      <c r="AM39" s="758"/>
      <c r="AN39" s="758"/>
      <c r="AO39" s="758"/>
      <c r="AP39" s="623">
        <v>89215000000</v>
      </c>
      <c r="AQ39" s="671">
        <v>0</v>
      </c>
      <c r="AR39" s="623">
        <v>2000000000</v>
      </c>
      <c r="AS39" s="622">
        <v>0</v>
      </c>
      <c r="AT39" s="670">
        <v>7894906531</v>
      </c>
      <c r="AU39" s="623">
        <v>-7894906531</v>
      </c>
      <c r="AV39" s="670">
        <v>7894906531</v>
      </c>
      <c r="AW39" s="622">
        <v>0</v>
      </c>
      <c r="AX39" s="670">
        <v>7894906531</v>
      </c>
      <c r="AY39" s="622">
        <v>0</v>
      </c>
      <c r="AZ39" s="623">
        <v>7894906531</v>
      </c>
      <c r="BA39" s="622">
        <v>0</v>
      </c>
      <c r="BB39" s="623">
        <v>23826682</v>
      </c>
    </row>
    <row r="40" spans="1:54">
      <c r="A40" s="819" t="s">
        <v>33</v>
      </c>
      <c r="B40" s="758"/>
      <c r="C40" s="819" t="s">
        <v>313</v>
      </c>
      <c r="D40" s="758"/>
      <c r="E40" s="819" t="s">
        <v>314</v>
      </c>
      <c r="F40" s="758"/>
      <c r="G40" s="819" t="s">
        <v>313</v>
      </c>
      <c r="H40" s="758"/>
      <c r="I40" s="819" t="s">
        <v>313</v>
      </c>
      <c r="J40" s="758"/>
      <c r="K40" s="758"/>
      <c r="L40" s="819" t="s">
        <v>313</v>
      </c>
      <c r="M40" s="758"/>
      <c r="N40" s="758"/>
      <c r="O40" s="819"/>
      <c r="P40" s="758"/>
      <c r="Q40" s="819"/>
      <c r="R40" s="758"/>
      <c r="S40" s="820" t="s">
        <v>34</v>
      </c>
      <c r="T40" s="758"/>
      <c r="U40" s="758"/>
      <c r="V40" s="758"/>
      <c r="W40" s="758"/>
      <c r="X40" s="758"/>
      <c r="Y40" s="758"/>
      <c r="Z40" s="758"/>
      <c r="AA40" s="819" t="s">
        <v>307</v>
      </c>
      <c r="AB40" s="758"/>
      <c r="AC40" s="758"/>
      <c r="AD40" s="758"/>
      <c r="AE40" s="758"/>
      <c r="AF40" s="819" t="s">
        <v>308</v>
      </c>
      <c r="AG40" s="758"/>
      <c r="AH40" s="758"/>
      <c r="AI40" s="621" t="s">
        <v>84</v>
      </c>
      <c r="AJ40" s="818" t="s">
        <v>309</v>
      </c>
      <c r="AK40" s="758"/>
      <c r="AL40" s="758"/>
      <c r="AM40" s="758"/>
      <c r="AN40" s="758"/>
      <c r="AO40" s="758"/>
      <c r="AP40" s="620">
        <v>83015000000</v>
      </c>
      <c r="AQ40" s="674">
        <v>0</v>
      </c>
      <c r="AR40" s="620">
        <v>1800000000</v>
      </c>
      <c r="AS40" s="619">
        <v>0</v>
      </c>
      <c r="AT40" s="673">
        <v>7381992106</v>
      </c>
      <c r="AU40" s="620">
        <v>-7381992106</v>
      </c>
      <c r="AV40" s="673">
        <v>7381992106</v>
      </c>
      <c r="AW40" s="619">
        <v>0</v>
      </c>
      <c r="AX40" s="673">
        <v>7381992106</v>
      </c>
      <c r="AY40" s="619">
        <v>0</v>
      </c>
      <c r="AZ40" s="620">
        <v>7381992106</v>
      </c>
      <c r="BA40" s="619">
        <v>0</v>
      </c>
      <c r="BB40" s="619">
        <v>0</v>
      </c>
    </row>
    <row r="41" spans="1:54">
      <c r="A41" s="819" t="s">
        <v>33</v>
      </c>
      <c r="B41" s="758"/>
      <c r="C41" s="819" t="s">
        <v>313</v>
      </c>
      <c r="D41" s="758"/>
      <c r="E41" s="819" t="s">
        <v>314</v>
      </c>
      <c r="F41" s="758"/>
      <c r="G41" s="819" t="s">
        <v>313</v>
      </c>
      <c r="H41" s="758"/>
      <c r="I41" s="819" t="s">
        <v>313</v>
      </c>
      <c r="J41" s="758"/>
      <c r="K41" s="758"/>
      <c r="L41" s="819" t="s">
        <v>316</v>
      </c>
      <c r="M41" s="758"/>
      <c r="N41" s="758"/>
      <c r="O41" s="819"/>
      <c r="P41" s="758"/>
      <c r="Q41" s="819"/>
      <c r="R41" s="758"/>
      <c r="S41" s="820" t="s">
        <v>35</v>
      </c>
      <c r="T41" s="758"/>
      <c r="U41" s="758"/>
      <c r="V41" s="758"/>
      <c r="W41" s="758"/>
      <c r="X41" s="758"/>
      <c r="Y41" s="758"/>
      <c r="Z41" s="758"/>
      <c r="AA41" s="819" t="s">
        <v>307</v>
      </c>
      <c r="AB41" s="758"/>
      <c r="AC41" s="758"/>
      <c r="AD41" s="758"/>
      <c r="AE41" s="758"/>
      <c r="AF41" s="819" t="s">
        <v>308</v>
      </c>
      <c r="AG41" s="758"/>
      <c r="AH41" s="758"/>
      <c r="AI41" s="621" t="s">
        <v>84</v>
      </c>
      <c r="AJ41" s="818" t="s">
        <v>309</v>
      </c>
      <c r="AK41" s="758"/>
      <c r="AL41" s="758"/>
      <c r="AM41" s="758"/>
      <c r="AN41" s="758"/>
      <c r="AO41" s="758"/>
      <c r="AP41" s="620">
        <v>5180000000</v>
      </c>
      <c r="AQ41" s="674">
        <v>0</v>
      </c>
      <c r="AR41" s="620">
        <v>180000000</v>
      </c>
      <c r="AS41" s="619">
        <v>0</v>
      </c>
      <c r="AT41" s="673">
        <v>402414802</v>
      </c>
      <c r="AU41" s="620">
        <v>-402414802</v>
      </c>
      <c r="AV41" s="673">
        <v>402414802</v>
      </c>
      <c r="AW41" s="619">
        <v>0</v>
      </c>
      <c r="AX41" s="673">
        <v>402414802</v>
      </c>
      <c r="AY41" s="619">
        <v>0</v>
      </c>
      <c r="AZ41" s="620">
        <v>402414802</v>
      </c>
      <c r="BA41" s="619">
        <v>0</v>
      </c>
      <c r="BB41" s="619">
        <v>0</v>
      </c>
    </row>
    <row r="42" spans="1:54">
      <c r="A42" s="819" t="s">
        <v>33</v>
      </c>
      <c r="B42" s="758"/>
      <c r="C42" s="819" t="s">
        <v>313</v>
      </c>
      <c r="D42" s="758"/>
      <c r="E42" s="819" t="s">
        <v>314</v>
      </c>
      <c r="F42" s="758"/>
      <c r="G42" s="819" t="s">
        <v>313</v>
      </c>
      <c r="H42" s="758"/>
      <c r="I42" s="819" t="s">
        <v>313</v>
      </c>
      <c r="J42" s="758"/>
      <c r="K42" s="758"/>
      <c r="L42" s="819" t="s">
        <v>317</v>
      </c>
      <c r="M42" s="758"/>
      <c r="N42" s="758"/>
      <c r="O42" s="819"/>
      <c r="P42" s="758"/>
      <c r="Q42" s="819"/>
      <c r="R42" s="758"/>
      <c r="S42" s="820" t="s">
        <v>36</v>
      </c>
      <c r="T42" s="758"/>
      <c r="U42" s="758"/>
      <c r="V42" s="758"/>
      <c r="W42" s="758"/>
      <c r="X42" s="758"/>
      <c r="Y42" s="758"/>
      <c r="Z42" s="758"/>
      <c r="AA42" s="819" t="s">
        <v>307</v>
      </c>
      <c r="AB42" s="758"/>
      <c r="AC42" s="758"/>
      <c r="AD42" s="758"/>
      <c r="AE42" s="758"/>
      <c r="AF42" s="819" t="s">
        <v>308</v>
      </c>
      <c r="AG42" s="758"/>
      <c r="AH42" s="758"/>
      <c r="AI42" s="621" t="s">
        <v>84</v>
      </c>
      <c r="AJ42" s="818" t="s">
        <v>309</v>
      </c>
      <c r="AK42" s="758"/>
      <c r="AL42" s="758"/>
      <c r="AM42" s="758"/>
      <c r="AN42" s="758"/>
      <c r="AO42" s="758"/>
      <c r="AP42" s="620">
        <v>1020000000</v>
      </c>
      <c r="AQ42" s="674">
        <v>0</v>
      </c>
      <c r="AR42" s="620">
        <v>20000000</v>
      </c>
      <c r="AS42" s="619">
        <v>0</v>
      </c>
      <c r="AT42" s="673">
        <v>110499623</v>
      </c>
      <c r="AU42" s="620">
        <v>-110499623</v>
      </c>
      <c r="AV42" s="673">
        <v>110499623</v>
      </c>
      <c r="AW42" s="619">
        <v>0</v>
      </c>
      <c r="AX42" s="673">
        <v>110499623</v>
      </c>
      <c r="AY42" s="619">
        <v>0</v>
      </c>
      <c r="AZ42" s="620">
        <v>110499623</v>
      </c>
      <c r="BA42" s="619">
        <v>0</v>
      </c>
      <c r="BB42" s="620">
        <v>23826682</v>
      </c>
    </row>
    <row r="43" spans="1:54">
      <c r="A43" s="821" t="s">
        <v>33</v>
      </c>
      <c r="B43" s="758"/>
      <c r="C43" s="821" t="s">
        <v>313</v>
      </c>
      <c r="D43" s="758"/>
      <c r="E43" s="821" t="s">
        <v>314</v>
      </c>
      <c r="F43" s="758"/>
      <c r="G43" s="821" t="s">
        <v>313</v>
      </c>
      <c r="H43" s="758"/>
      <c r="I43" s="821" t="s">
        <v>317</v>
      </c>
      <c r="J43" s="758"/>
      <c r="K43" s="758"/>
      <c r="L43" s="821"/>
      <c r="M43" s="758"/>
      <c r="N43" s="758"/>
      <c r="O43" s="821"/>
      <c r="P43" s="758"/>
      <c r="Q43" s="821"/>
      <c r="R43" s="758"/>
      <c r="S43" s="822" t="s">
        <v>220</v>
      </c>
      <c r="T43" s="758"/>
      <c r="U43" s="758"/>
      <c r="V43" s="758"/>
      <c r="W43" s="758"/>
      <c r="X43" s="758"/>
      <c r="Y43" s="758"/>
      <c r="Z43" s="758"/>
      <c r="AA43" s="821" t="s">
        <v>307</v>
      </c>
      <c r="AB43" s="758"/>
      <c r="AC43" s="758"/>
      <c r="AD43" s="758"/>
      <c r="AE43" s="758"/>
      <c r="AF43" s="821" t="s">
        <v>308</v>
      </c>
      <c r="AG43" s="758"/>
      <c r="AH43" s="758"/>
      <c r="AI43" s="624" t="s">
        <v>84</v>
      </c>
      <c r="AJ43" s="823" t="s">
        <v>309</v>
      </c>
      <c r="AK43" s="758"/>
      <c r="AL43" s="758"/>
      <c r="AM43" s="758"/>
      <c r="AN43" s="758"/>
      <c r="AO43" s="758"/>
      <c r="AP43" s="623">
        <v>1525000000</v>
      </c>
      <c r="AQ43" s="671">
        <v>0</v>
      </c>
      <c r="AR43" s="622">
        <v>0</v>
      </c>
      <c r="AS43" s="622">
        <v>0</v>
      </c>
      <c r="AT43" s="670">
        <v>144455025</v>
      </c>
      <c r="AU43" s="623">
        <v>-144455025</v>
      </c>
      <c r="AV43" s="670">
        <v>144455025</v>
      </c>
      <c r="AW43" s="622">
        <v>0</v>
      </c>
      <c r="AX43" s="670">
        <v>144455025</v>
      </c>
      <c r="AY43" s="622">
        <v>0</v>
      </c>
      <c r="AZ43" s="623">
        <v>144455025</v>
      </c>
      <c r="BA43" s="622">
        <v>0</v>
      </c>
      <c r="BB43" s="622">
        <v>0</v>
      </c>
    </row>
    <row r="44" spans="1:54">
      <c r="A44" s="819" t="s">
        <v>33</v>
      </c>
      <c r="B44" s="758"/>
      <c r="C44" s="819" t="s">
        <v>313</v>
      </c>
      <c r="D44" s="758"/>
      <c r="E44" s="819" t="s">
        <v>314</v>
      </c>
      <c r="F44" s="758"/>
      <c r="G44" s="819" t="s">
        <v>313</v>
      </c>
      <c r="H44" s="758"/>
      <c r="I44" s="819" t="s">
        <v>317</v>
      </c>
      <c r="J44" s="758"/>
      <c r="K44" s="758"/>
      <c r="L44" s="819" t="s">
        <v>316</v>
      </c>
      <c r="M44" s="758"/>
      <c r="N44" s="758"/>
      <c r="O44" s="819"/>
      <c r="P44" s="758"/>
      <c r="Q44" s="819"/>
      <c r="R44" s="758"/>
      <c r="S44" s="820" t="s">
        <v>37</v>
      </c>
      <c r="T44" s="758"/>
      <c r="U44" s="758"/>
      <c r="V44" s="758"/>
      <c r="W44" s="758"/>
      <c r="X44" s="758"/>
      <c r="Y44" s="758"/>
      <c r="Z44" s="758"/>
      <c r="AA44" s="819" t="s">
        <v>307</v>
      </c>
      <c r="AB44" s="758"/>
      <c r="AC44" s="758"/>
      <c r="AD44" s="758"/>
      <c r="AE44" s="758"/>
      <c r="AF44" s="819" t="s">
        <v>308</v>
      </c>
      <c r="AG44" s="758"/>
      <c r="AH44" s="758"/>
      <c r="AI44" s="621" t="s">
        <v>84</v>
      </c>
      <c r="AJ44" s="818" t="s">
        <v>309</v>
      </c>
      <c r="AK44" s="758"/>
      <c r="AL44" s="758"/>
      <c r="AM44" s="758"/>
      <c r="AN44" s="758"/>
      <c r="AO44" s="758"/>
      <c r="AP44" s="620">
        <v>1525000000</v>
      </c>
      <c r="AQ44" s="674">
        <v>0</v>
      </c>
      <c r="AR44" s="619">
        <v>0</v>
      </c>
      <c r="AS44" s="619">
        <v>0</v>
      </c>
      <c r="AT44" s="673">
        <v>144455025</v>
      </c>
      <c r="AU44" s="620">
        <v>-144455025</v>
      </c>
      <c r="AV44" s="673">
        <v>144455025</v>
      </c>
      <c r="AW44" s="619">
        <v>0</v>
      </c>
      <c r="AX44" s="673">
        <v>144455025</v>
      </c>
      <c r="AY44" s="619">
        <v>0</v>
      </c>
      <c r="AZ44" s="620">
        <v>144455025</v>
      </c>
      <c r="BA44" s="619">
        <v>0</v>
      </c>
      <c r="BB44" s="619">
        <v>0</v>
      </c>
    </row>
    <row r="45" spans="1:54">
      <c r="A45" s="821" t="s">
        <v>33</v>
      </c>
      <c r="B45" s="758"/>
      <c r="C45" s="821" t="s">
        <v>313</v>
      </c>
      <c r="D45" s="758"/>
      <c r="E45" s="821" t="s">
        <v>314</v>
      </c>
      <c r="F45" s="758"/>
      <c r="G45" s="821" t="s">
        <v>313</v>
      </c>
      <c r="H45" s="758"/>
      <c r="I45" s="821" t="s">
        <v>318</v>
      </c>
      <c r="J45" s="758"/>
      <c r="K45" s="758"/>
      <c r="L45" s="821"/>
      <c r="M45" s="758"/>
      <c r="N45" s="758"/>
      <c r="O45" s="821"/>
      <c r="P45" s="758"/>
      <c r="Q45" s="821"/>
      <c r="R45" s="758"/>
      <c r="S45" s="822" t="s">
        <v>222</v>
      </c>
      <c r="T45" s="758"/>
      <c r="U45" s="758"/>
      <c r="V45" s="758"/>
      <c r="W45" s="758"/>
      <c r="X45" s="758"/>
      <c r="Y45" s="758"/>
      <c r="Z45" s="758"/>
      <c r="AA45" s="821" t="s">
        <v>307</v>
      </c>
      <c r="AB45" s="758"/>
      <c r="AC45" s="758"/>
      <c r="AD45" s="758"/>
      <c r="AE45" s="758"/>
      <c r="AF45" s="821" t="s">
        <v>308</v>
      </c>
      <c r="AG45" s="758"/>
      <c r="AH45" s="758"/>
      <c r="AI45" s="624" t="s">
        <v>84</v>
      </c>
      <c r="AJ45" s="823" t="s">
        <v>309</v>
      </c>
      <c r="AK45" s="758"/>
      <c r="AL45" s="758"/>
      <c r="AM45" s="758"/>
      <c r="AN45" s="758"/>
      <c r="AO45" s="758"/>
      <c r="AP45" s="623">
        <v>24015000000</v>
      </c>
      <c r="AQ45" s="671">
        <v>0</v>
      </c>
      <c r="AR45" s="622">
        <v>0</v>
      </c>
      <c r="AS45" s="622">
        <v>0</v>
      </c>
      <c r="AT45" s="670">
        <v>5122296588</v>
      </c>
      <c r="AU45" s="623">
        <v>-5122296588</v>
      </c>
      <c r="AV45" s="670">
        <v>5122296588</v>
      </c>
      <c r="AW45" s="622">
        <v>0</v>
      </c>
      <c r="AX45" s="670">
        <v>5122296588</v>
      </c>
      <c r="AY45" s="622">
        <v>0</v>
      </c>
      <c r="AZ45" s="623">
        <v>5122296588</v>
      </c>
      <c r="BA45" s="622">
        <v>0</v>
      </c>
      <c r="BB45" s="622">
        <v>0</v>
      </c>
    </row>
    <row r="46" spans="1:54">
      <c r="A46" s="819" t="s">
        <v>33</v>
      </c>
      <c r="B46" s="758"/>
      <c r="C46" s="819" t="s">
        <v>313</v>
      </c>
      <c r="D46" s="758"/>
      <c r="E46" s="819" t="s">
        <v>314</v>
      </c>
      <c r="F46" s="758"/>
      <c r="G46" s="819" t="s">
        <v>313</v>
      </c>
      <c r="H46" s="758"/>
      <c r="I46" s="819" t="s">
        <v>318</v>
      </c>
      <c r="J46" s="758"/>
      <c r="K46" s="758"/>
      <c r="L46" s="819" t="s">
        <v>313</v>
      </c>
      <c r="M46" s="758"/>
      <c r="N46" s="758"/>
      <c r="O46" s="819"/>
      <c r="P46" s="758"/>
      <c r="Q46" s="819"/>
      <c r="R46" s="758"/>
      <c r="S46" s="820" t="s">
        <v>38</v>
      </c>
      <c r="T46" s="758"/>
      <c r="U46" s="758"/>
      <c r="V46" s="758"/>
      <c r="W46" s="758"/>
      <c r="X46" s="758"/>
      <c r="Y46" s="758"/>
      <c r="Z46" s="758"/>
      <c r="AA46" s="819" t="s">
        <v>307</v>
      </c>
      <c r="AB46" s="758"/>
      <c r="AC46" s="758"/>
      <c r="AD46" s="758"/>
      <c r="AE46" s="758"/>
      <c r="AF46" s="819" t="s">
        <v>308</v>
      </c>
      <c r="AG46" s="758"/>
      <c r="AH46" s="758"/>
      <c r="AI46" s="621" t="s">
        <v>84</v>
      </c>
      <c r="AJ46" s="818" t="s">
        <v>309</v>
      </c>
      <c r="AK46" s="758"/>
      <c r="AL46" s="758"/>
      <c r="AM46" s="758"/>
      <c r="AN46" s="758"/>
      <c r="AO46" s="758"/>
      <c r="AP46" s="620">
        <v>3150962889</v>
      </c>
      <c r="AQ46" s="674">
        <v>0</v>
      </c>
      <c r="AR46" s="619">
        <v>0</v>
      </c>
      <c r="AS46" s="619">
        <v>0</v>
      </c>
      <c r="AT46" s="673">
        <v>295060203</v>
      </c>
      <c r="AU46" s="620">
        <v>-295060203</v>
      </c>
      <c r="AV46" s="673">
        <v>295060203</v>
      </c>
      <c r="AW46" s="619">
        <v>0</v>
      </c>
      <c r="AX46" s="673">
        <v>295060203</v>
      </c>
      <c r="AY46" s="619">
        <v>0</v>
      </c>
      <c r="AZ46" s="620">
        <v>295060203</v>
      </c>
      <c r="BA46" s="619">
        <v>0</v>
      </c>
      <c r="BB46" s="619">
        <v>0</v>
      </c>
    </row>
    <row r="47" spans="1:54">
      <c r="A47" s="819" t="s">
        <v>33</v>
      </c>
      <c r="B47" s="758"/>
      <c r="C47" s="819" t="s">
        <v>313</v>
      </c>
      <c r="D47" s="758"/>
      <c r="E47" s="819" t="s">
        <v>314</v>
      </c>
      <c r="F47" s="758"/>
      <c r="G47" s="819" t="s">
        <v>313</v>
      </c>
      <c r="H47" s="758"/>
      <c r="I47" s="819" t="s">
        <v>318</v>
      </c>
      <c r="J47" s="758"/>
      <c r="K47" s="758"/>
      <c r="L47" s="819" t="s">
        <v>316</v>
      </c>
      <c r="M47" s="758"/>
      <c r="N47" s="758"/>
      <c r="O47" s="819"/>
      <c r="P47" s="758"/>
      <c r="Q47" s="819"/>
      <c r="R47" s="758"/>
      <c r="S47" s="820" t="s">
        <v>39</v>
      </c>
      <c r="T47" s="758"/>
      <c r="U47" s="758"/>
      <c r="V47" s="758"/>
      <c r="W47" s="758"/>
      <c r="X47" s="758"/>
      <c r="Y47" s="758"/>
      <c r="Z47" s="758"/>
      <c r="AA47" s="819" t="s">
        <v>307</v>
      </c>
      <c r="AB47" s="758"/>
      <c r="AC47" s="758"/>
      <c r="AD47" s="758"/>
      <c r="AE47" s="758"/>
      <c r="AF47" s="819" t="s">
        <v>308</v>
      </c>
      <c r="AG47" s="758"/>
      <c r="AH47" s="758"/>
      <c r="AI47" s="621" t="s">
        <v>84</v>
      </c>
      <c r="AJ47" s="818" t="s">
        <v>309</v>
      </c>
      <c r="AK47" s="758"/>
      <c r="AL47" s="758"/>
      <c r="AM47" s="758"/>
      <c r="AN47" s="758"/>
      <c r="AO47" s="758"/>
      <c r="AP47" s="620">
        <v>2597340556</v>
      </c>
      <c r="AQ47" s="674">
        <v>0</v>
      </c>
      <c r="AR47" s="619">
        <v>0</v>
      </c>
      <c r="AS47" s="619">
        <v>0</v>
      </c>
      <c r="AT47" s="673">
        <v>240582422</v>
      </c>
      <c r="AU47" s="620">
        <v>-240582422</v>
      </c>
      <c r="AV47" s="673">
        <v>240582422</v>
      </c>
      <c r="AW47" s="619">
        <v>0</v>
      </c>
      <c r="AX47" s="673">
        <v>240582422</v>
      </c>
      <c r="AY47" s="619">
        <v>0</v>
      </c>
      <c r="AZ47" s="620">
        <v>240582422</v>
      </c>
      <c r="BA47" s="619">
        <v>0</v>
      </c>
      <c r="BB47" s="619">
        <v>0</v>
      </c>
    </row>
    <row r="48" spans="1:54">
      <c r="A48" s="819" t="s">
        <v>33</v>
      </c>
      <c r="B48" s="758"/>
      <c r="C48" s="819" t="s">
        <v>313</v>
      </c>
      <c r="D48" s="758"/>
      <c r="E48" s="819" t="s">
        <v>314</v>
      </c>
      <c r="F48" s="758"/>
      <c r="G48" s="819" t="s">
        <v>313</v>
      </c>
      <c r="H48" s="758"/>
      <c r="I48" s="819" t="s">
        <v>318</v>
      </c>
      <c r="J48" s="758"/>
      <c r="K48" s="758"/>
      <c r="L48" s="819" t="s">
        <v>319</v>
      </c>
      <c r="M48" s="758"/>
      <c r="N48" s="758"/>
      <c r="O48" s="819"/>
      <c r="P48" s="758"/>
      <c r="Q48" s="819"/>
      <c r="R48" s="758"/>
      <c r="S48" s="820" t="s">
        <v>40</v>
      </c>
      <c r="T48" s="758"/>
      <c r="U48" s="758"/>
      <c r="V48" s="758"/>
      <c r="W48" s="758"/>
      <c r="X48" s="758"/>
      <c r="Y48" s="758"/>
      <c r="Z48" s="758"/>
      <c r="AA48" s="819" t="s">
        <v>307</v>
      </c>
      <c r="AB48" s="758"/>
      <c r="AC48" s="758"/>
      <c r="AD48" s="758"/>
      <c r="AE48" s="758"/>
      <c r="AF48" s="819" t="s">
        <v>308</v>
      </c>
      <c r="AG48" s="758"/>
      <c r="AH48" s="758"/>
      <c r="AI48" s="621" t="s">
        <v>84</v>
      </c>
      <c r="AJ48" s="818" t="s">
        <v>309</v>
      </c>
      <c r="AK48" s="758"/>
      <c r="AL48" s="758"/>
      <c r="AM48" s="758"/>
      <c r="AN48" s="758"/>
      <c r="AO48" s="758"/>
      <c r="AP48" s="620">
        <v>4253886505</v>
      </c>
      <c r="AQ48" s="674">
        <v>0</v>
      </c>
      <c r="AR48" s="619">
        <v>0</v>
      </c>
      <c r="AS48" s="619">
        <v>0</v>
      </c>
      <c r="AT48" s="673">
        <v>4097223893</v>
      </c>
      <c r="AU48" s="620">
        <v>-4097223893</v>
      </c>
      <c r="AV48" s="673">
        <v>4097223893</v>
      </c>
      <c r="AW48" s="619">
        <v>0</v>
      </c>
      <c r="AX48" s="673">
        <v>4097223893</v>
      </c>
      <c r="AY48" s="619">
        <v>0</v>
      </c>
      <c r="AZ48" s="620">
        <v>4097223893</v>
      </c>
      <c r="BA48" s="619">
        <v>0</v>
      </c>
      <c r="BB48" s="619">
        <v>0</v>
      </c>
    </row>
    <row r="49" spans="1:54">
      <c r="A49" s="819" t="s">
        <v>33</v>
      </c>
      <c r="B49" s="758"/>
      <c r="C49" s="819" t="s">
        <v>313</v>
      </c>
      <c r="D49" s="758"/>
      <c r="E49" s="819" t="s">
        <v>314</v>
      </c>
      <c r="F49" s="758"/>
      <c r="G49" s="819" t="s">
        <v>313</v>
      </c>
      <c r="H49" s="758"/>
      <c r="I49" s="819" t="s">
        <v>318</v>
      </c>
      <c r="J49" s="758"/>
      <c r="K49" s="758"/>
      <c r="L49" s="819" t="s">
        <v>320</v>
      </c>
      <c r="M49" s="758"/>
      <c r="N49" s="758"/>
      <c r="O49" s="819"/>
      <c r="P49" s="758"/>
      <c r="Q49" s="819"/>
      <c r="R49" s="758"/>
      <c r="S49" s="820" t="s">
        <v>41</v>
      </c>
      <c r="T49" s="758"/>
      <c r="U49" s="758"/>
      <c r="V49" s="758"/>
      <c r="W49" s="758"/>
      <c r="X49" s="758"/>
      <c r="Y49" s="758"/>
      <c r="Z49" s="758"/>
      <c r="AA49" s="819" t="s">
        <v>307</v>
      </c>
      <c r="AB49" s="758"/>
      <c r="AC49" s="758"/>
      <c r="AD49" s="758"/>
      <c r="AE49" s="758"/>
      <c r="AF49" s="819" t="s">
        <v>308</v>
      </c>
      <c r="AG49" s="758"/>
      <c r="AH49" s="758"/>
      <c r="AI49" s="621" t="s">
        <v>84</v>
      </c>
      <c r="AJ49" s="818" t="s">
        <v>309</v>
      </c>
      <c r="AK49" s="758"/>
      <c r="AL49" s="758"/>
      <c r="AM49" s="758"/>
      <c r="AN49" s="758"/>
      <c r="AO49" s="758"/>
      <c r="AP49" s="620">
        <v>4008125026</v>
      </c>
      <c r="AQ49" s="674">
        <v>0</v>
      </c>
      <c r="AR49" s="619">
        <v>0</v>
      </c>
      <c r="AS49" s="619">
        <v>0</v>
      </c>
      <c r="AT49" s="673">
        <v>286310237</v>
      </c>
      <c r="AU49" s="620">
        <v>-286310237</v>
      </c>
      <c r="AV49" s="673">
        <v>286310237</v>
      </c>
      <c r="AW49" s="619">
        <v>0</v>
      </c>
      <c r="AX49" s="673">
        <v>286310237</v>
      </c>
      <c r="AY49" s="619">
        <v>0</v>
      </c>
      <c r="AZ49" s="620">
        <v>286310237</v>
      </c>
      <c r="BA49" s="619">
        <v>0</v>
      </c>
      <c r="BB49" s="619">
        <v>0</v>
      </c>
    </row>
    <row r="50" spans="1:54">
      <c r="A50" s="819" t="s">
        <v>33</v>
      </c>
      <c r="B50" s="758"/>
      <c r="C50" s="819" t="s">
        <v>313</v>
      </c>
      <c r="D50" s="758"/>
      <c r="E50" s="819" t="s">
        <v>314</v>
      </c>
      <c r="F50" s="758"/>
      <c r="G50" s="819" t="s">
        <v>313</v>
      </c>
      <c r="H50" s="758"/>
      <c r="I50" s="819" t="s">
        <v>318</v>
      </c>
      <c r="J50" s="758"/>
      <c r="K50" s="758"/>
      <c r="L50" s="819" t="s">
        <v>42</v>
      </c>
      <c r="M50" s="758"/>
      <c r="N50" s="758"/>
      <c r="O50" s="819"/>
      <c r="P50" s="758"/>
      <c r="Q50" s="819"/>
      <c r="R50" s="758"/>
      <c r="S50" s="820" t="s">
        <v>43</v>
      </c>
      <c r="T50" s="758"/>
      <c r="U50" s="758"/>
      <c r="V50" s="758"/>
      <c r="W50" s="758"/>
      <c r="X50" s="758"/>
      <c r="Y50" s="758"/>
      <c r="Z50" s="758"/>
      <c r="AA50" s="819" t="s">
        <v>307</v>
      </c>
      <c r="AB50" s="758"/>
      <c r="AC50" s="758"/>
      <c r="AD50" s="758"/>
      <c r="AE50" s="758"/>
      <c r="AF50" s="819" t="s">
        <v>308</v>
      </c>
      <c r="AG50" s="758"/>
      <c r="AH50" s="758"/>
      <c r="AI50" s="621" t="s">
        <v>84</v>
      </c>
      <c r="AJ50" s="818" t="s">
        <v>309</v>
      </c>
      <c r="AK50" s="758"/>
      <c r="AL50" s="758"/>
      <c r="AM50" s="758"/>
      <c r="AN50" s="758"/>
      <c r="AO50" s="758"/>
      <c r="AP50" s="620">
        <v>7990939236</v>
      </c>
      <c r="AQ50" s="674">
        <v>0</v>
      </c>
      <c r="AR50" s="619">
        <v>0</v>
      </c>
      <c r="AS50" s="619">
        <v>0</v>
      </c>
      <c r="AT50" s="673">
        <v>16979341</v>
      </c>
      <c r="AU50" s="620">
        <v>-16979341</v>
      </c>
      <c r="AV50" s="673">
        <v>16979341</v>
      </c>
      <c r="AW50" s="619">
        <v>0</v>
      </c>
      <c r="AX50" s="673">
        <v>16979341</v>
      </c>
      <c r="AY50" s="619">
        <v>0</v>
      </c>
      <c r="AZ50" s="620">
        <v>16979341</v>
      </c>
      <c r="BA50" s="619">
        <v>0</v>
      </c>
      <c r="BB50" s="619">
        <v>0</v>
      </c>
    </row>
    <row r="51" spans="1:54">
      <c r="A51" s="819" t="s">
        <v>33</v>
      </c>
      <c r="B51" s="758"/>
      <c r="C51" s="819" t="s">
        <v>313</v>
      </c>
      <c r="D51" s="758"/>
      <c r="E51" s="819" t="s">
        <v>314</v>
      </c>
      <c r="F51" s="758"/>
      <c r="G51" s="819" t="s">
        <v>313</v>
      </c>
      <c r="H51" s="758"/>
      <c r="I51" s="819" t="s">
        <v>318</v>
      </c>
      <c r="J51" s="758"/>
      <c r="K51" s="758"/>
      <c r="L51" s="819" t="s">
        <v>321</v>
      </c>
      <c r="M51" s="758"/>
      <c r="N51" s="758"/>
      <c r="O51" s="819"/>
      <c r="P51" s="758"/>
      <c r="Q51" s="819"/>
      <c r="R51" s="758"/>
      <c r="S51" s="820" t="s">
        <v>44</v>
      </c>
      <c r="T51" s="758"/>
      <c r="U51" s="758"/>
      <c r="V51" s="758"/>
      <c r="W51" s="758"/>
      <c r="X51" s="758"/>
      <c r="Y51" s="758"/>
      <c r="Z51" s="758"/>
      <c r="AA51" s="819" t="s">
        <v>307</v>
      </c>
      <c r="AB51" s="758"/>
      <c r="AC51" s="758"/>
      <c r="AD51" s="758"/>
      <c r="AE51" s="758"/>
      <c r="AF51" s="819" t="s">
        <v>308</v>
      </c>
      <c r="AG51" s="758"/>
      <c r="AH51" s="758"/>
      <c r="AI51" s="621" t="s">
        <v>84</v>
      </c>
      <c r="AJ51" s="818" t="s">
        <v>309</v>
      </c>
      <c r="AK51" s="758"/>
      <c r="AL51" s="758"/>
      <c r="AM51" s="758"/>
      <c r="AN51" s="758"/>
      <c r="AO51" s="758"/>
      <c r="AP51" s="620">
        <v>2013745788</v>
      </c>
      <c r="AQ51" s="674">
        <v>0</v>
      </c>
      <c r="AR51" s="619">
        <v>0</v>
      </c>
      <c r="AS51" s="619">
        <v>0</v>
      </c>
      <c r="AT51" s="673">
        <v>186140492</v>
      </c>
      <c r="AU51" s="620">
        <v>-186140492</v>
      </c>
      <c r="AV51" s="673">
        <v>186140492</v>
      </c>
      <c r="AW51" s="619">
        <v>0</v>
      </c>
      <c r="AX51" s="673">
        <v>186140492</v>
      </c>
      <c r="AY51" s="619">
        <v>0</v>
      </c>
      <c r="AZ51" s="620">
        <v>186140492</v>
      </c>
      <c r="BA51" s="619">
        <v>0</v>
      </c>
      <c r="BB51" s="619">
        <v>0</v>
      </c>
    </row>
    <row r="52" spans="1:54">
      <c r="A52" s="821" t="s">
        <v>33</v>
      </c>
      <c r="B52" s="758"/>
      <c r="C52" s="821" t="s">
        <v>313</v>
      </c>
      <c r="D52" s="758"/>
      <c r="E52" s="821" t="s">
        <v>314</v>
      </c>
      <c r="F52" s="758"/>
      <c r="G52" s="821" t="s">
        <v>313</v>
      </c>
      <c r="H52" s="758"/>
      <c r="I52" s="821" t="s">
        <v>322</v>
      </c>
      <c r="J52" s="758"/>
      <c r="K52" s="758"/>
      <c r="L52" s="821"/>
      <c r="M52" s="758"/>
      <c r="N52" s="758"/>
      <c r="O52" s="821"/>
      <c r="P52" s="758"/>
      <c r="Q52" s="821"/>
      <c r="R52" s="758"/>
      <c r="S52" s="822" t="s">
        <v>223</v>
      </c>
      <c r="T52" s="758"/>
      <c r="U52" s="758"/>
      <c r="V52" s="758"/>
      <c r="W52" s="758"/>
      <c r="X52" s="758"/>
      <c r="Y52" s="758"/>
      <c r="Z52" s="758"/>
      <c r="AA52" s="821" t="s">
        <v>307</v>
      </c>
      <c r="AB52" s="758"/>
      <c r="AC52" s="758"/>
      <c r="AD52" s="758"/>
      <c r="AE52" s="758"/>
      <c r="AF52" s="821" t="s">
        <v>308</v>
      </c>
      <c r="AG52" s="758"/>
      <c r="AH52" s="758"/>
      <c r="AI52" s="624" t="s">
        <v>84</v>
      </c>
      <c r="AJ52" s="823" t="s">
        <v>309</v>
      </c>
      <c r="AK52" s="758"/>
      <c r="AL52" s="758"/>
      <c r="AM52" s="758"/>
      <c r="AN52" s="758"/>
      <c r="AO52" s="758"/>
      <c r="AP52" s="623">
        <v>572000000</v>
      </c>
      <c r="AQ52" s="671">
        <v>0</v>
      </c>
      <c r="AR52" s="622">
        <v>0</v>
      </c>
      <c r="AS52" s="622">
        <v>0</v>
      </c>
      <c r="AT52" s="670">
        <v>48385587</v>
      </c>
      <c r="AU52" s="623">
        <v>-48385587</v>
      </c>
      <c r="AV52" s="670">
        <v>48385587</v>
      </c>
      <c r="AW52" s="622">
        <v>0</v>
      </c>
      <c r="AX52" s="670">
        <v>48385587</v>
      </c>
      <c r="AY52" s="622">
        <v>0</v>
      </c>
      <c r="AZ52" s="623">
        <v>48385587</v>
      </c>
      <c r="BA52" s="622">
        <v>0</v>
      </c>
      <c r="BB52" s="622">
        <v>0</v>
      </c>
    </row>
    <row r="53" spans="1:54">
      <c r="A53" s="819" t="s">
        <v>33</v>
      </c>
      <c r="B53" s="758"/>
      <c r="C53" s="819" t="s">
        <v>313</v>
      </c>
      <c r="D53" s="758"/>
      <c r="E53" s="819" t="s">
        <v>314</v>
      </c>
      <c r="F53" s="758"/>
      <c r="G53" s="819" t="s">
        <v>313</v>
      </c>
      <c r="H53" s="758"/>
      <c r="I53" s="819" t="s">
        <v>322</v>
      </c>
      <c r="J53" s="758"/>
      <c r="K53" s="758"/>
      <c r="L53" s="819" t="s">
        <v>313</v>
      </c>
      <c r="M53" s="758"/>
      <c r="N53" s="758"/>
      <c r="O53" s="819"/>
      <c r="P53" s="758"/>
      <c r="Q53" s="819"/>
      <c r="R53" s="758"/>
      <c r="S53" s="820" t="s">
        <v>45</v>
      </c>
      <c r="T53" s="758"/>
      <c r="U53" s="758"/>
      <c r="V53" s="758"/>
      <c r="W53" s="758"/>
      <c r="X53" s="758"/>
      <c r="Y53" s="758"/>
      <c r="Z53" s="758"/>
      <c r="AA53" s="819" t="s">
        <v>307</v>
      </c>
      <c r="AB53" s="758"/>
      <c r="AC53" s="758"/>
      <c r="AD53" s="758"/>
      <c r="AE53" s="758"/>
      <c r="AF53" s="819" t="s">
        <v>308</v>
      </c>
      <c r="AG53" s="758"/>
      <c r="AH53" s="758"/>
      <c r="AI53" s="621" t="s">
        <v>84</v>
      </c>
      <c r="AJ53" s="818" t="s">
        <v>309</v>
      </c>
      <c r="AK53" s="758"/>
      <c r="AL53" s="758"/>
      <c r="AM53" s="758"/>
      <c r="AN53" s="758"/>
      <c r="AO53" s="758"/>
      <c r="AP53" s="620">
        <v>300000000</v>
      </c>
      <c r="AQ53" s="674">
        <v>0</v>
      </c>
      <c r="AR53" s="619">
        <v>0</v>
      </c>
      <c r="AS53" s="619">
        <v>0</v>
      </c>
      <c r="AT53" s="673">
        <v>30878738</v>
      </c>
      <c r="AU53" s="620">
        <v>-30878738</v>
      </c>
      <c r="AV53" s="673">
        <v>30878738</v>
      </c>
      <c r="AW53" s="619">
        <v>0</v>
      </c>
      <c r="AX53" s="673">
        <v>30878738</v>
      </c>
      <c r="AY53" s="619">
        <v>0</v>
      </c>
      <c r="AZ53" s="620">
        <v>30878738</v>
      </c>
      <c r="BA53" s="619">
        <v>0</v>
      </c>
      <c r="BB53" s="619">
        <v>0</v>
      </c>
    </row>
    <row r="54" spans="1:54">
      <c r="A54" s="819" t="s">
        <v>33</v>
      </c>
      <c r="B54" s="758"/>
      <c r="C54" s="819" t="s">
        <v>313</v>
      </c>
      <c r="D54" s="758"/>
      <c r="E54" s="819" t="s">
        <v>314</v>
      </c>
      <c r="F54" s="758"/>
      <c r="G54" s="819" t="s">
        <v>313</v>
      </c>
      <c r="H54" s="758"/>
      <c r="I54" s="819" t="s">
        <v>322</v>
      </c>
      <c r="J54" s="758"/>
      <c r="K54" s="758"/>
      <c r="L54" s="819" t="s">
        <v>323</v>
      </c>
      <c r="M54" s="758"/>
      <c r="N54" s="758"/>
      <c r="O54" s="819"/>
      <c r="P54" s="758"/>
      <c r="Q54" s="819"/>
      <c r="R54" s="758"/>
      <c r="S54" s="820" t="s">
        <v>46</v>
      </c>
      <c r="T54" s="758"/>
      <c r="U54" s="758"/>
      <c r="V54" s="758"/>
      <c r="W54" s="758"/>
      <c r="X54" s="758"/>
      <c r="Y54" s="758"/>
      <c r="Z54" s="758"/>
      <c r="AA54" s="819" t="s">
        <v>307</v>
      </c>
      <c r="AB54" s="758"/>
      <c r="AC54" s="758"/>
      <c r="AD54" s="758"/>
      <c r="AE54" s="758"/>
      <c r="AF54" s="819" t="s">
        <v>308</v>
      </c>
      <c r="AG54" s="758"/>
      <c r="AH54" s="758"/>
      <c r="AI54" s="621" t="s">
        <v>84</v>
      </c>
      <c r="AJ54" s="818" t="s">
        <v>309</v>
      </c>
      <c r="AK54" s="758"/>
      <c r="AL54" s="758"/>
      <c r="AM54" s="758"/>
      <c r="AN54" s="758"/>
      <c r="AO54" s="758"/>
      <c r="AP54" s="620">
        <v>272000000</v>
      </c>
      <c r="AQ54" s="674">
        <v>0</v>
      </c>
      <c r="AR54" s="619">
        <v>0</v>
      </c>
      <c r="AS54" s="619">
        <v>0</v>
      </c>
      <c r="AT54" s="673">
        <v>17506849</v>
      </c>
      <c r="AU54" s="620">
        <v>-17506849</v>
      </c>
      <c r="AV54" s="673">
        <v>17506849</v>
      </c>
      <c r="AW54" s="619">
        <v>0</v>
      </c>
      <c r="AX54" s="673">
        <v>17506849</v>
      </c>
      <c r="AY54" s="619">
        <v>0</v>
      </c>
      <c r="AZ54" s="620">
        <v>17506849</v>
      </c>
      <c r="BA54" s="619">
        <v>0</v>
      </c>
      <c r="BB54" s="619">
        <v>0</v>
      </c>
    </row>
    <row r="55" spans="1:54">
      <c r="A55" s="819" t="s">
        <v>33</v>
      </c>
      <c r="B55" s="758"/>
      <c r="C55" s="819" t="s">
        <v>313</v>
      </c>
      <c r="D55" s="758"/>
      <c r="E55" s="819" t="s">
        <v>314</v>
      </c>
      <c r="F55" s="758"/>
      <c r="G55" s="819" t="s">
        <v>313</v>
      </c>
      <c r="H55" s="758"/>
      <c r="I55" s="819" t="s">
        <v>84</v>
      </c>
      <c r="J55" s="758"/>
      <c r="K55" s="758"/>
      <c r="L55" s="819"/>
      <c r="M55" s="758"/>
      <c r="N55" s="758"/>
      <c r="O55" s="819"/>
      <c r="P55" s="758"/>
      <c r="Q55" s="819"/>
      <c r="R55" s="758"/>
      <c r="S55" s="820" t="s">
        <v>702</v>
      </c>
      <c r="T55" s="758"/>
      <c r="U55" s="758"/>
      <c r="V55" s="758"/>
      <c r="W55" s="758"/>
      <c r="X55" s="758"/>
      <c r="Y55" s="758"/>
      <c r="Z55" s="758"/>
      <c r="AA55" s="819" t="s">
        <v>307</v>
      </c>
      <c r="AB55" s="758"/>
      <c r="AC55" s="758"/>
      <c r="AD55" s="758"/>
      <c r="AE55" s="758"/>
      <c r="AF55" s="819" t="s">
        <v>308</v>
      </c>
      <c r="AG55" s="758"/>
      <c r="AH55" s="758"/>
      <c r="AI55" s="621" t="s">
        <v>84</v>
      </c>
      <c r="AJ55" s="818" t="s">
        <v>309</v>
      </c>
      <c r="AK55" s="758"/>
      <c r="AL55" s="758"/>
      <c r="AM55" s="758"/>
      <c r="AN55" s="758"/>
      <c r="AO55" s="758"/>
      <c r="AP55" s="619">
        <v>0</v>
      </c>
      <c r="AQ55" s="674">
        <v>0</v>
      </c>
      <c r="AR55" s="619">
        <v>0</v>
      </c>
      <c r="AS55" s="620">
        <v>9382000000</v>
      </c>
      <c r="AT55" s="674">
        <v>0</v>
      </c>
      <c r="AU55" s="619">
        <v>0</v>
      </c>
      <c r="AV55" s="674">
        <v>0</v>
      </c>
      <c r="AW55" s="619">
        <v>0</v>
      </c>
      <c r="AX55" s="674">
        <v>0</v>
      </c>
      <c r="AY55" s="619">
        <v>0</v>
      </c>
      <c r="AZ55" s="619">
        <v>0</v>
      </c>
      <c r="BA55" s="619">
        <v>0</v>
      </c>
      <c r="BB55" s="619">
        <v>0</v>
      </c>
    </row>
    <row r="56" spans="1:54">
      <c r="A56" s="821" t="s">
        <v>33</v>
      </c>
      <c r="B56" s="758"/>
      <c r="C56" s="821" t="s">
        <v>313</v>
      </c>
      <c r="D56" s="758"/>
      <c r="E56" s="821" t="s">
        <v>314</v>
      </c>
      <c r="F56" s="758"/>
      <c r="G56" s="821" t="s">
        <v>316</v>
      </c>
      <c r="H56" s="758"/>
      <c r="I56" s="821"/>
      <c r="J56" s="758"/>
      <c r="K56" s="758"/>
      <c r="L56" s="821"/>
      <c r="M56" s="758"/>
      <c r="N56" s="758"/>
      <c r="O56" s="821"/>
      <c r="P56" s="758"/>
      <c r="Q56" s="821"/>
      <c r="R56" s="758"/>
      <c r="S56" s="822" t="s">
        <v>226</v>
      </c>
      <c r="T56" s="758"/>
      <c r="U56" s="758"/>
      <c r="V56" s="758"/>
      <c r="W56" s="758"/>
      <c r="X56" s="758"/>
      <c r="Y56" s="758"/>
      <c r="Z56" s="758"/>
      <c r="AA56" s="821" t="s">
        <v>307</v>
      </c>
      <c r="AB56" s="758"/>
      <c r="AC56" s="758"/>
      <c r="AD56" s="758"/>
      <c r="AE56" s="758"/>
      <c r="AF56" s="821" t="s">
        <v>308</v>
      </c>
      <c r="AG56" s="758"/>
      <c r="AH56" s="758"/>
      <c r="AI56" s="624" t="s">
        <v>84</v>
      </c>
      <c r="AJ56" s="823" t="s">
        <v>309</v>
      </c>
      <c r="AK56" s="758"/>
      <c r="AL56" s="758"/>
      <c r="AM56" s="758"/>
      <c r="AN56" s="758"/>
      <c r="AO56" s="758"/>
      <c r="AP56" s="623">
        <v>2620100000</v>
      </c>
      <c r="AQ56" s="670">
        <v>70900000</v>
      </c>
      <c r="AR56" s="623">
        <v>97571</v>
      </c>
      <c r="AS56" s="622">
        <v>0</v>
      </c>
      <c r="AT56" s="670">
        <v>36856155</v>
      </c>
      <c r="AU56" s="623">
        <v>34043845</v>
      </c>
      <c r="AV56" s="670">
        <v>216965881</v>
      </c>
      <c r="AW56" s="623">
        <v>-180109726</v>
      </c>
      <c r="AX56" s="670">
        <v>229901641</v>
      </c>
      <c r="AY56" s="623">
        <v>-12935760</v>
      </c>
      <c r="AZ56" s="623">
        <v>229901641</v>
      </c>
      <c r="BA56" s="622">
        <v>0</v>
      </c>
      <c r="BB56" s="622">
        <v>0</v>
      </c>
    </row>
    <row r="57" spans="1:54">
      <c r="A57" s="819" t="s">
        <v>33</v>
      </c>
      <c r="B57" s="758"/>
      <c r="C57" s="819" t="s">
        <v>313</v>
      </c>
      <c r="D57" s="758"/>
      <c r="E57" s="819" t="s">
        <v>314</v>
      </c>
      <c r="F57" s="758"/>
      <c r="G57" s="819" t="s">
        <v>316</v>
      </c>
      <c r="H57" s="758"/>
      <c r="I57" s="819" t="s">
        <v>324</v>
      </c>
      <c r="J57" s="758"/>
      <c r="K57" s="758"/>
      <c r="L57" s="819"/>
      <c r="M57" s="758"/>
      <c r="N57" s="758"/>
      <c r="O57" s="819"/>
      <c r="P57" s="758"/>
      <c r="Q57" s="819"/>
      <c r="R57" s="758"/>
      <c r="S57" s="820" t="s">
        <v>47</v>
      </c>
      <c r="T57" s="758"/>
      <c r="U57" s="758"/>
      <c r="V57" s="758"/>
      <c r="W57" s="758"/>
      <c r="X57" s="758"/>
      <c r="Y57" s="758"/>
      <c r="Z57" s="758"/>
      <c r="AA57" s="819" t="s">
        <v>307</v>
      </c>
      <c r="AB57" s="758"/>
      <c r="AC57" s="758"/>
      <c r="AD57" s="758"/>
      <c r="AE57" s="758"/>
      <c r="AF57" s="819" t="s">
        <v>308</v>
      </c>
      <c r="AG57" s="758"/>
      <c r="AH57" s="758"/>
      <c r="AI57" s="621" t="s">
        <v>84</v>
      </c>
      <c r="AJ57" s="818" t="s">
        <v>309</v>
      </c>
      <c r="AK57" s="758"/>
      <c r="AL57" s="758"/>
      <c r="AM57" s="758"/>
      <c r="AN57" s="758"/>
      <c r="AO57" s="758"/>
      <c r="AP57" s="620">
        <v>2620100000</v>
      </c>
      <c r="AQ57" s="673">
        <v>70900000</v>
      </c>
      <c r="AR57" s="620">
        <v>97571</v>
      </c>
      <c r="AS57" s="619">
        <v>0</v>
      </c>
      <c r="AT57" s="673">
        <v>36856155</v>
      </c>
      <c r="AU57" s="620">
        <v>34043845</v>
      </c>
      <c r="AV57" s="673">
        <v>216965881</v>
      </c>
      <c r="AW57" s="620">
        <v>-180109726</v>
      </c>
      <c r="AX57" s="673">
        <v>229901641</v>
      </c>
      <c r="AY57" s="620">
        <v>-12935760</v>
      </c>
      <c r="AZ57" s="620">
        <v>229901641</v>
      </c>
      <c r="BA57" s="619">
        <v>0</v>
      </c>
      <c r="BB57" s="619">
        <v>0</v>
      </c>
    </row>
    <row r="58" spans="1:54">
      <c r="A58" s="821" t="s">
        <v>33</v>
      </c>
      <c r="B58" s="758"/>
      <c r="C58" s="821" t="s">
        <v>313</v>
      </c>
      <c r="D58" s="758"/>
      <c r="E58" s="821" t="s">
        <v>314</v>
      </c>
      <c r="F58" s="758"/>
      <c r="G58" s="821" t="s">
        <v>318</v>
      </c>
      <c r="H58" s="758"/>
      <c r="I58" s="821"/>
      <c r="J58" s="758"/>
      <c r="K58" s="758"/>
      <c r="L58" s="821"/>
      <c r="M58" s="758"/>
      <c r="N58" s="758"/>
      <c r="O58" s="821"/>
      <c r="P58" s="758"/>
      <c r="Q58" s="821"/>
      <c r="R58" s="758"/>
      <c r="S58" s="822" t="s">
        <v>228</v>
      </c>
      <c r="T58" s="758"/>
      <c r="U58" s="758"/>
      <c r="V58" s="758"/>
      <c r="W58" s="758"/>
      <c r="X58" s="758"/>
      <c r="Y58" s="758"/>
      <c r="Z58" s="758"/>
      <c r="AA58" s="821" t="s">
        <v>307</v>
      </c>
      <c r="AB58" s="758"/>
      <c r="AC58" s="758"/>
      <c r="AD58" s="758"/>
      <c r="AE58" s="758"/>
      <c r="AF58" s="821" t="s">
        <v>308</v>
      </c>
      <c r="AG58" s="758"/>
      <c r="AH58" s="758"/>
      <c r="AI58" s="624" t="s">
        <v>84</v>
      </c>
      <c r="AJ58" s="823" t="s">
        <v>309</v>
      </c>
      <c r="AK58" s="758"/>
      <c r="AL58" s="758"/>
      <c r="AM58" s="758"/>
      <c r="AN58" s="758"/>
      <c r="AO58" s="758"/>
      <c r="AP58" s="623">
        <v>35057916667</v>
      </c>
      <c r="AQ58" s="671">
        <v>0</v>
      </c>
      <c r="AR58" s="622">
        <v>0</v>
      </c>
      <c r="AS58" s="622">
        <v>0</v>
      </c>
      <c r="AT58" s="670">
        <v>3701612400</v>
      </c>
      <c r="AU58" s="623">
        <v>-3701612400</v>
      </c>
      <c r="AV58" s="670">
        <v>3701612400</v>
      </c>
      <c r="AW58" s="622">
        <v>0</v>
      </c>
      <c r="AX58" s="670">
        <v>3701612400</v>
      </c>
      <c r="AY58" s="622">
        <v>0</v>
      </c>
      <c r="AZ58" s="623">
        <v>3701612400</v>
      </c>
      <c r="BA58" s="622">
        <v>0</v>
      </c>
      <c r="BB58" s="623">
        <v>4396806</v>
      </c>
    </row>
    <row r="59" spans="1:54">
      <c r="A59" s="821" t="s">
        <v>33</v>
      </c>
      <c r="B59" s="758"/>
      <c r="C59" s="821" t="s">
        <v>313</v>
      </c>
      <c r="D59" s="758"/>
      <c r="E59" s="821" t="s">
        <v>314</v>
      </c>
      <c r="F59" s="758"/>
      <c r="G59" s="821" t="s">
        <v>318</v>
      </c>
      <c r="H59" s="758"/>
      <c r="I59" s="821" t="s">
        <v>313</v>
      </c>
      <c r="J59" s="758"/>
      <c r="K59" s="758"/>
      <c r="L59" s="821"/>
      <c r="M59" s="758"/>
      <c r="N59" s="758"/>
      <c r="O59" s="821"/>
      <c r="P59" s="758"/>
      <c r="Q59" s="821"/>
      <c r="R59" s="758"/>
      <c r="S59" s="822" t="s">
        <v>230</v>
      </c>
      <c r="T59" s="758"/>
      <c r="U59" s="758"/>
      <c r="V59" s="758"/>
      <c r="W59" s="758"/>
      <c r="X59" s="758"/>
      <c r="Y59" s="758"/>
      <c r="Z59" s="758"/>
      <c r="AA59" s="821" t="s">
        <v>307</v>
      </c>
      <c r="AB59" s="758"/>
      <c r="AC59" s="758"/>
      <c r="AD59" s="758"/>
      <c r="AE59" s="758"/>
      <c r="AF59" s="821" t="s">
        <v>308</v>
      </c>
      <c r="AG59" s="758"/>
      <c r="AH59" s="758"/>
      <c r="AI59" s="624" t="s">
        <v>84</v>
      </c>
      <c r="AJ59" s="823" t="s">
        <v>309</v>
      </c>
      <c r="AK59" s="758"/>
      <c r="AL59" s="758"/>
      <c r="AM59" s="758"/>
      <c r="AN59" s="758"/>
      <c r="AO59" s="758"/>
      <c r="AP59" s="623">
        <v>17935538469</v>
      </c>
      <c r="AQ59" s="671">
        <v>0</v>
      </c>
      <c r="AR59" s="622">
        <v>0</v>
      </c>
      <c r="AS59" s="622">
        <v>0</v>
      </c>
      <c r="AT59" s="670">
        <v>1822450447</v>
      </c>
      <c r="AU59" s="623">
        <v>-1822450447</v>
      </c>
      <c r="AV59" s="670">
        <v>1822450447</v>
      </c>
      <c r="AW59" s="622">
        <v>0</v>
      </c>
      <c r="AX59" s="670">
        <v>1822450447</v>
      </c>
      <c r="AY59" s="622">
        <v>0</v>
      </c>
      <c r="AZ59" s="623">
        <v>1822450447</v>
      </c>
      <c r="BA59" s="622">
        <v>0</v>
      </c>
      <c r="BB59" s="623">
        <v>3483860</v>
      </c>
    </row>
    <row r="60" spans="1:54">
      <c r="A60" s="819" t="s">
        <v>33</v>
      </c>
      <c r="B60" s="758"/>
      <c r="C60" s="819" t="s">
        <v>313</v>
      </c>
      <c r="D60" s="758"/>
      <c r="E60" s="819" t="s">
        <v>314</v>
      </c>
      <c r="F60" s="758"/>
      <c r="G60" s="819" t="s">
        <v>318</v>
      </c>
      <c r="H60" s="758"/>
      <c r="I60" s="819" t="s">
        <v>313</v>
      </c>
      <c r="J60" s="758"/>
      <c r="K60" s="758"/>
      <c r="L60" s="819" t="s">
        <v>313</v>
      </c>
      <c r="M60" s="758"/>
      <c r="N60" s="758"/>
      <c r="O60" s="819"/>
      <c r="P60" s="758"/>
      <c r="Q60" s="819"/>
      <c r="R60" s="758"/>
      <c r="S60" s="820" t="s">
        <v>48</v>
      </c>
      <c r="T60" s="758"/>
      <c r="U60" s="758"/>
      <c r="V60" s="758"/>
      <c r="W60" s="758"/>
      <c r="X60" s="758"/>
      <c r="Y60" s="758"/>
      <c r="Z60" s="758"/>
      <c r="AA60" s="819" t="s">
        <v>307</v>
      </c>
      <c r="AB60" s="758"/>
      <c r="AC60" s="758"/>
      <c r="AD60" s="758"/>
      <c r="AE60" s="758"/>
      <c r="AF60" s="819" t="s">
        <v>308</v>
      </c>
      <c r="AG60" s="758"/>
      <c r="AH60" s="758"/>
      <c r="AI60" s="621" t="s">
        <v>84</v>
      </c>
      <c r="AJ60" s="818" t="s">
        <v>309</v>
      </c>
      <c r="AK60" s="758"/>
      <c r="AL60" s="758"/>
      <c r="AM60" s="758"/>
      <c r="AN60" s="758"/>
      <c r="AO60" s="758"/>
      <c r="AP60" s="620">
        <v>3486406531</v>
      </c>
      <c r="AQ60" s="674">
        <v>0</v>
      </c>
      <c r="AR60" s="619">
        <v>0</v>
      </c>
      <c r="AS60" s="619">
        <v>0</v>
      </c>
      <c r="AT60" s="673">
        <v>495935200</v>
      </c>
      <c r="AU60" s="620">
        <v>-495935200</v>
      </c>
      <c r="AV60" s="673">
        <v>495935200</v>
      </c>
      <c r="AW60" s="619">
        <v>0</v>
      </c>
      <c r="AX60" s="673">
        <v>495935200</v>
      </c>
      <c r="AY60" s="619">
        <v>0</v>
      </c>
      <c r="AZ60" s="620">
        <v>495935200</v>
      </c>
      <c r="BA60" s="619">
        <v>0</v>
      </c>
      <c r="BB60" s="619">
        <v>0</v>
      </c>
    </row>
    <row r="61" spans="1:54">
      <c r="A61" s="819" t="s">
        <v>33</v>
      </c>
      <c r="B61" s="758"/>
      <c r="C61" s="819" t="s">
        <v>313</v>
      </c>
      <c r="D61" s="758"/>
      <c r="E61" s="819" t="s">
        <v>314</v>
      </c>
      <c r="F61" s="758"/>
      <c r="G61" s="819" t="s">
        <v>318</v>
      </c>
      <c r="H61" s="758"/>
      <c r="I61" s="819" t="s">
        <v>313</v>
      </c>
      <c r="J61" s="758"/>
      <c r="K61" s="758"/>
      <c r="L61" s="819" t="s">
        <v>316</v>
      </c>
      <c r="M61" s="758"/>
      <c r="N61" s="758"/>
      <c r="O61" s="819"/>
      <c r="P61" s="758"/>
      <c r="Q61" s="819"/>
      <c r="R61" s="758"/>
      <c r="S61" s="820" t="s">
        <v>49</v>
      </c>
      <c r="T61" s="758"/>
      <c r="U61" s="758"/>
      <c r="V61" s="758"/>
      <c r="W61" s="758"/>
      <c r="X61" s="758"/>
      <c r="Y61" s="758"/>
      <c r="Z61" s="758"/>
      <c r="AA61" s="819" t="s">
        <v>307</v>
      </c>
      <c r="AB61" s="758"/>
      <c r="AC61" s="758"/>
      <c r="AD61" s="758"/>
      <c r="AE61" s="758"/>
      <c r="AF61" s="819" t="s">
        <v>308</v>
      </c>
      <c r="AG61" s="758"/>
      <c r="AH61" s="758"/>
      <c r="AI61" s="621" t="s">
        <v>84</v>
      </c>
      <c r="AJ61" s="818" t="s">
        <v>309</v>
      </c>
      <c r="AK61" s="758"/>
      <c r="AL61" s="758"/>
      <c r="AM61" s="758"/>
      <c r="AN61" s="758"/>
      <c r="AO61" s="758"/>
      <c r="AP61" s="620">
        <v>1530182979</v>
      </c>
      <c r="AQ61" s="674">
        <v>0</v>
      </c>
      <c r="AR61" s="619">
        <v>0</v>
      </c>
      <c r="AS61" s="619">
        <v>0</v>
      </c>
      <c r="AT61" s="673">
        <v>7474347</v>
      </c>
      <c r="AU61" s="620">
        <v>-7474347</v>
      </c>
      <c r="AV61" s="673">
        <v>7474347</v>
      </c>
      <c r="AW61" s="619">
        <v>0</v>
      </c>
      <c r="AX61" s="673">
        <v>7474347</v>
      </c>
      <c r="AY61" s="619">
        <v>0</v>
      </c>
      <c r="AZ61" s="620">
        <v>7474347</v>
      </c>
      <c r="BA61" s="619">
        <v>0</v>
      </c>
      <c r="BB61" s="619">
        <v>0</v>
      </c>
    </row>
    <row r="62" spans="1:54">
      <c r="A62" s="819" t="s">
        <v>33</v>
      </c>
      <c r="B62" s="758"/>
      <c r="C62" s="819" t="s">
        <v>313</v>
      </c>
      <c r="D62" s="758"/>
      <c r="E62" s="819" t="s">
        <v>314</v>
      </c>
      <c r="F62" s="758"/>
      <c r="G62" s="819" t="s">
        <v>318</v>
      </c>
      <c r="H62" s="758"/>
      <c r="I62" s="819" t="s">
        <v>313</v>
      </c>
      <c r="J62" s="758"/>
      <c r="K62" s="758"/>
      <c r="L62" s="819" t="s">
        <v>323</v>
      </c>
      <c r="M62" s="758"/>
      <c r="N62" s="758"/>
      <c r="O62" s="819"/>
      <c r="P62" s="758"/>
      <c r="Q62" s="819"/>
      <c r="R62" s="758"/>
      <c r="S62" s="820" t="s">
        <v>50</v>
      </c>
      <c r="T62" s="758"/>
      <c r="U62" s="758"/>
      <c r="V62" s="758"/>
      <c r="W62" s="758"/>
      <c r="X62" s="758"/>
      <c r="Y62" s="758"/>
      <c r="Z62" s="758"/>
      <c r="AA62" s="819" t="s">
        <v>307</v>
      </c>
      <c r="AB62" s="758"/>
      <c r="AC62" s="758"/>
      <c r="AD62" s="758"/>
      <c r="AE62" s="758"/>
      <c r="AF62" s="819" t="s">
        <v>308</v>
      </c>
      <c r="AG62" s="758"/>
      <c r="AH62" s="758"/>
      <c r="AI62" s="621" t="s">
        <v>84</v>
      </c>
      <c r="AJ62" s="818" t="s">
        <v>309</v>
      </c>
      <c r="AK62" s="758"/>
      <c r="AL62" s="758"/>
      <c r="AM62" s="758"/>
      <c r="AN62" s="758"/>
      <c r="AO62" s="758"/>
      <c r="AP62" s="620">
        <v>4451871042</v>
      </c>
      <c r="AQ62" s="674">
        <v>0</v>
      </c>
      <c r="AR62" s="619">
        <v>0</v>
      </c>
      <c r="AS62" s="619">
        <v>0</v>
      </c>
      <c r="AT62" s="673">
        <v>453359200</v>
      </c>
      <c r="AU62" s="620">
        <v>-453359200</v>
      </c>
      <c r="AV62" s="673">
        <v>453359200</v>
      </c>
      <c r="AW62" s="619">
        <v>0</v>
      </c>
      <c r="AX62" s="673">
        <v>453359200</v>
      </c>
      <c r="AY62" s="619">
        <v>0</v>
      </c>
      <c r="AZ62" s="620">
        <v>453359200</v>
      </c>
      <c r="BA62" s="619">
        <v>0</v>
      </c>
      <c r="BB62" s="619">
        <v>0</v>
      </c>
    </row>
    <row r="63" spans="1:54">
      <c r="A63" s="819" t="s">
        <v>33</v>
      </c>
      <c r="B63" s="758"/>
      <c r="C63" s="819" t="s">
        <v>313</v>
      </c>
      <c r="D63" s="758"/>
      <c r="E63" s="819" t="s">
        <v>314</v>
      </c>
      <c r="F63" s="758"/>
      <c r="G63" s="819" t="s">
        <v>318</v>
      </c>
      <c r="H63" s="758"/>
      <c r="I63" s="819" t="s">
        <v>313</v>
      </c>
      <c r="J63" s="758"/>
      <c r="K63" s="758"/>
      <c r="L63" s="819" t="s">
        <v>317</v>
      </c>
      <c r="M63" s="758"/>
      <c r="N63" s="758"/>
      <c r="O63" s="819"/>
      <c r="P63" s="758"/>
      <c r="Q63" s="819"/>
      <c r="R63" s="758"/>
      <c r="S63" s="820" t="s">
        <v>51</v>
      </c>
      <c r="T63" s="758"/>
      <c r="U63" s="758"/>
      <c r="V63" s="758"/>
      <c r="W63" s="758"/>
      <c r="X63" s="758"/>
      <c r="Y63" s="758"/>
      <c r="Z63" s="758"/>
      <c r="AA63" s="819" t="s">
        <v>307</v>
      </c>
      <c r="AB63" s="758"/>
      <c r="AC63" s="758"/>
      <c r="AD63" s="758"/>
      <c r="AE63" s="758"/>
      <c r="AF63" s="819" t="s">
        <v>308</v>
      </c>
      <c r="AG63" s="758"/>
      <c r="AH63" s="758"/>
      <c r="AI63" s="621" t="s">
        <v>84</v>
      </c>
      <c r="AJ63" s="818" t="s">
        <v>309</v>
      </c>
      <c r="AK63" s="758"/>
      <c r="AL63" s="758"/>
      <c r="AM63" s="758"/>
      <c r="AN63" s="758"/>
      <c r="AO63" s="758"/>
      <c r="AP63" s="620">
        <v>7532131228</v>
      </c>
      <c r="AQ63" s="674">
        <v>0</v>
      </c>
      <c r="AR63" s="619">
        <v>0</v>
      </c>
      <c r="AS63" s="619">
        <v>0</v>
      </c>
      <c r="AT63" s="673">
        <v>773076700</v>
      </c>
      <c r="AU63" s="620">
        <v>-773076700</v>
      </c>
      <c r="AV63" s="673">
        <v>773076700</v>
      </c>
      <c r="AW63" s="619">
        <v>0</v>
      </c>
      <c r="AX63" s="673">
        <v>773076700</v>
      </c>
      <c r="AY63" s="619">
        <v>0</v>
      </c>
      <c r="AZ63" s="620">
        <v>773076700</v>
      </c>
      <c r="BA63" s="619">
        <v>0</v>
      </c>
      <c r="BB63" s="620">
        <v>3483860</v>
      </c>
    </row>
    <row r="64" spans="1:54">
      <c r="A64" s="819" t="s">
        <v>33</v>
      </c>
      <c r="B64" s="758"/>
      <c r="C64" s="819" t="s">
        <v>313</v>
      </c>
      <c r="D64" s="758"/>
      <c r="E64" s="819" t="s">
        <v>314</v>
      </c>
      <c r="F64" s="758"/>
      <c r="G64" s="819" t="s">
        <v>318</v>
      </c>
      <c r="H64" s="758"/>
      <c r="I64" s="819" t="s">
        <v>313</v>
      </c>
      <c r="J64" s="758"/>
      <c r="K64" s="758"/>
      <c r="L64" s="819" t="s">
        <v>318</v>
      </c>
      <c r="M64" s="758"/>
      <c r="N64" s="758"/>
      <c r="O64" s="819"/>
      <c r="P64" s="758"/>
      <c r="Q64" s="819"/>
      <c r="R64" s="758"/>
      <c r="S64" s="820" t="s">
        <v>52</v>
      </c>
      <c r="T64" s="758"/>
      <c r="U64" s="758"/>
      <c r="V64" s="758"/>
      <c r="W64" s="758"/>
      <c r="X64" s="758"/>
      <c r="Y64" s="758"/>
      <c r="Z64" s="758"/>
      <c r="AA64" s="819" t="s">
        <v>307</v>
      </c>
      <c r="AB64" s="758"/>
      <c r="AC64" s="758"/>
      <c r="AD64" s="758"/>
      <c r="AE64" s="758"/>
      <c r="AF64" s="819" t="s">
        <v>308</v>
      </c>
      <c r="AG64" s="758"/>
      <c r="AH64" s="758"/>
      <c r="AI64" s="621" t="s">
        <v>84</v>
      </c>
      <c r="AJ64" s="818" t="s">
        <v>309</v>
      </c>
      <c r="AK64" s="758"/>
      <c r="AL64" s="758"/>
      <c r="AM64" s="758"/>
      <c r="AN64" s="758"/>
      <c r="AO64" s="758"/>
      <c r="AP64" s="620">
        <v>934946689</v>
      </c>
      <c r="AQ64" s="674">
        <v>0</v>
      </c>
      <c r="AR64" s="619">
        <v>0</v>
      </c>
      <c r="AS64" s="619">
        <v>0</v>
      </c>
      <c r="AT64" s="673">
        <v>92605000</v>
      </c>
      <c r="AU64" s="620">
        <v>-92605000</v>
      </c>
      <c r="AV64" s="673">
        <v>92605000</v>
      </c>
      <c r="AW64" s="619">
        <v>0</v>
      </c>
      <c r="AX64" s="673">
        <v>92605000</v>
      </c>
      <c r="AY64" s="619">
        <v>0</v>
      </c>
      <c r="AZ64" s="620">
        <v>92605000</v>
      </c>
      <c r="BA64" s="619">
        <v>0</v>
      </c>
      <c r="BB64" s="619">
        <v>0</v>
      </c>
    </row>
    <row r="65" spans="1:54">
      <c r="A65" s="821" t="s">
        <v>33</v>
      </c>
      <c r="B65" s="758"/>
      <c r="C65" s="821" t="s">
        <v>313</v>
      </c>
      <c r="D65" s="758"/>
      <c r="E65" s="821" t="s">
        <v>314</v>
      </c>
      <c r="F65" s="758"/>
      <c r="G65" s="821" t="s">
        <v>318</v>
      </c>
      <c r="H65" s="758"/>
      <c r="I65" s="821" t="s">
        <v>316</v>
      </c>
      <c r="J65" s="758"/>
      <c r="K65" s="758"/>
      <c r="L65" s="821"/>
      <c r="M65" s="758"/>
      <c r="N65" s="758"/>
      <c r="O65" s="821"/>
      <c r="P65" s="758"/>
      <c r="Q65" s="821"/>
      <c r="R65" s="758"/>
      <c r="S65" s="822" t="s">
        <v>325</v>
      </c>
      <c r="T65" s="758"/>
      <c r="U65" s="758"/>
      <c r="V65" s="758"/>
      <c r="W65" s="758"/>
      <c r="X65" s="758"/>
      <c r="Y65" s="758"/>
      <c r="Z65" s="758"/>
      <c r="AA65" s="821" t="s">
        <v>307</v>
      </c>
      <c r="AB65" s="758"/>
      <c r="AC65" s="758"/>
      <c r="AD65" s="758"/>
      <c r="AE65" s="758"/>
      <c r="AF65" s="821" t="s">
        <v>308</v>
      </c>
      <c r="AG65" s="758"/>
      <c r="AH65" s="758"/>
      <c r="AI65" s="624" t="s">
        <v>84</v>
      </c>
      <c r="AJ65" s="823" t="s">
        <v>309</v>
      </c>
      <c r="AK65" s="758"/>
      <c r="AL65" s="758"/>
      <c r="AM65" s="758"/>
      <c r="AN65" s="758"/>
      <c r="AO65" s="758"/>
      <c r="AP65" s="623">
        <v>12419953098</v>
      </c>
      <c r="AQ65" s="671">
        <v>0</v>
      </c>
      <c r="AR65" s="622">
        <v>0</v>
      </c>
      <c r="AS65" s="622">
        <v>0</v>
      </c>
      <c r="AT65" s="670">
        <v>1239891053</v>
      </c>
      <c r="AU65" s="623">
        <v>-1239891053</v>
      </c>
      <c r="AV65" s="670">
        <v>1239891053</v>
      </c>
      <c r="AW65" s="622">
        <v>0</v>
      </c>
      <c r="AX65" s="670">
        <v>1239891053</v>
      </c>
      <c r="AY65" s="622">
        <v>0</v>
      </c>
      <c r="AZ65" s="623">
        <v>1239891053</v>
      </c>
      <c r="BA65" s="622">
        <v>0</v>
      </c>
      <c r="BB65" s="623">
        <v>912946</v>
      </c>
    </row>
    <row r="66" spans="1:54">
      <c r="A66" s="819" t="s">
        <v>33</v>
      </c>
      <c r="B66" s="758"/>
      <c r="C66" s="819" t="s">
        <v>313</v>
      </c>
      <c r="D66" s="758"/>
      <c r="E66" s="819" t="s">
        <v>314</v>
      </c>
      <c r="F66" s="758"/>
      <c r="G66" s="819" t="s">
        <v>318</v>
      </c>
      <c r="H66" s="758"/>
      <c r="I66" s="819" t="s">
        <v>316</v>
      </c>
      <c r="J66" s="758"/>
      <c r="K66" s="758"/>
      <c r="L66" s="819" t="s">
        <v>313</v>
      </c>
      <c r="M66" s="758"/>
      <c r="N66" s="758"/>
      <c r="O66" s="819"/>
      <c r="P66" s="758"/>
      <c r="Q66" s="819"/>
      <c r="R66" s="758"/>
      <c r="S66" s="820" t="s">
        <v>53</v>
      </c>
      <c r="T66" s="758"/>
      <c r="U66" s="758"/>
      <c r="V66" s="758"/>
      <c r="W66" s="758"/>
      <c r="X66" s="758"/>
      <c r="Y66" s="758"/>
      <c r="Z66" s="758"/>
      <c r="AA66" s="819" t="s">
        <v>307</v>
      </c>
      <c r="AB66" s="758"/>
      <c r="AC66" s="758"/>
      <c r="AD66" s="758"/>
      <c r="AE66" s="758"/>
      <c r="AF66" s="819" t="s">
        <v>308</v>
      </c>
      <c r="AG66" s="758"/>
      <c r="AH66" s="758"/>
      <c r="AI66" s="621" t="s">
        <v>84</v>
      </c>
      <c r="AJ66" s="818" t="s">
        <v>309</v>
      </c>
      <c r="AK66" s="758"/>
      <c r="AL66" s="758"/>
      <c r="AM66" s="758"/>
      <c r="AN66" s="758"/>
      <c r="AO66" s="758"/>
      <c r="AP66" s="620">
        <v>119144700</v>
      </c>
      <c r="AQ66" s="674">
        <v>0</v>
      </c>
      <c r="AR66" s="619">
        <v>0</v>
      </c>
      <c r="AS66" s="619">
        <v>0</v>
      </c>
      <c r="AT66" s="673">
        <v>15288800</v>
      </c>
      <c r="AU66" s="620">
        <v>-15288800</v>
      </c>
      <c r="AV66" s="673">
        <v>15288800</v>
      </c>
      <c r="AW66" s="619">
        <v>0</v>
      </c>
      <c r="AX66" s="673">
        <v>15288800</v>
      </c>
      <c r="AY66" s="619">
        <v>0</v>
      </c>
      <c r="AZ66" s="620">
        <v>15288800</v>
      </c>
      <c r="BA66" s="619">
        <v>0</v>
      </c>
      <c r="BB66" s="619">
        <v>0</v>
      </c>
    </row>
    <row r="67" spans="1:54">
      <c r="A67" s="819" t="s">
        <v>33</v>
      </c>
      <c r="B67" s="758"/>
      <c r="C67" s="819" t="s">
        <v>313</v>
      </c>
      <c r="D67" s="758"/>
      <c r="E67" s="819" t="s">
        <v>314</v>
      </c>
      <c r="F67" s="758"/>
      <c r="G67" s="819" t="s">
        <v>318</v>
      </c>
      <c r="H67" s="758"/>
      <c r="I67" s="819" t="s">
        <v>316</v>
      </c>
      <c r="J67" s="758"/>
      <c r="K67" s="758"/>
      <c r="L67" s="819" t="s">
        <v>316</v>
      </c>
      <c r="M67" s="758"/>
      <c r="N67" s="758"/>
      <c r="O67" s="819"/>
      <c r="P67" s="758"/>
      <c r="Q67" s="819"/>
      <c r="R67" s="758"/>
      <c r="S67" s="820" t="s">
        <v>54</v>
      </c>
      <c r="T67" s="758"/>
      <c r="U67" s="758"/>
      <c r="V67" s="758"/>
      <c r="W67" s="758"/>
      <c r="X67" s="758"/>
      <c r="Y67" s="758"/>
      <c r="Z67" s="758"/>
      <c r="AA67" s="819" t="s">
        <v>307</v>
      </c>
      <c r="AB67" s="758"/>
      <c r="AC67" s="758"/>
      <c r="AD67" s="758"/>
      <c r="AE67" s="758"/>
      <c r="AF67" s="819" t="s">
        <v>308</v>
      </c>
      <c r="AG67" s="758"/>
      <c r="AH67" s="758"/>
      <c r="AI67" s="621" t="s">
        <v>84</v>
      </c>
      <c r="AJ67" s="818" t="s">
        <v>309</v>
      </c>
      <c r="AK67" s="758"/>
      <c r="AL67" s="758"/>
      <c r="AM67" s="758"/>
      <c r="AN67" s="758"/>
      <c r="AO67" s="758"/>
      <c r="AP67" s="620">
        <v>5697403045</v>
      </c>
      <c r="AQ67" s="674">
        <v>0</v>
      </c>
      <c r="AR67" s="619">
        <v>0</v>
      </c>
      <c r="AS67" s="619">
        <v>0</v>
      </c>
      <c r="AT67" s="673">
        <v>569840053</v>
      </c>
      <c r="AU67" s="620">
        <v>-569840053</v>
      </c>
      <c r="AV67" s="673">
        <v>569840053</v>
      </c>
      <c r="AW67" s="619">
        <v>0</v>
      </c>
      <c r="AX67" s="673">
        <v>569840053</v>
      </c>
      <c r="AY67" s="619">
        <v>0</v>
      </c>
      <c r="AZ67" s="620">
        <v>569840053</v>
      </c>
      <c r="BA67" s="619">
        <v>0</v>
      </c>
      <c r="BB67" s="619">
        <v>0</v>
      </c>
    </row>
    <row r="68" spans="1:54">
      <c r="A68" s="819" t="s">
        <v>33</v>
      </c>
      <c r="B68" s="758"/>
      <c r="C68" s="819" t="s">
        <v>313</v>
      </c>
      <c r="D68" s="758"/>
      <c r="E68" s="819" t="s">
        <v>314</v>
      </c>
      <c r="F68" s="758"/>
      <c r="G68" s="819" t="s">
        <v>318</v>
      </c>
      <c r="H68" s="758"/>
      <c r="I68" s="819" t="s">
        <v>316</v>
      </c>
      <c r="J68" s="758"/>
      <c r="K68" s="758"/>
      <c r="L68" s="819" t="s">
        <v>323</v>
      </c>
      <c r="M68" s="758"/>
      <c r="N68" s="758"/>
      <c r="O68" s="819"/>
      <c r="P68" s="758"/>
      <c r="Q68" s="819"/>
      <c r="R68" s="758"/>
      <c r="S68" s="820" t="s">
        <v>55</v>
      </c>
      <c r="T68" s="758"/>
      <c r="U68" s="758"/>
      <c r="V68" s="758"/>
      <c r="W68" s="758"/>
      <c r="X68" s="758"/>
      <c r="Y68" s="758"/>
      <c r="Z68" s="758"/>
      <c r="AA68" s="819" t="s">
        <v>307</v>
      </c>
      <c r="AB68" s="758"/>
      <c r="AC68" s="758"/>
      <c r="AD68" s="758"/>
      <c r="AE68" s="758"/>
      <c r="AF68" s="819" t="s">
        <v>308</v>
      </c>
      <c r="AG68" s="758"/>
      <c r="AH68" s="758"/>
      <c r="AI68" s="621" t="s">
        <v>84</v>
      </c>
      <c r="AJ68" s="818" t="s">
        <v>309</v>
      </c>
      <c r="AK68" s="758"/>
      <c r="AL68" s="758"/>
      <c r="AM68" s="758"/>
      <c r="AN68" s="758"/>
      <c r="AO68" s="758"/>
      <c r="AP68" s="620">
        <v>6528258063</v>
      </c>
      <c r="AQ68" s="674">
        <v>0</v>
      </c>
      <c r="AR68" s="619">
        <v>0</v>
      </c>
      <c r="AS68" s="619">
        <v>0</v>
      </c>
      <c r="AT68" s="673">
        <v>647493600</v>
      </c>
      <c r="AU68" s="620">
        <v>-647493600</v>
      </c>
      <c r="AV68" s="673">
        <v>647493600</v>
      </c>
      <c r="AW68" s="619">
        <v>0</v>
      </c>
      <c r="AX68" s="673">
        <v>647493600</v>
      </c>
      <c r="AY68" s="619">
        <v>0</v>
      </c>
      <c r="AZ68" s="620">
        <v>647493600</v>
      </c>
      <c r="BA68" s="619">
        <v>0</v>
      </c>
      <c r="BB68" s="620">
        <v>912946</v>
      </c>
    </row>
    <row r="69" spans="1:54">
      <c r="A69" s="819" t="s">
        <v>33</v>
      </c>
      <c r="B69" s="758"/>
      <c r="C69" s="819" t="s">
        <v>313</v>
      </c>
      <c r="D69" s="758"/>
      <c r="E69" s="819" t="s">
        <v>314</v>
      </c>
      <c r="F69" s="758"/>
      <c r="G69" s="819" t="s">
        <v>318</v>
      </c>
      <c r="H69" s="758"/>
      <c r="I69" s="819" t="s">
        <v>316</v>
      </c>
      <c r="J69" s="758"/>
      <c r="K69" s="758"/>
      <c r="L69" s="819" t="s">
        <v>326</v>
      </c>
      <c r="M69" s="758"/>
      <c r="N69" s="758"/>
      <c r="O69" s="819"/>
      <c r="P69" s="758"/>
      <c r="Q69" s="819"/>
      <c r="R69" s="758"/>
      <c r="S69" s="820" t="s">
        <v>56</v>
      </c>
      <c r="T69" s="758"/>
      <c r="U69" s="758"/>
      <c r="V69" s="758"/>
      <c r="W69" s="758"/>
      <c r="X69" s="758"/>
      <c r="Y69" s="758"/>
      <c r="Z69" s="758"/>
      <c r="AA69" s="819" t="s">
        <v>307</v>
      </c>
      <c r="AB69" s="758"/>
      <c r="AC69" s="758"/>
      <c r="AD69" s="758"/>
      <c r="AE69" s="758"/>
      <c r="AF69" s="819" t="s">
        <v>308</v>
      </c>
      <c r="AG69" s="758"/>
      <c r="AH69" s="758"/>
      <c r="AI69" s="621" t="s">
        <v>84</v>
      </c>
      <c r="AJ69" s="818" t="s">
        <v>309</v>
      </c>
      <c r="AK69" s="758"/>
      <c r="AL69" s="758"/>
      <c r="AM69" s="758"/>
      <c r="AN69" s="758"/>
      <c r="AO69" s="758"/>
      <c r="AP69" s="620">
        <v>75147290</v>
      </c>
      <c r="AQ69" s="674">
        <v>0</v>
      </c>
      <c r="AR69" s="619">
        <v>0</v>
      </c>
      <c r="AS69" s="619">
        <v>0</v>
      </c>
      <c r="AT69" s="673">
        <v>7268600</v>
      </c>
      <c r="AU69" s="620">
        <v>-7268600</v>
      </c>
      <c r="AV69" s="673">
        <v>7268600</v>
      </c>
      <c r="AW69" s="619">
        <v>0</v>
      </c>
      <c r="AX69" s="673">
        <v>7268600</v>
      </c>
      <c r="AY69" s="619">
        <v>0</v>
      </c>
      <c r="AZ69" s="620">
        <v>7268600</v>
      </c>
      <c r="BA69" s="619">
        <v>0</v>
      </c>
      <c r="BB69" s="619">
        <v>0</v>
      </c>
    </row>
    <row r="70" spans="1:54">
      <c r="A70" s="819" t="s">
        <v>33</v>
      </c>
      <c r="B70" s="758"/>
      <c r="C70" s="819" t="s">
        <v>313</v>
      </c>
      <c r="D70" s="758"/>
      <c r="E70" s="819" t="s">
        <v>314</v>
      </c>
      <c r="F70" s="758"/>
      <c r="G70" s="819" t="s">
        <v>318</v>
      </c>
      <c r="H70" s="758"/>
      <c r="I70" s="819" t="s">
        <v>326</v>
      </c>
      <c r="J70" s="758"/>
      <c r="K70" s="758"/>
      <c r="L70" s="819"/>
      <c r="M70" s="758"/>
      <c r="N70" s="758"/>
      <c r="O70" s="819"/>
      <c r="P70" s="758"/>
      <c r="Q70" s="819"/>
      <c r="R70" s="758"/>
      <c r="S70" s="820" t="s">
        <v>57</v>
      </c>
      <c r="T70" s="758"/>
      <c r="U70" s="758"/>
      <c r="V70" s="758"/>
      <c r="W70" s="758"/>
      <c r="X70" s="758"/>
      <c r="Y70" s="758"/>
      <c r="Z70" s="758"/>
      <c r="AA70" s="819" t="s">
        <v>307</v>
      </c>
      <c r="AB70" s="758"/>
      <c r="AC70" s="758"/>
      <c r="AD70" s="758"/>
      <c r="AE70" s="758"/>
      <c r="AF70" s="819" t="s">
        <v>308</v>
      </c>
      <c r="AG70" s="758"/>
      <c r="AH70" s="758"/>
      <c r="AI70" s="621" t="s">
        <v>84</v>
      </c>
      <c r="AJ70" s="818" t="s">
        <v>309</v>
      </c>
      <c r="AK70" s="758"/>
      <c r="AL70" s="758"/>
      <c r="AM70" s="758"/>
      <c r="AN70" s="758"/>
      <c r="AO70" s="758"/>
      <c r="AP70" s="620">
        <v>2721591300</v>
      </c>
      <c r="AQ70" s="674">
        <v>0</v>
      </c>
      <c r="AR70" s="619">
        <v>0</v>
      </c>
      <c r="AS70" s="619">
        <v>0</v>
      </c>
      <c r="AT70" s="673">
        <v>383438000</v>
      </c>
      <c r="AU70" s="620">
        <v>-383438000</v>
      </c>
      <c r="AV70" s="673">
        <v>383438000</v>
      </c>
      <c r="AW70" s="619">
        <v>0</v>
      </c>
      <c r="AX70" s="673">
        <v>383438000</v>
      </c>
      <c r="AY70" s="619">
        <v>0</v>
      </c>
      <c r="AZ70" s="620">
        <v>383438000</v>
      </c>
      <c r="BA70" s="619">
        <v>0</v>
      </c>
      <c r="BB70" s="619">
        <v>0</v>
      </c>
    </row>
    <row r="71" spans="1:54">
      <c r="A71" s="819" t="s">
        <v>33</v>
      </c>
      <c r="B71" s="758"/>
      <c r="C71" s="819" t="s">
        <v>313</v>
      </c>
      <c r="D71" s="758"/>
      <c r="E71" s="819" t="s">
        <v>314</v>
      </c>
      <c r="F71" s="758"/>
      <c r="G71" s="819" t="s">
        <v>318</v>
      </c>
      <c r="H71" s="758"/>
      <c r="I71" s="819" t="s">
        <v>327</v>
      </c>
      <c r="J71" s="758"/>
      <c r="K71" s="758"/>
      <c r="L71" s="819"/>
      <c r="M71" s="758"/>
      <c r="N71" s="758"/>
      <c r="O71" s="819"/>
      <c r="P71" s="758"/>
      <c r="Q71" s="819"/>
      <c r="R71" s="758"/>
      <c r="S71" s="820" t="s">
        <v>58</v>
      </c>
      <c r="T71" s="758"/>
      <c r="U71" s="758"/>
      <c r="V71" s="758"/>
      <c r="W71" s="758"/>
      <c r="X71" s="758"/>
      <c r="Y71" s="758"/>
      <c r="Z71" s="758"/>
      <c r="AA71" s="819" t="s">
        <v>307</v>
      </c>
      <c r="AB71" s="758"/>
      <c r="AC71" s="758"/>
      <c r="AD71" s="758"/>
      <c r="AE71" s="758"/>
      <c r="AF71" s="819" t="s">
        <v>308</v>
      </c>
      <c r="AG71" s="758"/>
      <c r="AH71" s="758"/>
      <c r="AI71" s="621" t="s">
        <v>84</v>
      </c>
      <c r="AJ71" s="818" t="s">
        <v>309</v>
      </c>
      <c r="AK71" s="758"/>
      <c r="AL71" s="758"/>
      <c r="AM71" s="758"/>
      <c r="AN71" s="758"/>
      <c r="AO71" s="758"/>
      <c r="AP71" s="620">
        <v>520219400</v>
      </c>
      <c r="AQ71" s="674">
        <v>0</v>
      </c>
      <c r="AR71" s="619">
        <v>0</v>
      </c>
      <c r="AS71" s="619">
        <v>0</v>
      </c>
      <c r="AT71" s="673">
        <v>63977800</v>
      </c>
      <c r="AU71" s="620">
        <v>-63977800</v>
      </c>
      <c r="AV71" s="673">
        <v>63977800</v>
      </c>
      <c r="AW71" s="619">
        <v>0</v>
      </c>
      <c r="AX71" s="673">
        <v>63977800</v>
      </c>
      <c r="AY71" s="619">
        <v>0</v>
      </c>
      <c r="AZ71" s="620">
        <v>63977800</v>
      </c>
      <c r="BA71" s="619">
        <v>0</v>
      </c>
      <c r="BB71" s="619">
        <v>0</v>
      </c>
    </row>
    <row r="72" spans="1:54">
      <c r="A72" s="819" t="s">
        <v>33</v>
      </c>
      <c r="B72" s="758"/>
      <c r="C72" s="819" t="s">
        <v>313</v>
      </c>
      <c r="D72" s="758"/>
      <c r="E72" s="819" t="s">
        <v>314</v>
      </c>
      <c r="F72" s="758"/>
      <c r="G72" s="819" t="s">
        <v>318</v>
      </c>
      <c r="H72" s="758"/>
      <c r="I72" s="819" t="s">
        <v>328</v>
      </c>
      <c r="J72" s="758"/>
      <c r="K72" s="758"/>
      <c r="L72" s="819"/>
      <c r="M72" s="758"/>
      <c r="N72" s="758"/>
      <c r="O72" s="819"/>
      <c r="P72" s="758"/>
      <c r="Q72" s="819"/>
      <c r="R72" s="758"/>
      <c r="S72" s="820" t="s">
        <v>59</v>
      </c>
      <c r="T72" s="758"/>
      <c r="U72" s="758"/>
      <c r="V72" s="758"/>
      <c r="W72" s="758"/>
      <c r="X72" s="758"/>
      <c r="Y72" s="758"/>
      <c r="Z72" s="758"/>
      <c r="AA72" s="819" t="s">
        <v>307</v>
      </c>
      <c r="AB72" s="758"/>
      <c r="AC72" s="758"/>
      <c r="AD72" s="758"/>
      <c r="AE72" s="758"/>
      <c r="AF72" s="819" t="s">
        <v>308</v>
      </c>
      <c r="AG72" s="758"/>
      <c r="AH72" s="758"/>
      <c r="AI72" s="621" t="s">
        <v>84</v>
      </c>
      <c r="AJ72" s="818" t="s">
        <v>309</v>
      </c>
      <c r="AK72" s="758"/>
      <c r="AL72" s="758"/>
      <c r="AM72" s="758"/>
      <c r="AN72" s="758"/>
      <c r="AO72" s="758"/>
      <c r="AP72" s="620">
        <v>520219400</v>
      </c>
      <c r="AQ72" s="674">
        <v>0</v>
      </c>
      <c r="AR72" s="619">
        <v>0</v>
      </c>
      <c r="AS72" s="619">
        <v>0</v>
      </c>
      <c r="AT72" s="673">
        <v>63977800</v>
      </c>
      <c r="AU72" s="620">
        <v>-63977800</v>
      </c>
      <c r="AV72" s="673">
        <v>63977800</v>
      </c>
      <c r="AW72" s="619">
        <v>0</v>
      </c>
      <c r="AX72" s="673">
        <v>63977800</v>
      </c>
      <c r="AY72" s="619">
        <v>0</v>
      </c>
      <c r="AZ72" s="620">
        <v>63977800</v>
      </c>
      <c r="BA72" s="619">
        <v>0</v>
      </c>
      <c r="BB72" s="619">
        <v>0</v>
      </c>
    </row>
    <row r="73" spans="1:54">
      <c r="A73" s="819" t="s">
        <v>33</v>
      </c>
      <c r="B73" s="758"/>
      <c r="C73" s="819" t="s">
        <v>313</v>
      </c>
      <c r="D73" s="758"/>
      <c r="E73" s="819" t="s">
        <v>314</v>
      </c>
      <c r="F73" s="758"/>
      <c r="G73" s="819" t="s">
        <v>318</v>
      </c>
      <c r="H73" s="758"/>
      <c r="I73" s="819" t="s">
        <v>322</v>
      </c>
      <c r="J73" s="758"/>
      <c r="K73" s="758"/>
      <c r="L73" s="819"/>
      <c r="M73" s="758"/>
      <c r="N73" s="758"/>
      <c r="O73" s="819"/>
      <c r="P73" s="758"/>
      <c r="Q73" s="819"/>
      <c r="R73" s="758"/>
      <c r="S73" s="820" t="s">
        <v>60</v>
      </c>
      <c r="T73" s="758"/>
      <c r="U73" s="758"/>
      <c r="V73" s="758"/>
      <c r="W73" s="758"/>
      <c r="X73" s="758"/>
      <c r="Y73" s="758"/>
      <c r="Z73" s="758"/>
      <c r="AA73" s="819" t="s">
        <v>307</v>
      </c>
      <c r="AB73" s="758"/>
      <c r="AC73" s="758"/>
      <c r="AD73" s="758"/>
      <c r="AE73" s="758"/>
      <c r="AF73" s="819" t="s">
        <v>308</v>
      </c>
      <c r="AG73" s="758"/>
      <c r="AH73" s="758"/>
      <c r="AI73" s="621" t="s">
        <v>84</v>
      </c>
      <c r="AJ73" s="818" t="s">
        <v>309</v>
      </c>
      <c r="AK73" s="758"/>
      <c r="AL73" s="758"/>
      <c r="AM73" s="758"/>
      <c r="AN73" s="758"/>
      <c r="AO73" s="758"/>
      <c r="AP73" s="620">
        <v>940395000</v>
      </c>
      <c r="AQ73" s="674">
        <v>0</v>
      </c>
      <c r="AR73" s="619">
        <v>0</v>
      </c>
      <c r="AS73" s="619">
        <v>0</v>
      </c>
      <c r="AT73" s="673">
        <v>127877300</v>
      </c>
      <c r="AU73" s="620">
        <v>-127877300</v>
      </c>
      <c r="AV73" s="673">
        <v>127877300</v>
      </c>
      <c r="AW73" s="619">
        <v>0</v>
      </c>
      <c r="AX73" s="673">
        <v>127877300</v>
      </c>
      <c r="AY73" s="619">
        <v>0</v>
      </c>
      <c r="AZ73" s="620">
        <v>127877300</v>
      </c>
      <c r="BA73" s="619">
        <v>0</v>
      </c>
      <c r="BB73" s="619">
        <v>0</v>
      </c>
    </row>
    <row r="74" spans="1:54" s="585" customFormat="1">
      <c r="A74" s="843" t="s">
        <v>33</v>
      </c>
      <c r="B74" s="842"/>
      <c r="C74" s="843" t="s">
        <v>316</v>
      </c>
      <c r="D74" s="842"/>
      <c r="E74" s="843"/>
      <c r="F74" s="842"/>
      <c r="G74" s="843"/>
      <c r="H74" s="842"/>
      <c r="I74" s="843"/>
      <c r="J74" s="842"/>
      <c r="K74" s="842"/>
      <c r="L74" s="843"/>
      <c r="M74" s="842"/>
      <c r="N74" s="842"/>
      <c r="O74" s="843"/>
      <c r="P74" s="842"/>
      <c r="Q74" s="843"/>
      <c r="R74" s="842"/>
      <c r="S74" s="844" t="s">
        <v>25</v>
      </c>
      <c r="T74" s="842"/>
      <c r="U74" s="842"/>
      <c r="V74" s="842"/>
      <c r="W74" s="842"/>
      <c r="X74" s="842"/>
      <c r="Y74" s="842"/>
      <c r="Z74" s="842"/>
      <c r="AA74" s="843" t="s">
        <v>307</v>
      </c>
      <c r="AB74" s="842"/>
      <c r="AC74" s="842"/>
      <c r="AD74" s="842"/>
      <c r="AE74" s="842"/>
      <c r="AF74" s="843" t="s">
        <v>308</v>
      </c>
      <c r="AG74" s="842"/>
      <c r="AH74" s="842"/>
      <c r="AI74" s="458" t="s">
        <v>84</v>
      </c>
      <c r="AJ74" s="845" t="s">
        <v>309</v>
      </c>
      <c r="AK74" s="842"/>
      <c r="AL74" s="842"/>
      <c r="AM74" s="842"/>
      <c r="AN74" s="842"/>
      <c r="AO74" s="842"/>
      <c r="AP74" s="457">
        <v>14585414179</v>
      </c>
      <c r="AQ74" s="675">
        <v>260239196.5</v>
      </c>
      <c r="AR74" s="457">
        <v>3907350294.9400001</v>
      </c>
      <c r="AS74" s="457">
        <v>-145000000</v>
      </c>
      <c r="AT74" s="675">
        <v>121737851</v>
      </c>
      <c r="AU74" s="457">
        <v>138501345.5</v>
      </c>
      <c r="AV74" s="675">
        <v>1050483871.61</v>
      </c>
      <c r="AW74" s="457">
        <v>-928746020.61000001</v>
      </c>
      <c r="AX74" s="675">
        <v>1029897867.61</v>
      </c>
      <c r="AY74" s="457">
        <v>20586004</v>
      </c>
      <c r="AZ74" s="457">
        <v>1029897867.61</v>
      </c>
      <c r="BA74" s="459">
        <v>0</v>
      </c>
      <c r="BB74" s="457">
        <v>391766</v>
      </c>
    </row>
    <row r="75" spans="1:54" s="585" customFormat="1">
      <c r="A75" s="843" t="s">
        <v>33</v>
      </c>
      <c r="B75" s="842"/>
      <c r="C75" s="843" t="s">
        <v>316</v>
      </c>
      <c r="D75" s="842"/>
      <c r="E75" s="843"/>
      <c r="F75" s="842"/>
      <c r="G75" s="843"/>
      <c r="H75" s="842"/>
      <c r="I75" s="843"/>
      <c r="J75" s="842"/>
      <c r="K75" s="842"/>
      <c r="L75" s="843"/>
      <c r="M75" s="842"/>
      <c r="N75" s="842"/>
      <c r="O75" s="843"/>
      <c r="P75" s="842"/>
      <c r="Q75" s="843"/>
      <c r="R75" s="842"/>
      <c r="S75" s="844" t="s">
        <v>25</v>
      </c>
      <c r="T75" s="842"/>
      <c r="U75" s="842"/>
      <c r="V75" s="842"/>
      <c r="W75" s="842"/>
      <c r="X75" s="842"/>
      <c r="Y75" s="842"/>
      <c r="Z75" s="842"/>
      <c r="AA75" s="843" t="s">
        <v>307</v>
      </c>
      <c r="AB75" s="842"/>
      <c r="AC75" s="842"/>
      <c r="AD75" s="842"/>
      <c r="AE75" s="842"/>
      <c r="AF75" s="843" t="s">
        <v>308</v>
      </c>
      <c r="AG75" s="842"/>
      <c r="AH75" s="842"/>
      <c r="AI75" s="458" t="s">
        <v>337</v>
      </c>
      <c r="AJ75" s="845" t="s">
        <v>355</v>
      </c>
      <c r="AK75" s="842"/>
      <c r="AL75" s="842"/>
      <c r="AM75" s="842"/>
      <c r="AN75" s="842"/>
      <c r="AO75" s="842"/>
      <c r="AP75" s="457">
        <v>4021085821</v>
      </c>
      <c r="AQ75" s="675">
        <v>550000000</v>
      </c>
      <c r="AR75" s="457">
        <v>3471085821</v>
      </c>
      <c r="AS75" s="459">
        <v>0</v>
      </c>
      <c r="AT75" s="676">
        <v>0</v>
      </c>
      <c r="AU75" s="457">
        <v>550000000</v>
      </c>
      <c r="AV75" s="676">
        <v>0</v>
      </c>
      <c r="AW75" s="459">
        <v>0</v>
      </c>
      <c r="AX75" s="676">
        <v>0</v>
      </c>
      <c r="AY75" s="459">
        <v>0</v>
      </c>
      <c r="AZ75" s="459">
        <v>0</v>
      </c>
      <c r="BA75" s="459">
        <v>0</v>
      </c>
      <c r="BB75" s="459">
        <v>0</v>
      </c>
    </row>
    <row r="76" spans="1:54">
      <c r="A76" s="821" t="s">
        <v>33</v>
      </c>
      <c r="B76" s="758"/>
      <c r="C76" s="821" t="s">
        <v>316</v>
      </c>
      <c r="D76" s="758"/>
      <c r="E76" s="821" t="s">
        <v>314</v>
      </c>
      <c r="F76" s="758"/>
      <c r="G76" s="821"/>
      <c r="H76" s="758"/>
      <c r="I76" s="821"/>
      <c r="J76" s="758"/>
      <c r="K76" s="758"/>
      <c r="L76" s="821"/>
      <c r="M76" s="758"/>
      <c r="N76" s="758"/>
      <c r="O76" s="821"/>
      <c r="P76" s="758"/>
      <c r="Q76" s="821"/>
      <c r="R76" s="758"/>
      <c r="S76" s="822" t="s">
        <v>25</v>
      </c>
      <c r="T76" s="758"/>
      <c r="U76" s="758"/>
      <c r="V76" s="758"/>
      <c r="W76" s="758"/>
      <c r="X76" s="758"/>
      <c r="Y76" s="758"/>
      <c r="Z76" s="758"/>
      <c r="AA76" s="821" t="s">
        <v>307</v>
      </c>
      <c r="AB76" s="758"/>
      <c r="AC76" s="758"/>
      <c r="AD76" s="758"/>
      <c r="AE76" s="758"/>
      <c r="AF76" s="821" t="s">
        <v>308</v>
      </c>
      <c r="AG76" s="758"/>
      <c r="AH76" s="758"/>
      <c r="AI76" s="624" t="s">
        <v>84</v>
      </c>
      <c r="AJ76" s="823" t="s">
        <v>309</v>
      </c>
      <c r="AK76" s="758"/>
      <c r="AL76" s="758"/>
      <c r="AM76" s="758"/>
      <c r="AN76" s="758"/>
      <c r="AO76" s="758"/>
      <c r="AP76" s="623">
        <v>14585414179</v>
      </c>
      <c r="AQ76" s="670">
        <v>260239196.5</v>
      </c>
      <c r="AR76" s="623">
        <v>3907350294.9400001</v>
      </c>
      <c r="AS76" s="623">
        <v>-145000000</v>
      </c>
      <c r="AT76" s="670">
        <v>121737851</v>
      </c>
      <c r="AU76" s="623">
        <v>138501345.5</v>
      </c>
      <c r="AV76" s="670">
        <v>1050483871.61</v>
      </c>
      <c r="AW76" s="623">
        <v>-928746020.61000001</v>
      </c>
      <c r="AX76" s="670">
        <v>1029897867.61</v>
      </c>
      <c r="AY76" s="623">
        <v>20586004</v>
      </c>
      <c r="AZ76" s="623">
        <v>1029897867.61</v>
      </c>
      <c r="BA76" s="622">
        <v>0</v>
      </c>
      <c r="BB76" s="623">
        <v>391766</v>
      </c>
    </row>
    <row r="77" spans="1:54">
      <c r="A77" s="821" t="s">
        <v>33</v>
      </c>
      <c r="B77" s="758"/>
      <c r="C77" s="821" t="s">
        <v>316</v>
      </c>
      <c r="D77" s="758"/>
      <c r="E77" s="821" t="s">
        <v>314</v>
      </c>
      <c r="F77" s="758"/>
      <c r="G77" s="821"/>
      <c r="H77" s="758"/>
      <c r="I77" s="821"/>
      <c r="J77" s="758"/>
      <c r="K77" s="758"/>
      <c r="L77" s="821"/>
      <c r="M77" s="758"/>
      <c r="N77" s="758"/>
      <c r="O77" s="821"/>
      <c r="P77" s="758"/>
      <c r="Q77" s="821"/>
      <c r="R77" s="758"/>
      <c r="S77" s="822" t="s">
        <v>25</v>
      </c>
      <c r="T77" s="758"/>
      <c r="U77" s="758"/>
      <c r="V77" s="758"/>
      <c r="W77" s="758"/>
      <c r="X77" s="758"/>
      <c r="Y77" s="758"/>
      <c r="Z77" s="758"/>
      <c r="AA77" s="821" t="s">
        <v>307</v>
      </c>
      <c r="AB77" s="758"/>
      <c r="AC77" s="758"/>
      <c r="AD77" s="758"/>
      <c r="AE77" s="758"/>
      <c r="AF77" s="821" t="s">
        <v>308</v>
      </c>
      <c r="AG77" s="758"/>
      <c r="AH77" s="758"/>
      <c r="AI77" s="624" t="s">
        <v>337</v>
      </c>
      <c r="AJ77" s="823" t="s">
        <v>355</v>
      </c>
      <c r="AK77" s="758"/>
      <c r="AL77" s="758"/>
      <c r="AM77" s="758"/>
      <c r="AN77" s="758"/>
      <c r="AO77" s="758"/>
      <c r="AP77" s="623">
        <v>4021085821</v>
      </c>
      <c r="AQ77" s="670">
        <v>550000000</v>
      </c>
      <c r="AR77" s="623">
        <v>3471085821</v>
      </c>
      <c r="AS77" s="622">
        <v>0</v>
      </c>
      <c r="AT77" s="671">
        <v>0</v>
      </c>
      <c r="AU77" s="623">
        <v>550000000</v>
      </c>
      <c r="AV77" s="671">
        <v>0</v>
      </c>
      <c r="AW77" s="622">
        <v>0</v>
      </c>
      <c r="AX77" s="671">
        <v>0</v>
      </c>
      <c r="AY77" s="622">
        <v>0</v>
      </c>
      <c r="AZ77" s="622">
        <v>0</v>
      </c>
      <c r="BA77" s="622">
        <v>0</v>
      </c>
      <c r="BB77" s="622">
        <v>0</v>
      </c>
    </row>
    <row r="78" spans="1:54">
      <c r="A78" s="821" t="s">
        <v>33</v>
      </c>
      <c r="B78" s="758"/>
      <c r="C78" s="821" t="s">
        <v>316</v>
      </c>
      <c r="D78" s="758"/>
      <c r="E78" s="821" t="s">
        <v>314</v>
      </c>
      <c r="F78" s="758"/>
      <c r="G78" s="821" t="s">
        <v>323</v>
      </c>
      <c r="H78" s="758"/>
      <c r="I78" s="821"/>
      <c r="J78" s="758"/>
      <c r="K78" s="758"/>
      <c r="L78" s="821"/>
      <c r="M78" s="758"/>
      <c r="N78" s="758"/>
      <c r="O78" s="821"/>
      <c r="P78" s="758"/>
      <c r="Q78" s="821"/>
      <c r="R78" s="758"/>
      <c r="S78" s="822" t="s">
        <v>234</v>
      </c>
      <c r="T78" s="758"/>
      <c r="U78" s="758"/>
      <c r="V78" s="758"/>
      <c r="W78" s="758"/>
      <c r="X78" s="758"/>
      <c r="Y78" s="758"/>
      <c r="Z78" s="758"/>
      <c r="AA78" s="821" t="s">
        <v>307</v>
      </c>
      <c r="AB78" s="758"/>
      <c r="AC78" s="758"/>
      <c r="AD78" s="758"/>
      <c r="AE78" s="758"/>
      <c r="AF78" s="821" t="s">
        <v>308</v>
      </c>
      <c r="AG78" s="758"/>
      <c r="AH78" s="758"/>
      <c r="AI78" s="624" t="s">
        <v>84</v>
      </c>
      <c r="AJ78" s="823" t="s">
        <v>309</v>
      </c>
      <c r="AK78" s="758"/>
      <c r="AL78" s="758"/>
      <c r="AM78" s="758"/>
      <c r="AN78" s="758"/>
      <c r="AO78" s="758"/>
      <c r="AP78" s="623">
        <v>343000000</v>
      </c>
      <c r="AQ78" s="671">
        <v>0</v>
      </c>
      <c r="AR78" s="623">
        <v>29338437</v>
      </c>
      <c r="AS78" s="622">
        <v>0</v>
      </c>
      <c r="AT78" s="671">
        <v>0</v>
      </c>
      <c r="AU78" s="622">
        <v>0</v>
      </c>
      <c r="AV78" s="671">
        <v>0</v>
      </c>
      <c r="AW78" s="622">
        <v>0</v>
      </c>
      <c r="AX78" s="671">
        <v>0</v>
      </c>
      <c r="AY78" s="622">
        <v>0</v>
      </c>
      <c r="AZ78" s="622">
        <v>0</v>
      </c>
      <c r="BA78" s="622">
        <v>0</v>
      </c>
      <c r="BB78" s="622">
        <v>0</v>
      </c>
    </row>
    <row r="79" spans="1:54">
      <c r="A79" s="821" t="s">
        <v>33</v>
      </c>
      <c r="B79" s="758"/>
      <c r="C79" s="821" t="s">
        <v>316</v>
      </c>
      <c r="D79" s="758"/>
      <c r="E79" s="821" t="s">
        <v>314</v>
      </c>
      <c r="F79" s="758"/>
      <c r="G79" s="821" t="s">
        <v>323</v>
      </c>
      <c r="H79" s="758"/>
      <c r="I79" s="821" t="s">
        <v>329</v>
      </c>
      <c r="J79" s="758"/>
      <c r="K79" s="758"/>
      <c r="L79" s="821"/>
      <c r="M79" s="758"/>
      <c r="N79" s="758"/>
      <c r="O79" s="821"/>
      <c r="P79" s="758"/>
      <c r="Q79" s="821"/>
      <c r="R79" s="758"/>
      <c r="S79" s="822" t="s">
        <v>241</v>
      </c>
      <c r="T79" s="758"/>
      <c r="U79" s="758"/>
      <c r="V79" s="758"/>
      <c r="W79" s="758"/>
      <c r="X79" s="758"/>
      <c r="Y79" s="758"/>
      <c r="Z79" s="758"/>
      <c r="AA79" s="821" t="s">
        <v>307</v>
      </c>
      <c r="AB79" s="758"/>
      <c r="AC79" s="758"/>
      <c r="AD79" s="758"/>
      <c r="AE79" s="758"/>
      <c r="AF79" s="821" t="s">
        <v>308</v>
      </c>
      <c r="AG79" s="758"/>
      <c r="AH79" s="758"/>
      <c r="AI79" s="624" t="s">
        <v>84</v>
      </c>
      <c r="AJ79" s="823" t="s">
        <v>309</v>
      </c>
      <c r="AK79" s="758"/>
      <c r="AL79" s="758"/>
      <c r="AM79" s="758"/>
      <c r="AN79" s="758"/>
      <c r="AO79" s="758"/>
      <c r="AP79" s="623">
        <v>341000000</v>
      </c>
      <c r="AQ79" s="671">
        <v>0</v>
      </c>
      <c r="AR79" s="623">
        <v>27338437</v>
      </c>
      <c r="AS79" s="622">
        <v>0</v>
      </c>
      <c r="AT79" s="671">
        <v>0</v>
      </c>
      <c r="AU79" s="622">
        <v>0</v>
      </c>
      <c r="AV79" s="671">
        <v>0</v>
      </c>
      <c r="AW79" s="622">
        <v>0</v>
      </c>
      <c r="AX79" s="671">
        <v>0</v>
      </c>
      <c r="AY79" s="622">
        <v>0</v>
      </c>
      <c r="AZ79" s="622">
        <v>0</v>
      </c>
      <c r="BA79" s="622">
        <v>0</v>
      </c>
      <c r="BB79" s="622">
        <v>0</v>
      </c>
    </row>
    <row r="80" spans="1:54">
      <c r="A80" s="819" t="s">
        <v>33</v>
      </c>
      <c r="B80" s="758"/>
      <c r="C80" s="819" t="s">
        <v>316</v>
      </c>
      <c r="D80" s="758"/>
      <c r="E80" s="819" t="s">
        <v>314</v>
      </c>
      <c r="F80" s="758"/>
      <c r="G80" s="819" t="s">
        <v>323</v>
      </c>
      <c r="H80" s="758"/>
      <c r="I80" s="819" t="s">
        <v>329</v>
      </c>
      <c r="J80" s="758"/>
      <c r="K80" s="758"/>
      <c r="L80" s="819" t="s">
        <v>316</v>
      </c>
      <c r="M80" s="758"/>
      <c r="N80" s="758"/>
      <c r="O80" s="819"/>
      <c r="P80" s="758"/>
      <c r="Q80" s="819"/>
      <c r="R80" s="758"/>
      <c r="S80" s="820" t="s">
        <v>61</v>
      </c>
      <c r="T80" s="758"/>
      <c r="U80" s="758"/>
      <c r="V80" s="758"/>
      <c r="W80" s="758"/>
      <c r="X80" s="758"/>
      <c r="Y80" s="758"/>
      <c r="Z80" s="758"/>
      <c r="AA80" s="819" t="s">
        <v>307</v>
      </c>
      <c r="AB80" s="758"/>
      <c r="AC80" s="758"/>
      <c r="AD80" s="758"/>
      <c r="AE80" s="758"/>
      <c r="AF80" s="819" t="s">
        <v>308</v>
      </c>
      <c r="AG80" s="758"/>
      <c r="AH80" s="758"/>
      <c r="AI80" s="621" t="s">
        <v>84</v>
      </c>
      <c r="AJ80" s="818" t="s">
        <v>309</v>
      </c>
      <c r="AK80" s="758"/>
      <c r="AL80" s="758"/>
      <c r="AM80" s="758"/>
      <c r="AN80" s="758"/>
      <c r="AO80" s="758"/>
      <c r="AP80" s="620">
        <v>6376304</v>
      </c>
      <c r="AQ80" s="674">
        <v>0</v>
      </c>
      <c r="AR80" s="620">
        <v>158429</v>
      </c>
      <c r="AS80" s="619">
        <v>0</v>
      </c>
      <c r="AT80" s="674">
        <v>0</v>
      </c>
      <c r="AU80" s="619">
        <v>0</v>
      </c>
      <c r="AV80" s="674">
        <v>0</v>
      </c>
      <c r="AW80" s="619">
        <v>0</v>
      </c>
      <c r="AX80" s="674">
        <v>0</v>
      </c>
      <c r="AY80" s="619">
        <v>0</v>
      </c>
      <c r="AZ80" s="619">
        <v>0</v>
      </c>
      <c r="BA80" s="619">
        <v>0</v>
      </c>
      <c r="BB80" s="619">
        <v>0</v>
      </c>
    </row>
    <row r="81" spans="1:54">
      <c r="A81" s="819" t="s">
        <v>33</v>
      </c>
      <c r="B81" s="758"/>
      <c r="C81" s="819" t="s">
        <v>316</v>
      </c>
      <c r="D81" s="758"/>
      <c r="E81" s="819" t="s">
        <v>314</v>
      </c>
      <c r="F81" s="758"/>
      <c r="G81" s="819" t="s">
        <v>323</v>
      </c>
      <c r="H81" s="758"/>
      <c r="I81" s="819" t="s">
        <v>329</v>
      </c>
      <c r="J81" s="758"/>
      <c r="K81" s="758"/>
      <c r="L81" s="819" t="s">
        <v>323</v>
      </c>
      <c r="M81" s="758"/>
      <c r="N81" s="758"/>
      <c r="O81" s="819"/>
      <c r="P81" s="758"/>
      <c r="Q81" s="819"/>
      <c r="R81" s="758"/>
      <c r="S81" s="820" t="s">
        <v>62</v>
      </c>
      <c r="T81" s="758"/>
      <c r="U81" s="758"/>
      <c r="V81" s="758"/>
      <c r="W81" s="758"/>
      <c r="X81" s="758"/>
      <c r="Y81" s="758"/>
      <c r="Z81" s="758"/>
      <c r="AA81" s="819" t="s">
        <v>307</v>
      </c>
      <c r="AB81" s="758"/>
      <c r="AC81" s="758"/>
      <c r="AD81" s="758"/>
      <c r="AE81" s="758"/>
      <c r="AF81" s="819" t="s">
        <v>308</v>
      </c>
      <c r="AG81" s="758"/>
      <c r="AH81" s="758"/>
      <c r="AI81" s="621" t="s">
        <v>84</v>
      </c>
      <c r="AJ81" s="818" t="s">
        <v>309</v>
      </c>
      <c r="AK81" s="758"/>
      <c r="AL81" s="758"/>
      <c r="AM81" s="758"/>
      <c r="AN81" s="758"/>
      <c r="AO81" s="758"/>
      <c r="AP81" s="620">
        <v>324023696</v>
      </c>
      <c r="AQ81" s="674">
        <v>0</v>
      </c>
      <c r="AR81" s="620">
        <v>16580008</v>
      </c>
      <c r="AS81" s="619">
        <v>0</v>
      </c>
      <c r="AT81" s="674">
        <v>0</v>
      </c>
      <c r="AU81" s="619">
        <v>0</v>
      </c>
      <c r="AV81" s="674">
        <v>0</v>
      </c>
      <c r="AW81" s="619">
        <v>0</v>
      </c>
      <c r="AX81" s="674">
        <v>0</v>
      </c>
      <c r="AY81" s="619">
        <v>0</v>
      </c>
      <c r="AZ81" s="619">
        <v>0</v>
      </c>
      <c r="BA81" s="619">
        <v>0</v>
      </c>
      <c r="BB81" s="619">
        <v>0</v>
      </c>
    </row>
    <row r="82" spans="1:54">
      <c r="A82" s="819" t="s">
        <v>33</v>
      </c>
      <c r="B82" s="758"/>
      <c r="C82" s="819" t="s">
        <v>316</v>
      </c>
      <c r="D82" s="758"/>
      <c r="E82" s="819" t="s">
        <v>314</v>
      </c>
      <c r="F82" s="758"/>
      <c r="G82" s="819" t="s">
        <v>323</v>
      </c>
      <c r="H82" s="758"/>
      <c r="I82" s="819" t="s">
        <v>329</v>
      </c>
      <c r="J82" s="758"/>
      <c r="K82" s="758"/>
      <c r="L82" s="819" t="s">
        <v>42</v>
      </c>
      <c r="M82" s="758"/>
      <c r="N82" s="758"/>
      <c r="O82" s="819"/>
      <c r="P82" s="758"/>
      <c r="Q82" s="819"/>
      <c r="R82" s="758"/>
      <c r="S82" s="820" t="s">
        <v>63</v>
      </c>
      <c r="T82" s="758"/>
      <c r="U82" s="758"/>
      <c r="V82" s="758"/>
      <c r="W82" s="758"/>
      <c r="X82" s="758"/>
      <c r="Y82" s="758"/>
      <c r="Z82" s="758"/>
      <c r="AA82" s="819" t="s">
        <v>307</v>
      </c>
      <c r="AB82" s="758"/>
      <c r="AC82" s="758"/>
      <c r="AD82" s="758"/>
      <c r="AE82" s="758"/>
      <c r="AF82" s="819" t="s">
        <v>308</v>
      </c>
      <c r="AG82" s="758"/>
      <c r="AH82" s="758"/>
      <c r="AI82" s="621" t="s">
        <v>84</v>
      </c>
      <c r="AJ82" s="818" t="s">
        <v>309</v>
      </c>
      <c r="AK82" s="758"/>
      <c r="AL82" s="758"/>
      <c r="AM82" s="758"/>
      <c r="AN82" s="758"/>
      <c r="AO82" s="758"/>
      <c r="AP82" s="620">
        <v>10000000</v>
      </c>
      <c r="AQ82" s="674">
        <v>0</v>
      </c>
      <c r="AR82" s="620">
        <v>10000000</v>
      </c>
      <c r="AS82" s="619">
        <v>0</v>
      </c>
      <c r="AT82" s="674">
        <v>0</v>
      </c>
      <c r="AU82" s="619">
        <v>0</v>
      </c>
      <c r="AV82" s="674">
        <v>0</v>
      </c>
      <c r="AW82" s="619">
        <v>0</v>
      </c>
      <c r="AX82" s="674">
        <v>0</v>
      </c>
      <c r="AY82" s="619">
        <v>0</v>
      </c>
      <c r="AZ82" s="619">
        <v>0</v>
      </c>
      <c r="BA82" s="619">
        <v>0</v>
      </c>
      <c r="BB82" s="619">
        <v>0</v>
      </c>
    </row>
    <row r="83" spans="1:54">
      <c r="A83" s="819" t="s">
        <v>33</v>
      </c>
      <c r="B83" s="758"/>
      <c r="C83" s="819" t="s">
        <v>316</v>
      </c>
      <c r="D83" s="758"/>
      <c r="E83" s="819" t="s">
        <v>314</v>
      </c>
      <c r="F83" s="758"/>
      <c r="G83" s="819" t="s">
        <v>323</v>
      </c>
      <c r="H83" s="758"/>
      <c r="I83" s="819" t="s">
        <v>329</v>
      </c>
      <c r="J83" s="758"/>
      <c r="K83" s="758"/>
      <c r="L83" s="819" t="s">
        <v>330</v>
      </c>
      <c r="M83" s="758"/>
      <c r="N83" s="758"/>
      <c r="O83" s="819"/>
      <c r="P83" s="758"/>
      <c r="Q83" s="819"/>
      <c r="R83" s="758"/>
      <c r="S83" s="820" t="s">
        <v>64</v>
      </c>
      <c r="T83" s="758"/>
      <c r="U83" s="758"/>
      <c r="V83" s="758"/>
      <c r="W83" s="758"/>
      <c r="X83" s="758"/>
      <c r="Y83" s="758"/>
      <c r="Z83" s="758"/>
      <c r="AA83" s="819" t="s">
        <v>307</v>
      </c>
      <c r="AB83" s="758"/>
      <c r="AC83" s="758"/>
      <c r="AD83" s="758"/>
      <c r="AE83" s="758"/>
      <c r="AF83" s="819" t="s">
        <v>308</v>
      </c>
      <c r="AG83" s="758"/>
      <c r="AH83" s="758"/>
      <c r="AI83" s="621" t="s">
        <v>84</v>
      </c>
      <c r="AJ83" s="818" t="s">
        <v>309</v>
      </c>
      <c r="AK83" s="758"/>
      <c r="AL83" s="758"/>
      <c r="AM83" s="758"/>
      <c r="AN83" s="758"/>
      <c r="AO83" s="758"/>
      <c r="AP83" s="620">
        <v>600000</v>
      </c>
      <c r="AQ83" s="674">
        <v>0</v>
      </c>
      <c r="AR83" s="620">
        <v>600000</v>
      </c>
      <c r="AS83" s="619">
        <v>0</v>
      </c>
      <c r="AT83" s="674">
        <v>0</v>
      </c>
      <c r="AU83" s="619">
        <v>0</v>
      </c>
      <c r="AV83" s="674">
        <v>0</v>
      </c>
      <c r="AW83" s="619">
        <v>0</v>
      </c>
      <c r="AX83" s="674">
        <v>0</v>
      </c>
      <c r="AY83" s="619">
        <v>0</v>
      </c>
      <c r="AZ83" s="619">
        <v>0</v>
      </c>
      <c r="BA83" s="619">
        <v>0</v>
      </c>
      <c r="BB83" s="619">
        <v>0</v>
      </c>
    </row>
    <row r="84" spans="1:54">
      <c r="A84" s="821" t="s">
        <v>33</v>
      </c>
      <c r="B84" s="758"/>
      <c r="C84" s="821" t="s">
        <v>316</v>
      </c>
      <c r="D84" s="758"/>
      <c r="E84" s="821" t="s">
        <v>314</v>
      </c>
      <c r="F84" s="758"/>
      <c r="G84" s="821" t="s">
        <v>323</v>
      </c>
      <c r="H84" s="758"/>
      <c r="I84" s="821" t="s">
        <v>331</v>
      </c>
      <c r="J84" s="758"/>
      <c r="K84" s="758"/>
      <c r="L84" s="821"/>
      <c r="M84" s="758"/>
      <c r="N84" s="758"/>
      <c r="O84" s="821"/>
      <c r="P84" s="758"/>
      <c r="Q84" s="821"/>
      <c r="R84" s="758"/>
      <c r="S84" s="822" t="s">
        <v>237</v>
      </c>
      <c r="T84" s="758"/>
      <c r="U84" s="758"/>
      <c r="V84" s="758"/>
      <c r="W84" s="758"/>
      <c r="X84" s="758"/>
      <c r="Y84" s="758"/>
      <c r="Z84" s="758"/>
      <c r="AA84" s="821" t="s">
        <v>307</v>
      </c>
      <c r="AB84" s="758"/>
      <c r="AC84" s="758"/>
      <c r="AD84" s="758"/>
      <c r="AE84" s="758"/>
      <c r="AF84" s="821" t="s">
        <v>308</v>
      </c>
      <c r="AG84" s="758"/>
      <c r="AH84" s="758"/>
      <c r="AI84" s="624" t="s">
        <v>84</v>
      </c>
      <c r="AJ84" s="823" t="s">
        <v>309</v>
      </c>
      <c r="AK84" s="758"/>
      <c r="AL84" s="758"/>
      <c r="AM84" s="758"/>
      <c r="AN84" s="758"/>
      <c r="AO84" s="758"/>
      <c r="AP84" s="623">
        <v>2000000</v>
      </c>
      <c r="AQ84" s="671">
        <v>0</v>
      </c>
      <c r="AR84" s="623">
        <v>2000000</v>
      </c>
      <c r="AS84" s="622">
        <v>0</v>
      </c>
      <c r="AT84" s="671">
        <v>0</v>
      </c>
      <c r="AU84" s="622">
        <v>0</v>
      </c>
      <c r="AV84" s="671">
        <v>0</v>
      </c>
      <c r="AW84" s="622">
        <v>0</v>
      </c>
      <c r="AX84" s="671">
        <v>0</v>
      </c>
      <c r="AY84" s="622">
        <v>0</v>
      </c>
      <c r="AZ84" s="622">
        <v>0</v>
      </c>
      <c r="BA84" s="622">
        <v>0</v>
      </c>
      <c r="BB84" s="622">
        <v>0</v>
      </c>
    </row>
    <row r="85" spans="1:54">
      <c r="A85" s="819" t="s">
        <v>33</v>
      </c>
      <c r="B85" s="758"/>
      <c r="C85" s="819" t="s">
        <v>316</v>
      </c>
      <c r="D85" s="758"/>
      <c r="E85" s="819" t="s">
        <v>314</v>
      </c>
      <c r="F85" s="758"/>
      <c r="G85" s="819" t="s">
        <v>323</v>
      </c>
      <c r="H85" s="758"/>
      <c r="I85" s="819" t="s">
        <v>331</v>
      </c>
      <c r="J85" s="758"/>
      <c r="K85" s="758"/>
      <c r="L85" s="819" t="s">
        <v>313</v>
      </c>
      <c r="M85" s="758"/>
      <c r="N85" s="758"/>
      <c r="O85" s="819"/>
      <c r="P85" s="758"/>
      <c r="Q85" s="819"/>
      <c r="R85" s="758"/>
      <c r="S85" s="820" t="s">
        <v>65</v>
      </c>
      <c r="T85" s="758"/>
      <c r="U85" s="758"/>
      <c r="V85" s="758"/>
      <c r="W85" s="758"/>
      <c r="X85" s="758"/>
      <c r="Y85" s="758"/>
      <c r="Z85" s="758"/>
      <c r="AA85" s="819" t="s">
        <v>307</v>
      </c>
      <c r="AB85" s="758"/>
      <c r="AC85" s="758"/>
      <c r="AD85" s="758"/>
      <c r="AE85" s="758"/>
      <c r="AF85" s="819" t="s">
        <v>308</v>
      </c>
      <c r="AG85" s="758"/>
      <c r="AH85" s="758"/>
      <c r="AI85" s="621" t="s">
        <v>84</v>
      </c>
      <c r="AJ85" s="818" t="s">
        <v>309</v>
      </c>
      <c r="AK85" s="758"/>
      <c r="AL85" s="758"/>
      <c r="AM85" s="758"/>
      <c r="AN85" s="758"/>
      <c r="AO85" s="758"/>
      <c r="AP85" s="620">
        <v>1000000</v>
      </c>
      <c r="AQ85" s="674">
        <v>0</v>
      </c>
      <c r="AR85" s="620">
        <v>1000000</v>
      </c>
      <c r="AS85" s="619">
        <v>0</v>
      </c>
      <c r="AT85" s="674">
        <v>0</v>
      </c>
      <c r="AU85" s="619">
        <v>0</v>
      </c>
      <c r="AV85" s="674">
        <v>0</v>
      </c>
      <c r="AW85" s="619">
        <v>0</v>
      </c>
      <c r="AX85" s="674">
        <v>0</v>
      </c>
      <c r="AY85" s="619">
        <v>0</v>
      </c>
      <c r="AZ85" s="619">
        <v>0</v>
      </c>
      <c r="BA85" s="619">
        <v>0</v>
      </c>
      <c r="BB85" s="619">
        <v>0</v>
      </c>
    </row>
    <row r="86" spans="1:54">
      <c r="A86" s="819" t="s">
        <v>33</v>
      </c>
      <c r="B86" s="758"/>
      <c r="C86" s="819" t="s">
        <v>316</v>
      </c>
      <c r="D86" s="758"/>
      <c r="E86" s="819" t="s">
        <v>314</v>
      </c>
      <c r="F86" s="758"/>
      <c r="G86" s="819" t="s">
        <v>323</v>
      </c>
      <c r="H86" s="758"/>
      <c r="I86" s="819" t="s">
        <v>331</v>
      </c>
      <c r="J86" s="758"/>
      <c r="K86" s="758"/>
      <c r="L86" s="819" t="s">
        <v>316</v>
      </c>
      <c r="M86" s="758"/>
      <c r="N86" s="758"/>
      <c r="O86" s="819"/>
      <c r="P86" s="758"/>
      <c r="Q86" s="819"/>
      <c r="R86" s="758"/>
      <c r="S86" s="820" t="s">
        <v>66</v>
      </c>
      <c r="T86" s="758"/>
      <c r="U86" s="758"/>
      <c r="V86" s="758"/>
      <c r="W86" s="758"/>
      <c r="X86" s="758"/>
      <c r="Y86" s="758"/>
      <c r="Z86" s="758"/>
      <c r="AA86" s="819" t="s">
        <v>307</v>
      </c>
      <c r="AB86" s="758"/>
      <c r="AC86" s="758"/>
      <c r="AD86" s="758"/>
      <c r="AE86" s="758"/>
      <c r="AF86" s="819" t="s">
        <v>308</v>
      </c>
      <c r="AG86" s="758"/>
      <c r="AH86" s="758"/>
      <c r="AI86" s="621" t="s">
        <v>84</v>
      </c>
      <c r="AJ86" s="818" t="s">
        <v>309</v>
      </c>
      <c r="AK86" s="758"/>
      <c r="AL86" s="758"/>
      <c r="AM86" s="758"/>
      <c r="AN86" s="758"/>
      <c r="AO86" s="758"/>
      <c r="AP86" s="620">
        <v>1000000</v>
      </c>
      <c r="AQ86" s="674">
        <v>0</v>
      </c>
      <c r="AR86" s="620">
        <v>1000000</v>
      </c>
      <c r="AS86" s="619">
        <v>0</v>
      </c>
      <c r="AT86" s="674">
        <v>0</v>
      </c>
      <c r="AU86" s="619">
        <v>0</v>
      </c>
      <c r="AV86" s="674">
        <v>0</v>
      </c>
      <c r="AW86" s="619">
        <v>0</v>
      </c>
      <c r="AX86" s="674">
        <v>0</v>
      </c>
      <c r="AY86" s="619">
        <v>0</v>
      </c>
      <c r="AZ86" s="619">
        <v>0</v>
      </c>
      <c r="BA86" s="619">
        <v>0</v>
      </c>
      <c r="BB86" s="619">
        <v>0</v>
      </c>
    </row>
    <row r="87" spans="1:54">
      <c r="A87" s="819" t="s">
        <v>33</v>
      </c>
      <c r="B87" s="758"/>
      <c r="C87" s="819" t="s">
        <v>316</v>
      </c>
      <c r="D87" s="758"/>
      <c r="E87" s="819" t="s">
        <v>314</v>
      </c>
      <c r="F87" s="758"/>
      <c r="G87" s="819" t="s">
        <v>317</v>
      </c>
      <c r="H87" s="758"/>
      <c r="I87" s="819"/>
      <c r="J87" s="758"/>
      <c r="K87" s="758"/>
      <c r="L87" s="819"/>
      <c r="M87" s="758"/>
      <c r="N87" s="758"/>
      <c r="O87" s="819"/>
      <c r="P87" s="758"/>
      <c r="Q87" s="819"/>
      <c r="R87" s="758"/>
      <c r="S87" s="820" t="s">
        <v>239</v>
      </c>
      <c r="T87" s="758"/>
      <c r="U87" s="758"/>
      <c r="V87" s="758"/>
      <c r="W87" s="758"/>
      <c r="X87" s="758"/>
      <c r="Y87" s="758"/>
      <c r="Z87" s="758"/>
      <c r="AA87" s="819" t="s">
        <v>307</v>
      </c>
      <c r="AB87" s="758"/>
      <c r="AC87" s="758"/>
      <c r="AD87" s="758"/>
      <c r="AE87" s="758"/>
      <c r="AF87" s="819" t="s">
        <v>308</v>
      </c>
      <c r="AG87" s="758"/>
      <c r="AH87" s="758"/>
      <c r="AI87" s="621" t="s">
        <v>84</v>
      </c>
      <c r="AJ87" s="818" t="s">
        <v>309</v>
      </c>
      <c r="AK87" s="758"/>
      <c r="AL87" s="758"/>
      <c r="AM87" s="758"/>
      <c r="AN87" s="758"/>
      <c r="AO87" s="758"/>
      <c r="AP87" s="620">
        <v>14242414179</v>
      </c>
      <c r="AQ87" s="673">
        <v>260239196.5</v>
      </c>
      <c r="AR87" s="620">
        <v>3878011857.9400001</v>
      </c>
      <c r="AS87" s="620">
        <v>-145000000</v>
      </c>
      <c r="AT87" s="673">
        <v>121737851</v>
      </c>
      <c r="AU87" s="620">
        <v>138501345.5</v>
      </c>
      <c r="AV87" s="673">
        <v>1050483871.61</v>
      </c>
      <c r="AW87" s="620">
        <v>-928746020.61000001</v>
      </c>
      <c r="AX87" s="673">
        <v>1029897867.61</v>
      </c>
      <c r="AY87" s="620">
        <v>20586004</v>
      </c>
      <c r="AZ87" s="620">
        <v>1029897867.61</v>
      </c>
      <c r="BA87" s="619">
        <v>0</v>
      </c>
      <c r="BB87" s="620">
        <v>391766</v>
      </c>
    </row>
    <row r="88" spans="1:54">
      <c r="A88" s="821" t="s">
        <v>33</v>
      </c>
      <c r="B88" s="758"/>
      <c r="C88" s="821" t="s">
        <v>316</v>
      </c>
      <c r="D88" s="758"/>
      <c r="E88" s="821" t="s">
        <v>314</v>
      </c>
      <c r="F88" s="758"/>
      <c r="G88" s="821" t="s">
        <v>317</v>
      </c>
      <c r="H88" s="758"/>
      <c r="I88" s="821"/>
      <c r="J88" s="758"/>
      <c r="K88" s="758"/>
      <c r="L88" s="821"/>
      <c r="M88" s="758"/>
      <c r="N88" s="758"/>
      <c r="O88" s="821"/>
      <c r="P88" s="758"/>
      <c r="Q88" s="821"/>
      <c r="R88" s="758"/>
      <c r="S88" s="822" t="s">
        <v>239</v>
      </c>
      <c r="T88" s="758"/>
      <c r="U88" s="758"/>
      <c r="V88" s="758"/>
      <c r="W88" s="758"/>
      <c r="X88" s="758"/>
      <c r="Y88" s="758"/>
      <c r="Z88" s="758"/>
      <c r="AA88" s="821" t="s">
        <v>307</v>
      </c>
      <c r="AB88" s="758"/>
      <c r="AC88" s="758"/>
      <c r="AD88" s="758"/>
      <c r="AE88" s="758"/>
      <c r="AF88" s="821" t="s">
        <v>308</v>
      </c>
      <c r="AG88" s="758"/>
      <c r="AH88" s="758"/>
      <c r="AI88" s="624" t="s">
        <v>337</v>
      </c>
      <c r="AJ88" s="823" t="s">
        <v>355</v>
      </c>
      <c r="AK88" s="758"/>
      <c r="AL88" s="758"/>
      <c r="AM88" s="758"/>
      <c r="AN88" s="758"/>
      <c r="AO88" s="758"/>
      <c r="AP88" s="623">
        <v>4021085821</v>
      </c>
      <c r="AQ88" s="670">
        <v>550000000</v>
      </c>
      <c r="AR88" s="623">
        <v>3471085821</v>
      </c>
      <c r="AS88" s="622">
        <v>0</v>
      </c>
      <c r="AT88" s="671">
        <v>0</v>
      </c>
      <c r="AU88" s="623">
        <v>550000000</v>
      </c>
      <c r="AV88" s="671">
        <v>0</v>
      </c>
      <c r="AW88" s="622">
        <v>0</v>
      </c>
      <c r="AX88" s="671">
        <v>0</v>
      </c>
      <c r="AY88" s="622">
        <v>0</v>
      </c>
      <c r="AZ88" s="622">
        <v>0</v>
      </c>
      <c r="BA88" s="622">
        <v>0</v>
      </c>
      <c r="BB88" s="622">
        <v>0</v>
      </c>
    </row>
    <row r="89" spans="1:54">
      <c r="A89" s="821" t="s">
        <v>33</v>
      </c>
      <c r="B89" s="758"/>
      <c r="C89" s="821" t="s">
        <v>316</v>
      </c>
      <c r="D89" s="758"/>
      <c r="E89" s="821" t="s">
        <v>314</v>
      </c>
      <c r="F89" s="758"/>
      <c r="G89" s="821" t="s">
        <v>317</v>
      </c>
      <c r="H89" s="758"/>
      <c r="I89" s="821" t="s">
        <v>313</v>
      </c>
      <c r="J89" s="758"/>
      <c r="K89" s="758"/>
      <c r="L89" s="821"/>
      <c r="M89" s="758"/>
      <c r="N89" s="758"/>
      <c r="O89" s="821"/>
      <c r="P89" s="758"/>
      <c r="Q89" s="821"/>
      <c r="R89" s="758"/>
      <c r="S89" s="822" t="s">
        <v>242</v>
      </c>
      <c r="T89" s="758"/>
      <c r="U89" s="758"/>
      <c r="V89" s="758"/>
      <c r="W89" s="758"/>
      <c r="X89" s="758"/>
      <c r="Y89" s="758"/>
      <c r="Z89" s="758"/>
      <c r="AA89" s="821" t="s">
        <v>307</v>
      </c>
      <c r="AB89" s="758"/>
      <c r="AC89" s="758"/>
      <c r="AD89" s="758"/>
      <c r="AE89" s="758"/>
      <c r="AF89" s="821" t="s">
        <v>308</v>
      </c>
      <c r="AG89" s="758"/>
      <c r="AH89" s="758"/>
      <c r="AI89" s="624" t="s">
        <v>84</v>
      </c>
      <c r="AJ89" s="823" t="s">
        <v>309</v>
      </c>
      <c r="AK89" s="758"/>
      <c r="AL89" s="758"/>
      <c r="AM89" s="758"/>
      <c r="AN89" s="758"/>
      <c r="AO89" s="758"/>
      <c r="AP89" s="623">
        <v>307000000</v>
      </c>
      <c r="AQ89" s="671">
        <v>0</v>
      </c>
      <c r="AR89" s="623">
        <v>75357390.849999994</v>
      </c>
      <c r="AS89" s="622">
        <v>0</v>
      </c>
      <c r="AT89" s="671">
        <v>0</v>
      </c>
      <c r="AU89" s="622">
        <v>0</v>
      </c>
      <c r="AV89" s="670">
        <v>201345982.44</v>
      </c>
      <c r="AW89" s="623">
        <v>-201345982.44</v>
      </c>
      <c r="AX89" s="670">
        <v>201345982.44</v>
      </c>
      <c r="AY89" s="622">
        <v>0</v>
      </c>
      <c r="AZ89" s="623">
        <v>201345982.44</v>
      </c>
      <c r="BA89" s="622">
        <v>0</v>
      </c>
      <c r="BB89" s="622">
        <v>0</v>
      </c>
    </row>
    <row r="90" spans="1:54">
      <c r="A90" s="821" t="s">
        <v>33</v>
      </c>
      <c r="B90" s="758"/>
      <c r="C90" s="821" t="s">
        <v>316</v>
      </c>
      <c r="D90" s="758"/>
      <c r="E90" s="821" t="s">
        <v>314</v>
      </c>
      <c r="F90" s="758"/>
      <c r="G90" s="821" t="s">
        <v>317</v>
      </c>
      <c r="H90" s="758"/>
      <c r="I90" s="821" t="s">
        <v>313</v>
      </c>
      <c r="J90" s="758"/>
      <c r="K90" s="758"/>
      <c r="L90" s="821"/>
      <c r="M90" s="758"/>
      <c r="N90" s="758"/>
      <c r="O90" s="821"/>
      <c r="P90" s="758"/>
      <c r="Q90" s="821"/>
      <c r="R90" s="758"/>
      <c r="S90" s="822" t="s">
        <v>242</v>
      </c>
      <c r="T90" s="758"/>
      <c r="U90" s="758"/>
      <c r="V90" s="758"/>
      <c r="W90" s="758"/>
      <c r="X90" s="758"/>
      <c r="Y90" s="758"/>
      <c r="Z90" s="758"/>
      <c r="AA90" s="821" t="s">
        <v>307</v>
      </c>
      <c r="AB90" s="758"/>
      <c r="AC90" s="758"/>
      <c r="AD90" s="758"/>
      <c r="AE90" s="758"/>
      <c r="AF90" s="821" t="s">
        <v>308</v>
      </c>
      <c r="AG90" s="758"/>
      <c r="AH90" s="758"/>
      <c r="AI90" s="624" t="s">
        <v>337</v>
      </c>
      <c r="AJ90" s="823" t="s">
        <v>355</v>
      </c>
      <c r="AK90" s="758"/>
      <c r="AL90" s="758"/>
      <c r="AM90" s="758"/>
      <c r="AN90" s="758"/>
      <c r="AO90" s="758"/>
      <c r="AP90" s="623">
        <v>986000000</v>
      </c>
      <c r="AQ90" s="671">
        <v>0</v>
      </c>
      <c r="AR90" s="623">
        <v>986000000</v>
      </c>
      <c r="AS90" s="622">
        <v>0</v>
      </c>
      <c r="AT90" s="671">
        <v>0</v>
      </c>
      <c r="AU90" s="622">
        <v>0</v>
      </c>
      <c r="AV90" s="671">
        <v>0</v>
      </c>
      <c r="AW90" s="622">
        <v>0</v>
      </c>
      <c r="AX90" s="671">
        <v>0</v>
      </c>
      <c r="AY90" s="622">
        <v>0</v>
      </c>
      <c r="AZ90" s="622">
        <v>0</v>
      </c>
      <c r="BA90" s="622">
        <v>0</v>
      </c>
      <c r="BB90" s="622">
        <v>0</v>
      </c>
    </row>
    <row r="91" spans="1:54">
      <c r="A91" s="819" t="s">
        <v>33</v>
      </c>
      <c r="B91" s="758"/>
      <c r="C91" s="819" t="s">
        <v>316</v>
      </c>
      <c r="D91" s="758"/>
      <c r="E91" s="819" t="s">
        <v>314</v>
      </c>
      <c r="F91" s="758"/>
      <c r="G91" s="819" t="s">
        <v>317</v>
      </c>
      <c r="H91" s="758"/>
      <c r="I91" s="819" t="s">
        <v>313</v>
      </c>
      <c r="J91" s="758"/>
      <c r="K91" s="758"/>
      <c r="L91" s="819" t="s">
        <v>323</v>
      </c>
      <c r="M91" s="758"/>
      <c r="N91" s="758"/>
      <c r="O91" s="819"/>
      <c r="P91" s="758"/>
      <c r="Q91" s="819"/>
      <c r="R91" s="758"/>
      <c r="S91" s="820" t="s">
        <v>692</v>
      </c>
      <c r="T91" s="758"/>
      <c r="U91" s="758"/>
      <c r="V91" s="758"/>
      <c r="W91" s="758"/>
      <c r="X91" s="758"/>
      <c r="Y91" s="758"/>
      <c r="Z91" s="758"/>
      <c r="AA91" s="819" t="s">
        <v>307</v>
      </c>
      <c r="AB91" s="758"/>
      <c r="AC91" s="758"/>
      <c r="AD91" s="758"/>
      <c r="AE91" s="758"/>
      <c r="AF91" s="819" t="s">
        <v>308</v>
      </c>
      <c r="AG91" s="758"/>
      <c r="AH91" s="758"/>
      <c r="AI91" s="621" t="s">
        <v>337</v>
      </c>
      <c r="AJ91" s="818" t="s">
        <v>355</v>
      </c>
      <c r="AK91" s="758"/>
      <c r="AL91" s="758"/>
      <c r="AM91" s="758"/>
      <c r="AN91" s="758"/>
      <c r="AO91" s="758"/>
      <c r="AP91" s="620">
        <v>6000000</v>
      </c>
      <c r="AQ91" s="674">
        <v>0</v>
      </c>
      <c r="AR91" s="620">
        <v>6000000</v>
      </c>
      <c r="AS91" s="619">
        <v>0</v>
      </c>
      <c r="AT91" s="674">
        <v>0</v>
      </c>
      <c r="AU91" s="619">
        <v>0</v>
      </c>
      <c r="AV91" s="674">
        <v>0</v>
      </c>
      <c r="AW91" s="619">
        <v>0</v>
      </c>
      <c r="AX91" s="674">
        <v>0</v>
      </c>
      <c r="AY91" s="619">
        <v>0</v>
      </c>
      <c r="AZ91" s="619">
        <v>0</v>
      </c>
      <c r="BA91" s="619">
        <v>0</v>
      </c>
      <c r="BB91" s="619">
        <v>0</v>
      </c>
    </row>
    <row r="92" spans="1:54">
      <c r="A92" s="819" t="s">
        <v>33</v>
      </c>
      <c r="B92" s="758"/>
      <c r="C92" s="819" t="s">
        <v>316</v>
      </c>
      <c r="D92" s="758"/>
      <c r="E92" s="819" t="s">
        <v>314</v>
      </c>
      <c r="F92" s="758"/>
      <c r="G92" s="819" t="s">
        <v>317</v>
      </c>
      <c r="H92" s="758"/>
      <c r="I92" s="819" t="s">
        <v>313</v>
      </c>
      <c r="J92" s="758"/>
      <c r="K92" s="758"/>
      <c r="L92" s="819" t="s">
        <v>326</v>
      </c>
      <c r="M92" s="758"/>
      <c r="N92" s="758"/>
      <c r="O92" s="819"/>
      <c r="P92" s="758"/>
      <c r="Q92" s="819"/>
      <c r="R92" s="758"/>
      <c r="S92" s="820" t="s">
        <v>67</v>
      </c>
      <c r="T92" s="758"/>
      <c r="U92" s="758"/>
      <c r="V92" s="758"/>
      <c r="W92" s="758"/>
      <c r="X92" s="758"/>
      <c r="Y92" s="758"/>
      <c r="Z92" s="758"/>
      <c r="AA92" s="819" t="s">
        <v>307</v>
      </c>
      <c r="AB92" s="758"/>
      <c r="AC92" s="758"/>
      <c r="AD92" s="758"/>
      <c r="AE92" s="758"/>
      <c r="AF92" s="819" t="s">
        <v>308</v>
      </c>
      <c r="AG92" s="758"/>
      <c r="AH92" s="758"/>
      <c r="AI92" s="621" t="s">
        <v>84</v>
      </c>
      <c r="AJ92" s="818" t="s">
        <v>309</v>
      </c>
      <c r="AK92" s="758"/>
      <c r="AL92" s="758"/>
      <c r="AM92" s="758"/>
      <c r="AN92" s="758"/>
      <c r="AO92" s="758"/>
      <c r="AP92" s="620">
        <v>75000000</v>
      </c>
      <c r="AQ92" s="674">
        <v>0</v>
      </c>
      <c r="AR92" s="620">
        <v>74600000</v>
      </c>
      <c r="AS92" s="619">
        <v>0</v>
      </c>
      <c r="AT92" s="674">
        <v>0</v>
      </c>
      <c r="AU92" s="619">
        <v>0</v>
      </c>
      <c r="AV92" s="674">
        <v>0</v>
      </c>
      <c r="AW92" s="619">
        <v>0</v>
      </c>
      <c r="AX92" s="674">
        <v>0</v>
      </c>
      <c r="AY92" s="619">
        <v>0</v>
      </c>
      <c r="AZ92" s="619">
        <v>0</v>
      </c>
      <c r="BA92" s="619">
        <v>0</v>
      </c>
      <c r="BB92" s="619">
        <v>0</v>
      </c>
    </row>
    <row r="93" spans="1:54">
      <c r="A93" s="819" t="s">
        <v>33</v>
      </c>
      <c r="B93" s="758"/>
      <c r="C93" s="819" t="s">
        <v>316</v>
      </c>
      <c r="D93" s="758"/>
      <c r="E93" s="819" t="s">
        <v>314</v>
      </c>
      <c r="F93" s="758"/>
      <c r="G93" s="819" t="s">
        <v>317</v>
      </c>
      <c r="H93" s="758"/>
      <c r="I93" s="819" t="s">
        <v>313</v>
      </c>
      <c r="J93" s="758"/>
      <c r="K93" s="758"/>
      <c r="L93" s="819" t="s">
        <v>326</v>
      </c>
      <c r="M93" s="758"/>
      <c r="N93" s="758"/>
      <c r="O93" s="819"/>
      <c r="P93" s="758"/>
      <c r="Q93" s="819"/>
      <c r="R93" s="758"/>
      <c r="S93" s="820" t="s">
        <v>67</v>
      </c>
      <c r="T93" s="758"/>
      <c r="U93" s="758"/>
      <c r="V93" s="758"/>
      <c r="W93" s="758"/>
      <c r="X93" s="758"/>
      <c r="Y93" s="758"/>
      <c r="Z93" s="758"/>
      <c r="AA93" s="819" t="s">
        <v>307</v>
      </c>
      <c r="AB93" s="758"/>
      <c r="AC93" s="758"/>
      <c r="AD93" s="758"/>
      <c r="AE93" s="758"/>
      <c r="AF93" s="819" t="s">
        <v>308</v>
      </c>
      <c r="AG93" s="758"/>
      <c r="AH93" s="758"/>
      <c r="AI93" s="621" t="s">
        <v>337</v>
      </c>
      <c r="AJ93" s="818" t="s">
        <v>355</v>
      </c>
      <c r="AK93" s="758"/>
      <c r="AL93" s="758"/>
      <c r="AM93" s="758"/>
      <c r="AN93" s="758"/>
      <c r="AO93" s="758"/>
      <c r="AP93" s="620">
        <v>500000000</v>
      </c>
      <c r="AQ93" s="674">
        <v>0</v>
      </c>
      <c r="AR93" s="620">
        <v>500000000</v>
      </c>
      <c r="AS93" s="619">
        <v>0</v>
      </c>
      <c r="AT93" s="674">
        <v>0</v>
      </c>
      <c r="AU93" s="619">
        <v>0</v>
      </c>
      <c r="AV93" s="674">
        <v>0</v>
      </c>
      <c r="AW93" s="619">
        <v>0</v>
      </c>
      <c r="AX93" s="674">
        <v>0</v>
      </c>
      <c r="AY93" s="619">
        <v>0</v>
      </c>
      <c r="AZ93" s="619">
        <v>0</v>
      </c>
      <c r="BA93" s="619">
        <v>0</v>
      </c>
      <c r="BB93" s="619">
        <v>0</v>
      </c>
    </row>
    <row r="94" spans="1:54">
      <c r="A94" s="819" t="s">
        <v>33</v>
      </c>
      <c r="B94" s="758"/>
      <c r="C94" s="819" t="s">
        <v>316</v>
      </c>
      <c r="D94" s="758"/>
      <c r="E94" s="819" t="s">
        <v>314</v>
      </c>
      <c r="F94" s="758"/>
      <c r="G94" s="819" t="s">
        <v>317</v>
      </c>
      <c r="H94" s="758"/>
      <c r="I94" s="819" t="s">
        <v>313</v>
      </c>
      <c r="J94" s="758"/>
      <c r="K94" s="758"/>
      <c r="L94" s="819" t="s">
        <v>328</v>
      </c>
      <c r="M94" s="758"/>
      <c r="N94" s="758"/>
      <c r="O94" s="819"/>
      <c r="P94" s="758"/>
      <c r="Q94" s="819"/>
      <c r="R94" s="758"/>
      <c r="S94" s="820" t="s">
        <v>68</v>
      </c>
      <c r="T94" s="758"/>
      <c r="U94" s="758"/>
      <c r="V94" s="758"/>
      <c r="W94" s="758"/>
      <c r="X94" s="758"/>
      <c r="Y94" s="758"/>
      <c r="Z94" s="758"/>
      <c r="AA94" s="819" t="s">
        <v>307</v>
      </c>
      <c r="AB94" s="758"/>
      <c r="AC94" s="758"/>
      <c r="AD94" s="758"/>
      <c r="AE94" s="758"/>
      <c r="AF94" s="819" t="s">
        <v>308</v>
      </c>
      <c r="AG94" s="758"/>
      <c r="AH94" s="758"/>
      <c r="AI94" s="621" t="s">
        <v>84</v>
      </c>
      <c r="AJ94" s="818" t="s">
        <v>309</v>
      </c>
      <c r="AK94" s="758"/>
      <c r="AL94" s="758"/>
      <c r="AM94" s="758"/>
      <c r="AN94" s="758"/>
      <c r="AO94" s="758"/>
      <c r="AP94" s="620">
        <v>232000000</v>
      </c>
      <c r="AQ94" s="674">
        <v>0</v>
      </c>
      <c r="AR94" s="620">
        <v>757390.85</v>
      </c>
      <c r="AS94" s="619">
        <v>0</v>
      </c>
      <c r="AT94" s="674">
        <v>0</v>
      </c>
      <c r="AU94" s="619">
        <v>0</v>
      </c>
      <c r="AV94" s="673">
        <v>201345982.44</v>
      </c>
      <c r="AW94" s="620">
        <v>-201345982.44</v>
      </c>
      <c r="AX94" s="673">
        <v>201345982.44</v>
      </c>
      <c r="AY94" s="619">
        <v>0</v>
      </c>
      <c r="AZ94" s="620">
        <v>201345982.44</v>
      </c>
      <c r="BA94" s="619">
        <v>0</v>
      </c>
      <c r="BB94" s="619">
        <v>0</v>
      </c>
    </row>
    <row r="95" spans="1:54">
      <c r="A95" s="819" t="s">
        <v>33</v>
      </c>
      <c r="B95" s="758"/>
      <c r="C95" s="819" t="s">
        <v>316</v>
      </c>
      <c r="D95" s="758"/>
      <c r="E95" s="819" t="s">
        <v>314</v>
      </c>
      <c r="F95" s="758"/>
      <c r="G95" s="819" t="s">
        <v>317</v>
      </c>
      <c r="H95" s="758"/>
      <c r="I95" s="819" t="s">
        <v>313</v>
      </c>
      <c r="J95" s="758"/>
      <c r="K95" s="758"/>
      <c r="L95" s="819" t="s">
        <v>328</v>
      </c>
      <c r="M95" s="758"/>
      <c r="N95" s="758"/>
      <c r="O95" s="819"/>
      <c r="P95" s="758"/>
      <c r="Q95" s="819"/>
      <c r="R95" s="758"/>
      <c r="S95" s="820" t="s">
        <v>68</v>
      </c>
      <c r="T95" s="758"/>
      <c r="U95" s="758"/>
      <c r="V95" s="758"/>
      <c r="W95" s="758"/>
      <c r="X95" s="758"/>
      <c r="Y95" s="758"/>
      <c r="Z95" s="758"/>
      <c r="AA95" s="819" t="s">
        <v>307</v>
      </c>
      <c r="AB95" s="758"/>
      <c r="AC95" s="758"/>
      <c r="AD95" s="758"/>
      <c r="AE95" s="758"/>
      <c r="AF95" s="819" t="s">
        <v>308</v>
      </c>
      <c r="AG95" s="758"/>
      <c r="AH95" s="758"/>
      <c r="AI95" s="621" t="s">
        <v>337</v>
      </c>
      <c r="AJ95" s="818" t="s">
        <v>355</v>
      </c>
      <c r="AK95" s="758"/>
      <c r="AL95" s="758"/>
      <c r="AM95" s="758"/>
      <c r="AN95" s="758"/>
      <c r="AO95" s="758"/>
      <c r="AP95" s="620">
        <v>480000000</v>
      </c>
      <c r="AQ95" s="674">
        <v>0</v>
      </c>
      <c r="AR95" s="620">
        <v>480000000</v>
      </c>
      <c r="AS95" s="619">
        <v>0</v>
      </c>
      <c r="AT95" s="674">
        <v>0</v>
      </c>
      <c r="AU95" s="619">
        <v>0</v>
      </c>
      <c r="AV95" s="674">
        <v>0</v>
      </c>
      <c r="AW95" s="619">
        <v>0</v>
      </c>
      <c r="AX95" s="674">
        <v>0</v>
      </c>
      <c r="AY95" s="619">
        <v>0</v>
      </c>
      <c r="AZ95" s="619">
        <v>0</v>
      </c>
      <c r="BA95" s="619">
        <v>0</v>
      </c>
      <c r="BB95" s="619">
        <v>0</v>
      </c>
    </row>
    <row r="96" spans="1:54">
      <c r="A96" s="821" t="s">
        <v>33</v>
      </c>
      <c r="B96" s="758"/>
      <c r="C96" s="821" t="s">
        <v>316</v>
      </c>
      <c r="D96" s="758"/>
      <c r="E96" s="821" t="s">
        <v>314</v>
      </c>
      <c r="F96" s="758"/>
      <c r="G96" s="821" t="s">
        <v>317</v>
      </c>
      <c r="H96" s="758"/>
      <c r="I96" s="821" t="s">
        <v>316</v>
      </c>
      <c r="J96" s="758"/>
      <c r="K96" s="758"/>
      <c r="L96" s="821"/>
      <c r="M96" s="758"/>
      <c r="N96" s="758"/>
      <c r="O96" s="821"/>
      <c r="P96" s="758"/>
      <c r="Q96" s="821"/>
      <c r="R96" s="758"/>
      <c r="S96" s="822" t="s">
        <v>244</v>
      </c>
      <c r="T96" s="758"/>
      <c r="U96" s="758"/>
      <c r="V96" s="758"/>
      <c r="W96" s="758"/>
      <c r="X96" s="758"/>
      <c r="Y96" s="758"/>
      <c r="Z96" s="758"/>
      <c r="AA96" s="821" t="s">
        <v>307</v>
      </c>
      <c r="AB96" s="758"/>
      <c r="AC96" s="758"/>
      <c r="AD96" s="758"/>
      <c r="AE96" s="758"/>
      <c r="AF96" s="821" t="s">
        <v>308</v>
      </c>
      <c r="AG96" s="758"/>
      <c r="AH96" s="758"/>
      <c r="AI96" s="624" t="s">
        <v>84</v>
      </c>
      <c r="AJ96" s="823" t="s">
        <v>309</v>
      </c>
      <c r="AK96" s="758"/>
      <c r="AL96" s="758"/>
      <c r="AM96" s="758"/>
      <c r="AN96" s="758"/>
      <c r="AO96" s="758"/>
      <c r="AP96" s="623">
        <v>127000000</v>
      </c>
      <c r="AQ96" s="671">
        <v>0</v>
      </c>
      <c r="AR96" s="623">
        <v>99628010</v>
      </c>
      <c r="AS96" s="622">
        <v>0</v>
      </c>
      <c r="AT96" s="671">
        <v>0</v>
      </c>
      <c r="AU96" s="622">
        <v>0</v>
      </c>
      <c r="AV96" s="671">
        <v>0</v>
      </c>
      <c r="AW96" s="622">
        <v>0</v>
      </c>
      <c r="AX96" s="671">
        <v>0</v>
      </c>
      <c r="AY96" s="622">
        <v>0</v>
      </c>
      <c r="AZ96" s="622">
        <v>0</v>
      </c>
      <c r="BA96" s="622">
        <v>0</v>
      </c>
      <c r="BB96" s="622">
        <v>0</v>
      </c>
    </row>
    <row r="97" spans="1:54">
      <c r="A97" s="819" t="s">
        <v>33</v>
      </c>
      <c r="B97" s="758"/>
      <c r="C97" s="819" t="s">
        <v>316</v>
      </c>
      <c r="D97" s="758"/>
      <c r="E97" s="819" t="s">
        <v>314</v>
      </c>
      <c r="F97" s="758"/>
      <c r="G97" s="819" t="s">
        <v>317</v>
      </c>
      <c r="H97" s="758"/>
      <c r="I97" s="819" t="s">
        <v>316</v>
      </c>
      <c r="J97" s="758"/>
      <c r="K97" s="758"/>
      <c r="L97" s="819" t="s">
        <v>313</v>
      </c>
      <c r="M97" s="758"/>
      <c r="N97" s="758"/>
      <c r="O97" s="819"/>
      <c r="P97" s="758"/>
      <c r="Q97" s="819"/>
      <c r="R97" s="758"/>
      <c r="S97" s="820" t="s">
        <v>69</v>
      </c>
      <c r="T97" s="758"/>
      <c r="U97" s="758"/>
      <c r="V97" s="758"/>
      <c r="W97" s="758"/>
      <c r="X97" s="758"/>
      <c r="Y97" s="758"/>
      <c r="Z97" s="758"/>
      <c r="AA97" s="819" t="s">
        <v>307</v>
      </c>
      <c r="AB97" s="758"/>
      <c r="AC97" s="758"/>
      <c r="AD97" s="758"/>
      <c r="AE97" s="758"/>
      <c r="AF97" s="819" t="s">
        <v>308</v>
      </c>
      <c r="AG97" s="758"/>
      <c r="AH97" s="758"/>
      <c r="AI97" s="621" t="s">
        <v>84</v>
      </c>
      <c r="AJ97" s="818" t="s">
        <v>309</v>
      </c>
      <c r="AK97" s="758"/>
      <c r="AL97" s="758"/>
      <c r="AM97" s="758"/>
      <c r="AN97" s="758"/>
      <c r="AO97" s="758"/>
      <c r="AP97" s="620">
        <v>57000000</v>
      </c>
      <c r="AQ97" s="674">
        <v>0</v>
      </c>
      <c r="AR97" s="620">
        <v>30628010</v>
      </c>
      <c r="AS97" s="619">
        <v>0</v>
      </c>
      <c r="AT97" s="674">
        <v>0</v>
      </c>
      <c r="AU97" s="619">
        <v>0</v>
      </c>
      <c r="AV97" s="674">
        <v>0</v>
      </c>
      <c r="AW97" s="619">
        <v>0</v>
      </c>
      <c r="AX97" s="674">
        <v>0</v>
      </c>
      <c r="AY97" s="619">
        <v>0</v>
      </c>
      <c r="AZ97" s="619">
        <v>0</v>
      </c>
      <c r="BA97" s="619">
        <v>0</v>
      </c>
      <c r="BB97" s="619">
        <v>0</v>
      </c>
    </row>
    <row r="98" spans="1:54">
      <c r="A98" s="819" t="s">
        <v>33</v>
      </c>
      <c r="B98" s="758"/>
      <c r="C98" s="819" t="s">
        <v>316</v>
      </c>
      <c r="D98" s="758"/>
      <c r="E98" s="819" t="s">
        <v>314</v>
      </c>
      <c r="F98" s="758"/>
      <c r="G98" s="819" t="s">
        <v>317</v>
      </c>
      <c r="H98" s="758"/>
      <c r="I98" s="819" t="s">
        <v>316</v>
      </c>
      <c r="J98" s="758"/>
      <c r="K98" s="758"/>
      <c r="L98" s="819" t="s">
        <v>316</v>
      </c>
      <c r="M98" s="758"/>
      <c r="N98" s="758"/>
      <c r="O98" s="819"/>
      <c r="P98" s="758"/>
      <c r="Q98" s="819"/>
      <c r="R98" s="758"/>
      <c r="S98" s="820" t="s">
        <v>70</v>
      </c>
      <c r="T98" s="758"/>
      <c r="U98" s="758"/>
      <c r="V98" s="758"/>
      <c r="W98" s="758"/>
      <c r="X98" s="758"/>
      <c r="Y98" s="758"/>
      <c r="Z98" s="758"/>
      <c r="AA98" s="819" t="s">
        <v>307</v>
      </c>
      <c r="AB98" s="758"/>
      <c r="AC98" s="758"/>
      <c r="AD98" s="758"/>
      <c r="AE98" s="758"/>
      <c r="AF98" s="819" t="s">
        <v>308</v>
      </c>
      <c r="AG98" s="758"/>
      <c r="AH98" s="758"/>
      <c r="AI98" s="621" t="s">
        <v>84</v>
      </c>
      <c r="AJ98" s="818" t="s">
        <v>309</v>
      </c>
      <c r="AK98" s="758"/>
      <c r="AL98" s="758"/>
      <c r="AM98" s="758"/>
      <c r="AN98" s="758"/>
      <c r="AO98" s="758"/>
      <c r="AP98" s="620">
        <v>70000000</v>
      </c>
      <c r="AQ98" s="674">
        <v>0</v>
      </c>
      <c r="AR98" s="620">
        <v>69000000</v>
      </c>
      <c r="AS98" s="619">
        <v>0</v>
      </c>
      <c r="AT98" s="674">
        <v>0</v>
      </c>
      <c r="AU98" s="619">
        <v>0</v>
      </c>
      <c r="AV98" s="674">
        <v>0</v>
      </c>
      <c r="AW98" s="619">
        <v>0</v>
      </c>
      <c r="AX98" s="674">
        <v>0</v>
      </c>
      <c r="AY98" s="619">
        <v>0</v>
      </c>
      <c r="AZ98" s="619">
        <v>0</v>
      </c>
      <c r="BA98" s="619">
        <v>0</v>
      </c>
      <c r="BB98" s="619">
        <v>0</v>
      </c>
    </row>
    <row r="99" spans="1:54">
      <c r="A99" s="821" t="s">
        <v>33</v>
      </c>
      <c r="B99" s="758"/>
      <c r="C99" s="821" t="s">
        <v>316</v>
      </c>
      <c r="D99" s="758"/>
      <c r="E99" s="821" t="s">
        <v>314</v>
      </c>
      <c r="F99" s="758"/>
      <c r="G99" s="821" t="s">
        <v>317</v>
      </c>
      <c r="H99" s="758"/>
      <c r="I99" s="821" t="s">
        <v>317</v>
      </c>
      <c r="J99" s="758"/>
      <c r="K99" s="758"/>
      <c r="L99" s="821"/>
      <c r="M99" s="758"/>
      <c r="N99" s="758"/>
      <c r="O99" s="821"/>
      <c r="P99" s="758"/>
      <c r="Q99" s="821"/>
      <c r="R99" s="758"/>
      <c r="S99" s="822" t="s">
        <v>246</v>
      </c>
      <c r="T99" s="758"/>
      <c r="U99" s="758"/>
      <c r="V99" s="758"/>
      <c r="W99" s="758"/>
      <c r="X99" s="758"/>
      <c r="Y99" s="758"/>
      <c r="Z99" s="758"/>
      <c r="AA99" s="821" t="s">
        <v>307</v>
      </c>
      <c r="AB99" s="758"/>
      <c r="AC99" s="758"/>
      <c r="AD99" s="758"/>
      <c r="AE99" s="758"/>
      <c r="AF99" s="821" t="s">
        <v>308</v>
      </c>
      <c r="AG99" s="758"/>
      <c r="AH99" s="758"/>
      <c r="AI99" s="624" t="s">
        <v>84</v>
      </c>
      <c r="AJ99" s="823" t="s">
        <v>309</v>
      </c>
      <c r="AK99" s="758"/>
      <c r="AL99" s="758"/>
      <c r="AM99" s="758"/>
      <c r="AN99" s="758"/>
      <c r="AO99" s="758"/>
      <c r="AP99" s="623">
        <v>298103744</v>
      </c>
      <c r="AQ99" s="670">
        <v>1538488</v>
      </c>
      <c r="AR99" s="623">
        <v>51300261</v>
      </c>
      <c r="AS99" s="622">
        <v>0</v>
      </c>
      <c r="AT99" s="670">
        <v>1500000</v>
      </c>
      <c r="AU99" s="623">
        <v>38488</v>
      </c>
      <c r="AV99" s="670">
        <v>18832540</v>
      </c>
      <c r="AW99" s="623">
        <v>-17332540</v>
      </c>
      <c r="AX99" s="670">
        <v>16432540</v>
      </c>
      <c r="AY99" s="623">
        <v>2400000</v>
      </c>
      <c r="AZ99" s="623">
        <v>16432540</v>
      </c>
      <c r="BA99" s="622">
        <v>0</v>
      </c>
      <c r="BB99" s="622">
        <v>0</v>
      </c>
    </row>
    <row r="100" spans="1:54">
      <c r="A100" s="821" t="s">
        <v>33</v>
      </c>
      <c r="B100" s="758"/>
      <c r="C100" s="821" t="s">
        <v>316</v>
      </c>
      <c r="D100" s="758"/>
      <c r="E100" s="821" t="s">
        <v>314</v>
      </c>
      <c r="F100" s="758"/>
      <c r="G100" s="821" t="s">
        <v>317</v>
      </c>
      <c r="H100" s="758"/>
      <c r="I100" s="821" t="s">
        <v>317</v>
      </c>
      <c r="J100" s="758"/>
      <c r="K100" s="758"/>
      <c r="L100" s="821"/>
      <c r="M100" s="758"/>
      <c r="N100" s="758"/>
      <c r="O100" s="821"/>
      <c r="P100" s="758"/>
      <c r="Q100" s="821"/>
      <c r="R100" s="758"/>
      <c r="S100" s="822" t="s">
        <v>246</v>
      </c>
      <c r="T100" s="758"/>
      <c r="U100" s="758"/>
      <c r="V100" s="758"/>
      <c r="W100" s="758"/>
      <c r="X100" s="758"/>
      <c r="Y100" s="758"/>
      <c r="Z100" s="758"/>
      <c r="AA100" s="821" t="s">
        <v>307</v>
      </c>
      <c r="AB100" s="758"/>
      <c r="AC100" s="758"/>
      <c r="AD100" s="758"/>
      <c r="AE100" s="758"/>
      <c r="AF100" s="821" t="s">
        <v>308</v>
      </c>
      <c r="AG100" s="758"/>
      <c r="AH100" s="758"/>
      <c r="AI100" s="624" t="s">
        <v>337</v>
      </c>
      <c r="AJ100" s="823" t="s">
        <v>355</v>
      </c>
      <c r="AK100" s="758"/>
      <c r="AL100" s="758"/>
      <c r="AM100" s="758"/>
      <c r="AN100" s="758"/>
      <c r="AO100" s="758"/>
      <c r="AP100" s="623">
        <v>1175000000</v>
      </c>
      <c r="AQ100" s="670">
        <v>550000000</v>
      </c>
      <c r="AR100" s="623">
        <v>625000000</v>
      </c>
      <c r="AS100" s="622">
        <v>0</v>
      </c>
      <c r="AT100" s="671">
        <v>0</v>
      </c>
      <c r="AU100" s="623">
        <v>550000000</v>
      </c>
      <c r="AV100" s="671">
        <v>0</v>
      </c>
      <c r="AW100" s="622">
        <v>0</v>
      </c>
      <c r="AX100" s="671">
        <v>0</v>
      </c>
      <c r="AY100" s="622">
        <v>0</v>
      </c>
      <c r="AZ100" s="622">
        <v>0</v>
      </c>
      <c r="BA100" s="622">
        <v>0</v>
      </c>
      <c r="BB100" s="622">
        <v>0</v>
      </c>
    </row>
    <row r="101" spans="1:54">
      <c r="A101" s="819" t="s">
        <v>33</v>
      </c>
      <c r="B101" s="758"/>
      <c r="C101" s="819" t="s">
        <v>316</v>
      </c>
      <c r="D101" s="758"/>
      <c r="E101" s="819" t="s">
        <v>314</v>
      </c>
      <c r="F101" s="758"/>
      <c r="G101" s="819" t="s">
        <v>317</v>
      </c>
      <c r="H101" s="758"/>
      <c r="I101" s="819" t="s">
        <v>317</v>
      </c>
      <c r="J101" s="758"/>
      <c r="K101" s="758"/>
      <c r="L101" s="819" t="s">
        <v>313</v>
      </c>
      <c r="M101" s="758"/>
      <c r="N101" s="758"/>
      <c r="O101" s="819"/>
      <c r="P101" s="758"/>
      <c r="Q101" s="819"/>
      <c r="R101" s="758"/>
      <c r="S101" s="820" t="s">
        <v>71</v>
      </c>
      <c r="T101" s="758"/>
      <c r="U101" s="758"/>
      <c r="V101" s="758"/>
      <c r="W101" s="758"/>
      <c r="X101" s="758"/>
      <c r="Y101" s="758"/>
      <c r="Z101" s="758"/>
      <c r="AA101" s="819" t="s">
        <v>307</v>
      </c>
      <c r="AB101" s="758"/>
      <c r="AC101" s="758"/>
      <c r="AD101" s="758"/>
      <c r="AE101" s="758"/>
      <c r="AF101" s="819" t="s">
        <v>308</v>
      </c>
      <c r="AG101" s="758"/>
      <c r="AH101" s="758"/>
      <c r="AI101" s="621" t="s">
        <v>84</v>
      </c>
      <c r="AJ101" s="818" t="s">
        <v>309</v>
      </c>
      <c r="AK101" s="758"/>
      <c r="AL101" s="758"/>
      <c r="AM101" s="758"/>
      <c r="AN101" s="758"/>
      <c r="AO101" s="758"/>
      <c r="AP101" s="620">
        <v>196000000</v>
      </c>
      <c r="AQ101" s="674">
        <v>0</v>
      </c>
      <c r="AR101" s="620">
        <v>16800000</v>
      </c>
      <c r="AS101" s="619">
        <v>0</v>
      </c>
      <c r="AT101" s="673">
        <v>1500000</v>
      </c>
      <c r="AU101" s="620">
        <v>-1500000</v>
      </c>
      <c r="AV101" s="673">
        <v>18832540</v>
      </c>
      <c r="AW101" s="620">
        <v>-17332540</v>
      </c>
      <c r="AX101" s="673">
        <v>16432540</v>
      </c>
      <c r="AY101" s="620">
        <v>2400000</v>
      </c>
      <c r="AZ101" s="620">
        <v>16432540</v>
      </c>
      <c r="BA101" s="619">
        <v>0</v>
      </c>
      <c r="BB101" s="619">
        <v>0</v>
      </c>
    </row>
    <row r="102" spans="1:54">
      <c r="A102" s="819" t="s">
        <v>33</v>
      </c>
      <c r="B102" s="758"/>
      <c r="C102" s="819" t="s">
        <v>316</v>
      </c>
      <c r="D102" s="758"/>
      <c r="E102" s="819" t="s">
        <v>314</v>
      </c>
      <c r="F102" s="758"/>
      <c r="G102" s="819" t="s">
        <v>317</v>
      </c>
      <c r="H102" s="758"/>
      <c r="I102" s="819" t="s">
        <v>317</v>
      </c>
      <c r="J102" s="758"/>
      <c r="K102" s="758"/>
      <c r="L102" s="819" t="s">
        <v>313</v>
      </c>
      <c r="M102" s="758"/>
      <c r="N102" s="758"/>
      <c r="O102" s="819"/>
      <c r="P102" s="758"/>
      <c r="Q102" s="819"/>
      <c r="R102" s="758"/>
      <c r="S102" s="820" t="s">
        <v>71</v>
      </c>
      <c r="T102" s="758"/>
      <c r="U102" s="758"/>
      <c r="V102" s="758"/>
      <c r="W102" s="758"/>
      <c r="X102" s="758"/>
      <c r="Y102" s="758"/>
      <c r="Z102" s="758"/>
      <c r="AA102" s="819" t="s">
        <v>307</v>
      </c>
      <c r="AB102" s="758"/>
      <c r="AC102" s="758"/>
      <c r="AD102" s="758"/>
      <c r="AE102" s="758"/>
      <c r="AF102" s="819" t="s">
        <v>308</v>
      </c>
      <c r="AG102" s="758"/>
      <c r="AH102" s="758"/>
      <c r="AI102" s="621" t="s">
        <v>337</v>
      </c>
      <c r="AJ102" s="818" t="s">
        <v>355</v>
      </c>
      <c r="AK102" s="758"/>
      <c r="AL102" s="758"/>
      <c r="AM102" s="758"/>
      <c r="AN102" s="758"/>
      <c r="AO102" s="758"/>
      <c r="AP102" s="620">
        <v>200000000</v>
      </c>
      <c r="AQ102" s="674">
        <v>0</v>
      </c>
      <c r="AR102" s="620">
        <v>200000000</v>
      </c>
      <c r="AS102" s="619">
        <v>0</v>
      </c>
      <c r="AT102" s="674">
        <v>0</v>
      </c>
      <c r="AU102" s="619">
        <v>0</v>
      </c>
      <c r="AV102" s="674">
        <v>0</v>
      </c>
      <c r="AW102" s="619">
        <v>0</v>
      </c>
      <c r="AX102" s="674">
        <v>0</v>
      </c>
      <c r="AY102" s="619">
        <v>0</v>
      </c>
      <c r="AZ102" s="619">
        <v>0</v>
      </c>
      <c r="BA102" s="619">
        <v>0</v>
      </c>
      <c r="BB102" s="619">
        <v>0</v>
      </c>
    </row>
    <row r="103" spans="1:54">
      <c r="A103" s="819" t="s">
        <v>33</v>
      </c>
      <c r="B103" s="758"/>
      <c r="C103" s="819" t="s">
        <v>316</v>
      </c>
      <c r="D103" s="758"/>
      <c r="E103" s="819" t="s">
        <v>314</v>
      </c>
      <c r="F103" s="758"/>
      <c r="G103" s="819" t="s">
        <v>317</v>
      </c>
      <c r="H103" s="758"/>
      <c r="I103" s="819" t="s">
        <v>317</v>
      </c>
      <c r="J103" s="758"/>
      <c r="K103" s="758"/>
      <c r="L103" s="819" t="s">
        <v>326</v>
      </c>
      <c r="M103" s="758"/>
      <c r="N103" s="758"/>
      <c r="O103" s="819"/>
      <c r="P103" s="758"/>
      <c r="Q103" s="819"/>
      <c r="R103" s="758"/>
      <c r="S103" s="820" t="s">
        <v>72</v>
      </c>
      <c r="T103" s="758"/>
      <c r="U103" s="758"/>
      <c r="V103" s="758"/>
      <c r="W103" s="758"/>
      <c r="X103" s="758"/>
      <c r="Y103" s="758"/>
      <c r="Z103" s="758"/>
      <c r="AA103" s="819" t="s">
        <v>307</v>
      </c>
      <c r="AB103" s="758"/>
      <c r="AC103" s="758"/>
      <c r="AD103" s="758"/>
      <c r="AE103" s="758"/>
      <c r="AF103" s="819" t="s">
        <v>308</v>
      </c>
      <c r="AG103" s="758"/>
      <c r="AH103" s="758"/>
      <c r="AI103" s="621" t="s">
        <v>84</v>
      </c>
      <c r="AJ103" s="818" t="s">
        <v>309</v>
      </c>
      <c r="AK103" s="758"/>
      <c r="AL103" s="758"/>
      <c r="AM103" s="758"/>
      <c r="AN103" s="758"/>
      <c r="AO103" s="758"/>
      <c r="AP103" s="620">
        <v>20000000</v>
      </c>
      <c r="AQ103" s="674">
        <v>0</v>
      </c>
      <c r="AR103" s="620">
        <v>20000000</v>
      </c>
      <c r="AS103" s="619">
        <v>0</v>
      </c>
      <c r="AT103" s="674">
        <v>0</v>
      </c>
      <c r="AU103" s="619">
        <v>0</v>
      </c>
      <c r="AV103" s="674">
        <v>0</v>
      </c>
      <c r="AW103" s="619">
        <v>0</v>
      </c>
      <c r="AX103" s="674">
        <v>0</v>
      </c>
      <c r="AY103" s="619">
        <v>0</v>
      </c>
      <c r="AZ103" s="619">
        <v>0</v>
      </c>
      <c r="BA103" s="619">
        <v>0</v>
      </c>
      <c r="BB103" s="619">
        <v>0</v>
      </c>
    </row>
    <row r="104" spans="1:54">
      <c r="A104" s="819" t="s">
        <v>33</v>
      </c>
      <c r="B104" s="758"/>
      <c r="C104" s="819" t="s">
        <v>316</v>
      </c>
      <c r="D104" s="758"/>
      <c r="E104" s="819" t="s">
        <v>314</v>
      </c>
      <c r="F104" s="758"/>
      <c r="G104" s="819" t="s">
        <v>317</v>
      </c>
      <c r="H104" s="758"/>
      <c r="I104" s="819" t="s">
        <v>317</v>
      </c>
      <c r="J104" s="758"/>
      <c r="K104" s="758"/>
      <c r="L104" s="819" t="s">
        <v>326</v>
      </c>
      <c r="M104" s="758"/>
      <c r="N104" s="758"/>
      <c r="O104" s="819"/>
      <c r="P104" s="758"/>
      <c r="Q104" s="819"/>
      <c r="R104" s="758"/>
      <c r="S104" s="820" t="s">
        <v>72</v>
      </c>
      <c r="T104" s="758"/>
      <c r="U104" s="758"/>
      <c r="V104" s="758"/>
      <c r="W104" s="758"/>
      <c r="X104" s="758"/>
      <c r="Y104" s="758"/>
      <c r="Z104" s="758"/>
      <c r="AA104" s="819" t="s">
        <v>307</v>
      </c>
      <c r="AB104" s="758"/>
      <c r="AC104" s="758"/>
      <c r="AD104" s="758"/>
      <c r="AE104" s="758"/>
      <c r="AF104" s="819" t="s">
        <v>308</v>
      </c>
      <c r="AG104" s="758"/>
      <c r="AH104" s="758"/>
      <c r="AI104" s="621" t="s">
        <v>337</v>
      </c>
      <c r="AJ104" s="818" t="s">
        <v>355</v>
      </c>
      <c r="AK104" s="758"/>
      <c r="AL104" s="758"/>
      <c r="AM104" s="758"/>
      <c r="AN104" s="758"/>
      <c r="AO104" s="758"/>
      <c r="AP104" s="620">
        <v>80000000</v>
      </c>
      <c r="AQ104" s="674">
        <v>0</v>
      </c>
      <c r="AR104" s="620">
        <v>80000000</v>
      </c>
      <c r="AS104" s="619">
        <v>0</v>
      </c>
      <c r="AT104" s="674">
        <v>0</v>
      </c>
      <c r="AU104" s="619">
        <v>0</v>
      </c>
      <c r="AV104" s="674">
        <v>0</v>
      </c>
      <c r="AW104" s="619">
        <v>0</v>
      </c>
      <c r="AX104" s="674">
        <v>0</v>
      </c>
      <c r="AY104" s="619">
        <v>0</v>
      </c>
      <c r="AZ104" s="619">
        <v>0</v>
      </c>
      <c r="BA104" s="619">
        <v>0</v>
      </c>
      <c r="BB104" s="619">
        <v>0</v>
      </c>
    </row>
    <row r="105" spans="1:54">
      <c r="A105" s="819" t="s">
        <v>33</v>
      </c>
      <c r="B105" s="758"/>
      <c r="C105" s="819" t="s">
        <v>316</v>
      </c>
      <c r="D105" s="758"/>
      <c r="E105" s="819" t="s">
        <v>314</v>
      </c>
      <c r="F105" s="758"/>
      <c r="G105" s="819" t="s">
        <v>317</v>
      </c>
      <c r="H105" s="758"/>
      <c r="I105" s="819" t="s">
        <v>317</v>
      </c>
      <c r="J105" s="758"/>
      <c r="K105" s="758"/>
      <c r="L105" s="819" t="s">
        <v>322</v>
      </c>
      <c r="M105" s="758"/>
      <c r="N105" s="758"/>
      <c r="O105" s="819"/>
      <c r="P105" s="758"/>
      <c r="Q105" s="819"/>
      <c r="R105" s="758"/>
      <c r="S105" s="820" t="s">
        <v>73</v>
      </c>
      <c r="T105" s="758"/>
      <c r="U105" s="758"/>
      <c r="V105" s="758"/>
      <c r="W105" s="758"/>
      <c r="X105" s="758"/>
      <c r="Y105" s="758"/>
      <c r="Z105" s="758"/>
      <c r="AA105" s="819" t="s">
        <v>307</v>
      </c>
      <c r="AB105" s="758"/>
      <c r="AC105" s="758"/>
      <c r="AD105" s="758"/>
      <c r="AE105" s="758"/>
      <c r="AF105" s="819" t="s">
        <v>308</v>
      </c>
      <c r="AG105" s="758"/>
      <c r="AH105" s="758"/>
      <c r="AI105" s="621" t="s">
        <v>84</v>
      </c>
      <c r="AJ105" s="818" t="s">
        <v>309</v>
      </c>
      <c r="AK105" s="758"/>
      <c r="AL105" s="758"/>
      <c r="AM105" s="758"/>
      <c r="AN105" s="758"/>
      <c r="AO105" s="758"/>
      <c r="AP105" s="620">
        <v>10000000</v>
      </c>
      <c r="AQ105" s="674">
        <v>0</v>
      </c>
      <c r="AR105" s="620">
        <v>3400000</v>
      </c>
      <c r="AS105" s="619">
        <v>0</v>
      </c>
      <c r="AT105" s="674">
        <v>0</v>
      </c>
      <c r="AU105" s="619">
        <v>0</v>
      </c>
      <c r="AV105" s="674">
        <v>0</v>
      </c>
      <c r="AW105" s="619">
        <v>0</v>
      </c>
      <c r="AX105" s="674">
        <v>0</v>
      </c>
      <c r="AY105" s="619">
        <v>0</v>
      </c>
      <c r="AZ105" s="619">
        <v>0</v>
      </c>
      <c r="BA105" s="619">
        <v>0</v>
      </c>
      <c r="BB105" s="619">
        <v>0</v>
      </c>
    </row>
    <row r="106" spans="1:54">
      <c r="A106" s="819" t="s">
        <v>33</v>
      </c>
      <c r="B106" s="758"/>
      <c r="C106" s="819" t="s">
        <v>316</v>
      </c>
      <c r="D106" s="758"/>
      <c r="E106" s="819" t="s">
        <v>314</v>
      </c>
      <c r="F106" s="758"/>
      <c r="G106" s="819" t="s">
        <v>317</v>
      </c>
      <c r="H106" s="758"/>
      <c r="I106" s="819" t="s">
        <v>317</v>
      </c>
      <c r="J106" s="758"/>
      <c r="K106" s="758"/>
      <c r="L106" s="819" t="s">
        <v>322</v>
      </c>
      <c r="M106" s="758"/>
      <c r="N106" s="758"/>
      <c r="O106" s="819"/>
      <c r="P106" s="758"/>
      <c r="Q106" s="819"/>
      <c r="R106" s="758"/>
      <c r="S106" s="820" t="s">
        <v>73</v>
      </c>
      <c r="T106" s="758"/>
      <c r="U106" s="758"/>
      <c r="V106" s="758"/>
      <c r="W106" s="758"/>
      <c r="X106" s="758"/>
      <c r="Y106" s="758"/>
      <c r="Z106" s="758"/>
      <c r="AA106" s="819" t="s">
        <v>307</v>
      </c>
      <c r="AB106" s="758"/>
      <c r="AC106" s="758"/>
      <c r="AD106" s="758"/>
      <c r="AE106" s="758"/>
      <c r="AF106" s="819" t="s">
        <v>308</v>
      </c>
      <c r="AG106" s="758"/>
      <c r="AH106" s="758"/>
      <c r="AI106" s="621" t="s">
        <v>337</v>
      </c>
      <c r="AJ106" s="818" t="s">
        <v>355</v>
      </c>
      <c r="AK106" s="758"/>
      <c r="AL106" s="758"/>
      <c r="AM106" s="758"/>
      <c r="AN106" s="758"/>
      <c r="AO106" s="758"/>
      <c r="AP106" s="620">
        <v>20000000</v>
      </c>
      <c r="AQ106" s="674">
        <v>0</v>
      </c>
      <c r="AR106" s="620">
        <v>20000000</v>
      </c>
      <c r="AS106" s="619">
        <v>0</v>
      </c>
      <c r="AT106" s="674">
        <v>0</v>
      </c>
      <c r="AU106" s="619">
        <v>0</v>
      </c>
      <c r="AV106" s="674">
        <v>0</v>
      </c>
      <c r="AW106" s="619">
        <v>0</v>
      </c>
      <c r="AX106" s="674">
        <v>0</v>
      </c>
      <c r="AY106" s="619">
        <v>0</v>
      </c>
      <c r="AZ106" s="619">
        <v>0</v>
      </c>
      <c r="BA106" s="619">
        <v>0</v>
      </c>
      <c r="BB106" s="619">
        <v>0</v>
      </c>
    </row>
    <row r="107" spans="1:54">
      <c r="A107" s="819" t="s">
        <v>33</v>
      </c>
      <c r="B107" s="758"/>
      <c r="C107" s="819" t="s">
        <v>316</v>
      </c>
      <c r="D107" s="758"/>
      <c r="E107" s="819" t="s">
        <v>314</v>
      </c>
      <c r="F107" s="758"/>
      <c r="G107" s="819" t="s">
        <v>317</v>
      </c>
      <c r="H107" s="758"/>
      <c r="I107" s="819" t="s">
        <v>317</v>
      </c>
      <c r="J107" s="758"/>
      <c r="K107" s="758"/>
      <c r="L107" s="819" t="s">
        <v>320</v>
      </c>
      <c r="M107" s="758"/>
      <c r="N107" s="758"/>
      <c r="O107" s="819"/>
      <c r="P107" s="758"/>
      <c r="Q107" s="819"/>
      <c r="R107" s="758"/>
      <c r="S107" s="820" t="s">
        <v>74</v>
      </c>
      <c r="T107" s="758"/>
      <c r="U107" s="758"/>
      <c r="V107" s="758"/>
      <c r="W107" s="758"/>
      <c r="X107" s="758"/>
      <c r="Y107" s="758"/>
      <c r="Z107" s="758"/>
      <c r="AA107" s="819" t="s">
        <v>307</v>
      </c>
      <c r="AB107" s="758"/>
      <c r="AC107" s="758"/>
      <c r="AD107" s="758"/>
      <c r="AE107" s="758"/>
      <c r="AF107" s="819" t="s">
        <v>308</v>
      </c>
      <c r="AG107" s="758"/>
      <c r="AH107" s="758"/>
      <c r="AI107" s="621" t="s">
        <v>84</v>
      </c>
      <c r="AJ107" s="818" t="s">
        <v>309</v>
      </c>
      <c r="AK107" s="758"/>
      <c r="AL107" s="758"/>
      <c r="AM107" s="758"/>
      <c r="AN107" s="758"/>
      <c r="AO107" s="758"/>
      <c r="AP107" s="620">
        <v>6600000</v>
      </c>
      <c r="AQ107" s="673">
        <v>597600</v>
      </c>
      <c r="AR107" s="620">
        <v>2763240</v>
      </c>
      <c r="AS107" s="619">
        <v>0</v>
      </c>
      <c r="AT107" s="674">
        <v>0</v>
      </c>
      <c r="AU107" s="620">
        <v>597600</v>
      </c>
      <c r="AV107" s="674">
        <v>0</v>
      </c>
      <c r="AW107" s="619">
        <v>0</v>
      </c>
      <c r="AX107" s="674">
        <v>0</v>
      </c>
      <c r="AY107" s="619">
        <v>0</v>
      </c>
      <c r="AZ107" s="619">
        <v>0</v>
      </c>
      <c r="BA107" s="619">
        <v>0</v>
      </c>
      <c r="BB107" s="619">
        <v>0</v>
      </c>
    </row>
    <row r="108" spans="1:54">
      <c r="A108" s="819" t="s">
        <v>33</v>
      </c>
      <c r="B108" s="758"/>
      <c r="C108" s="819" t="s">
        <v>316</v>
      </c>
      <c r="D108" s="758"/>
      <c r="E108" s="819" t="s">
        <v>314</v>
      </c>
      <c r="F108" s="758"/>
      <c r="G108" s="819" t="s">
        <v>317</v>
      </c>
      <c r="H108" s="758"/>
      <c r="I108" s="819" t="s">
        <v>317</v>
      </c>
      <c r="J108" s="758"/>
      <c r="K108" s="758"/>
      <c r="L108" s="819" t="s">
        <v>320</v>
      </c>
      <c r="M108" s="758"/>
      <c r="N108" s="758"/>
      <c r="O108" s="819"/>
      <c r="P108" s="758"/>
      <c r="Q108" s="819"/>
      <c r="R108" s="758"/>
      <c r="S108" s="820" t="s">
        <v>74</v>
      </c>
      <c r="T108" s="758"/>
      <c r="U108" s="758"/>
      <c r="V108" s="758"/>
      <c r="W108" s="758"/>
      <c r="X108" s="758"/>
      <c r="Y108" s="758"/>
      <c r="Z108" s="758"/>
      <c r="AA108" s="819" t="s">
        <v>307</v>
      </c>
      <c r="AB108" s="758"/>
      <c r="AC108" s="758"/>
      <c r="AD108" s="758"/>
      <c r="AE108" s="758"/>
      <c r="AF108" s="819" t="s">
        <v>308</v>
      </c>
      <c r="AG108" s="758"/>
      <c r="AH108" s="758"/>
      <c r="AI108" s="621" t="s">
        <v>337</v>
      </c>
      <c r="AJ108" s="818" t="s">
        <v>355</v>
      </c>
      <c r="AK108" s="758"/>
      <c r="AL108" s="758"/>
      <c r="AM108" s="758"/>
      <c r="AN108" s="758"/>
      <c r="AO108" s="758"/>
      <c r="AP108" s="620">
        <v>550000000</v>
      </c>
      <c r="AQ108" s="673">
        <v>550000000</v>
      </c>
      <c r="AR108" s="619">
        <v>0</v>
      </c>
      <c r="AS108" s="619">
        <v>0</v>
      </c>
      <c r="AT108" s="674">
        <v>0</v>
      </c>
      <c r="AU108" s="620">
        <v>550000000</v>
      </c>
      <c r="AV108" s="674">
        <v>0</v>
      </c>
      <c r="AW108" s="619">
        <v>0</v>
      </c>
      <c r="AX108" s="674">
        <v>0</v>
      </c>
      <c r="AY108" s="619">
        <v>0</v>
      </c>
      <c r="AZ108" s="619">
        <v>0</v>
      </c>
      <c r="BA108" s="619">
        <v>0</v>
      </c>
      <c r="BB108" s="619">
        <v>0</v>
      </c>
    </row>
    <row r="109" spans="1:54">
      <c r="A109" s="819" t="s">
        <v>33</v>
      </c>
      <c r="B109" s="758"/>
      <c r="C109" s="819" t="s">
        <v>316</v>
      </c>
      <c r="D109" s="758"/>
      <c r="E109" s="819" t="s">
        <v>314</v>
      </c>
      <c r="F109" s="758"/>
      <c r="G109" s="819" t="s">
        <v>317</v>
      </c>
      <c r="H109" s="758"/>
      <c r="I109" s="819" t="s">
        <v>317</v>
      </c>
      <c r="J109" s="758"/>
      <c r="K109" s="758"/>
      <c r="L109" s="819" t="s">
        <v>332</v>
      </c>
      <c r="M109" s="758"/>
      <c r="N109" s="758"/>
      <c r="O109" s="819"/>
      <c r="P109" s="758"/>
      <c r="Q109" s="819"/>
      <c r="R109" s="758"/>
      <c r="S109" s="820" t="s">
        <v>75</v>
      </c>
      <c r="T109" s="758"/>
      <c r="U109" s="758"/>
      <c r="V109" s="758"/>
      <c r="W109" s="758"/>
      <c r="X109" s="758"/>
      <c r="Y109" s="758"/>
      <c r="Z109" s="758"/>
      <c r="AA109" s="819" t="s">
        <v>307</v>
      </c>
      <c r="AB109" s="758"/>
      <c r="AC109" s="758"/>
      <c r="AD109" s="758"/>
      <c r="AE109" s="758"/>
      <c r="AF109" s="819" t="s">
        <v>308</v>
      </c>
      <c r="AG109" s="758"/>
      <c r="AH109" s="758"/>
      <c r="AI109" s="621" t="s">
        <v>84</v>
      </c>
      <c r="AJ109" s="818" t="s">
        <v>309</v>
      </c>
      <c r="AK109" s="758"/>
      <c r="AL109" s="758"/>
      <c r="AM109" s="758"/>
      <c r="AN109" s="758"/>
      <c r="AO109" s="758"/>
      <c r="AP109" s="620">
        <v>7503744</v>
      </c>
      <c r="AQ109" s="674">
        <v>0</v>
      </c>
      <c r="AR109" s="620">
        <v>1353744</v>
      </c>
      <c r="AS109" s="619">
        <v>0</v>
      </c>
      <c r="AT109" s="674">
        <v>0</v>
      </c>
      <c r="AU109" s="619">
        <v>0</v>
      </c>
      <c r="AV109" s="674">
        <v>0</v>
      </c>
      <c r="AW109" s="619">
        <v>0</v>
      </c>
      <c r="AX109" s="674">
        <v>0</v>
      </c>
      <c r="AY109" s="619">
        <v>0</v>
      </c>
      <c r="AZ109" s="619">
        <v>0</v>
      </c>
      <c r="BA109" s="619">
        <v>0</v>
      </c>
      <c r="BB109" s="619">
        <v>0</v>
      </c>
    </row>
    <row r="110" spans="1:54">
      <c r="A110" s="819" t="s">
        <v>33</v>
      </c>
      <c r="B110" s="758"/>
      <c r="C110" s="819" t="s">
        <v>316</v>
      </c>
      <c r="D110" s="758"/>
      <c r="E110" s="819" t="s">
        <v>314</v>
      </c>
      <c r="F110" s="758"/>
      <c r="G110" s="819" t="s">
        <v>317</v>
      </c>
      <c r="H110" s="758"/>
      <c r="I110" s="819" t="s">
        <v>317</v>
      </c>
      <c r="J110" s="758"/>
      <c r="K110" s="758"/>
      <c r="L110" s="819" t="s">
        <v>332</v>
      </c>
      <c r="M110" s="758"/>
      <c r="N110" s="758"/>
      <c r="O110" s="819"/>
      <c r="P110" s="758"/>
      <c r="Q110" s="819"/>
      <c r="R110" s="758"/>
      <c r="S110" s="820" t="s">
        <v>75</v>
      </c>
      <c r="T110" s="758"/>
      <c r="U110" s="758"/>
      <c r="V110" s="758"/>
      <c r="W110" s="758"/>
      <c r="X110" s="758"/>
      <c r="Y110" s="758"/>
      <c r="Z110" s="758"/>
      <c r="AA110" s="819" t="s">
        <v>307</v>
      </c>
      <c r="AB110" s="758"/>
      <c r="AC110" s="758"/>
      <c r="AD110" s="758"/>
      <c r="AE110" s="758"/>
      <c r="AF110" s="819" t="s">
        <v>308</v>
      </c>
      <c r="AG110" s="758"/>
      <c r="AH110" s="758"/>
      <c r="AI110" s="621" t="s">
        <v>337</v>
      </c>
      <c r="AJ110" s="818" t="s">
        <v>355</v>
      </c>
      <c r="AK110" s="758"/>
      <c r="AL110" s="758"/>
      <c r="AM110" s="758"/>
      <c r="AN110" s="758"/>
      <c r="AO110" s="758"/>
      <c r="AP110" s="620">
        <v>35000000</v>
      </c>
      <c r="AQ110" s="674">
        <v>0</v>
      </c>
      <c r="AR110" s="620">
        <v>35000000</v>
      </c>
      <c r="AS110" s="619">
        <v>0</v>
      </c>
      <c r="AT110" s="674">
        <v>0</v>
      </c>
      <c r="AU110" s="619">
        <v>0</v>
      </c>
      <c r="AV110" s="674">
        <v>0</v>
      </c>
      <c r="AW110" s="619">
        <v>0</v>
      </c>
      <c r="AX110" s="674">
        <v>0</v>
      </c>
      <c r="AY110" s="619">
        <v>0</v>
      </c>
      <c r="AZ110" s="619">
        <v>0</v>
      </c>
      <c r="BA110" s="619">
        <v>0</v>
      </c>
      <c r="BB110" s="619">
        <v>0</v>
      </c>
    </row>
    <row r="111" spans="1:54">
      <c r="A111" s="819" t="s">
        <v>33</v>
      </c>
      <c r="B111" s="758"/>
      <c r="C111" s="819" t="s">
        <v>316</v>
      </c>
      <c r="D111" s="758"/>
      <c r="E111" s="819" t="s">
        <v>314</v>
      </c>
      <c r="F111" s="758"/>
      <c r="G111" s="819" t="s">
        <v>317</v>
      </c>
      <c r="H111" s="758"/>
      <c r="I111" s="819" t="s">
        <v>317</v>
      </c>
      <c r="J111" s="758"/>
      <c r="K111" s="758"/>
      <c r="L111" s="819" t="s">
        <v>333</v>
      </c>
      <c r="M111" s="758"/>
      <c r="N111" s="758"/>
      <c r="O111" s="819"/>
      <c r="P111" s="758"/>
      <c r="Q111" s="819"/>
      <c r="R111" s="758"/>
      <c r="S111" s="820" t="s">
        <v>76</v>
      </c>
      <c r="T111" s="758"/>
      <c r="U111" s="758"/>
      <c r="V111" s="758"/>
      <c r="W111" s="758"/>
      <c r="X111" s="758"/>
      <c r="Y111" s="758"/>
      <c r="Z111" s="758"/>
      <c r="AA111" s="819" t="s">
        <v>307</v>
      </c>
      <c r="AB111" s="758"/>
      <c r="AC111" s="758"/>
      <c r="AD111" s="758"/>
      <c r="AE111" s="758"/>
      <c r="AF111" s="819" t="s">
        <v>308</v>
      </c>
      <c r="AG111" s="758"/>
      <c r="AH111" s="758"/>
      <c r="AI111" s="621" t="s">
        <v>84</v>
      </c>
      <c r="AJ111" s="818" t="s">
        <v>309</v>
      </c>
      <c r="AK111" s="758"/>
      <c r="AL111" s="758"/>
      <c r="AM111" s="758"/>
      <c r="AN111" s="758"/>
      <c r="AO111" s="758"/>
      <c r="AP111" s="620">
        <v>9000000</v>
      </c>
      <c r="AQ111" s="674">
        <v>0</v>
      </c>
      <c r="AR111" s="620">
        <v>3800000</v>
      </c>
      <c r="AS111" s="619">
        <v>0</v>
      </c>
      <c r="AT111" s="674">
        <v>0</v>
      </c>
      <c r="AU111" s="619">
        <v>0</v>
      </c>
      <c r="AV111" s="674">
        <v>0</v>
      </c>
      <c r="AW111" s="619">
        <v>0</v>
      </c>
      <c r="AX111" s="674">
        <v>0</v>
      </c>
      <c r="AY111" s="619">
        <v>0</v>
      </c>
      <c r="AZ111" s="619">
        <v>0</v>
      </c>
      <c r="BA111" s="619">
        <v>0</v>
      </c>
      <c r="BB111" s="619">
        <v>0</v>
      </c>
    </row>
    <row r="112" spans="1:54">
      <c r="A112" s="819" t="s">
        <v>33</v>
      </c>
      <c r="B112" s="758"/>
      <c r="C112" s="819" t="s">
        <v>316</v>
      </c>
      <c r="D112" s="758"/>
      <c r="E112" s="819" t="s">
        <v>314</v>
      </c>
      <c r="F112" s="758"/>
      <c r="G112" s="819" t="s">
        <v>317</v>
      </c>
      <c r="H112" s="758"/>
      <c r="I112" s="819" t="s">
        <v>317</v>
      </c>
      <c r="J112" s="758"/>
      <c r="K112" s="758"/>
      <c r="L112" s="819" t="s">
        <v>334</v>
      </c>
      <c r="M112" s="758"/>
      <c r="N112" s="758"/>
      <c r="O112" s="819"/>
      <c r="P112" s="758"/>
      <c r="Q112" s="819"/>
      <c r="R112" s="758"/>
      <c r="S112" s="820" t="s">
        <v>77</v>
      </c>
      <c r="T112" s="758"/>
      <c r="U112" s="758"/>
      <c r="V112" s="758"/>
      <c r="W112" s="758"/>
      <c r="X112" s="758"/>
      <c r="Y112" s="758"/>
      <c r="Z112" s="758"/>
      <c r="AA112" s="819" t="s">
        <v>307</v>
      </c>
      <c r="AB112" s="758"/>
      <c r="AC112" s="758"/>
      <c r="AD112" s="758"/>
      <c r="AE112" s="758"/>
      <c r="AF112" s="819" t="s">
        <v>308</v>
      </c>
      <c r="AG112" s="758"/>
      <c r="AH112" s="758"/>
      <c r="AI112" s="621" t="s">
        <v>84</v>
      </c>
      <c r="AJ112" s="818" t="s">
        <v>309</v>
      </c>
      <c r="AK112" s="758"/>
      <c r="AL112" s="758"/>
      <c r="AM112" s="758"/>
      <c r="AN112" s="758"/>
      <c r="AO112" s="758"/>
      <c r="AP112" s="620">
        <v>33000000</v>
      </c>
      <c r="AQ112" s="673">
        <v>565488</v>
      </c>
      <c r="AR112" s="620">
        <v>2691162</v>
      </c>
      <c r="AS112" s="619">
        <v>0</v>
      </c>
      <c r="AT112" s="674">
        <v>0</v>
      </c>
      <c r="AU112" s="620">
        <v>565488</v>
      </c>
      <c r="AV112" s="674">
        <v>0</v>
      </c>
      <c r="AW112" s="619">
        <v>0</v>
      </c>
      <c r="AX112" s="674">
        <v>0</v>
      </c>
      <c r="AY112" s="619">
        <v>0</v>
      </c>
      <c r="AZ112" s="619">
        <v>0</v>
      </c>
      <c r="BA112" s="619">
        <v>0</v>
      </c>
      <c r="BB112" s="619">
        <v>0</v>
      </c>
    </row>
    <row r="113" spans="1:54">
      <c r="A113" s="819" t="s">
        <v>33</v>
      </c>
      <c r="B113" s="758"/>
      <c r="C113" s="819" t="s">
        <v>316</v>
      </c>
      <c r="D113" s="758"/>
      <c r="E113" s="819" t="s">
        <v>314</v>
      </c>
      <c r="F113" s="758"/>
      <c r="G113" s="819" t="s">
        <v>317</v>
      </c>
      <c r="H113" s="758"/>
      <c r="I113" s="819" t="s">
        <v>317</v>
      </c>
      <c r="J113" s="758"/>
      <c r="K113" s="758"/>
      <c r="L113" s="819" t="s">
        <v>334</v>
      </c>
      <c r="M113" s="758"/>
      <c r="N113" s="758"/>
      <c r="O113" s="819"/>
      <c r="P113" s="758"/>
      <c r="Q113" s="819"/>
      <c r="R113" s="758"/>
      <c r="S113" s="820" t="s">
        <v>77</v>
      </c>
      <c r="T113" s="758"/>
      <c r="U113" s="758"/>
      <c r="V113" s="758"/>
      <c r="W113" s="758"/>
      <c r="X113" s="758"/>
      <c r="Y113" s="758"/>
      <c r="Z113" s="758"/>
      <c r="AA113" s="819" t="s">
        <v>307</v>
      </c>
      <c r="AB113" s="758"/>
      <c r="AC113" s="758"/>
      <c r="AD113" s="758"/>
      <c r="AE113" s="758"/>
      <c r="AF113" s="819" t="s">
        <v>308</v>
      </c>
      <c r="AG113" s="758"/>
      <c r="AH113" s="758"/>
      <c r="AI113" s="621" t="s">
        <v>337</v>
      </c>
      <c r="AJ113" s="818" t="s">
        <v>355</v>
      </c>
      <c r="AK113" s="758"/>
      <c r="AL113" s="758"/>
      <c r="AM113" s="758"/>
      <c r="AN113" s="758"/>
      <c r="AO113" s="758"/>
      <c r="AP113" s="620">
        <v>270000000</v>
      </c>
      <c r="AQ113" s="674">
        <v>0</v>
      </c>
      <c r="AR113" s="620">
        <v>270000000</v>
      </c>
      <c r="AS113" s="619">
        <v>0</v>
      </c>
      <c r="AT113" s="674">
        <v>0</v>
      </c>
      <c r="AU113" s="619">
        <v>0</v>
      </c>
      <c r="AV113" s="674">
        <v>0</v>
      </c>
      <c r="AW113" s="619">
        <v>0</v>
      </c>
      <c r="AX113" s="674">
        <v>0</v>
      </c>
      <c r="AY113" s="619">
        <v>0</v>
      </c>
      <c r="AZ113" s="619">
        <v>0</v>
      </c>
      <c r="BA113" s="619">
        <v>0</v>
      </c>
      <c r="BB113" s="619">
        <v>0</v>
      </c>
    </row>
    <row r="114" spans="1:54" s="585" customFormat="1">
      <c r="A114" s="838" t="s">
        <v>33</v>
      </c>
      <c r="B114" s="842"/>
      <c r="C114" s="838" t="s">
        <v>316</v>
      </c>
      <c r="D114" s="842"/>
      <c r="E114" s="838" t="s">
        <v>314</v>
      </c>
      <c r="F114" s="842"/>
      <c r="G114" s="838" t="s">
        <v>317</v>
      </c>
      <c r="H114" s="842"/>
      <c r="I114" s="838" t="s">
        <v>317</v>
      </c>
      <c r="J114" s="842"/>
      <c r="K114" s="842"/>
      <c r="L114" s="838" t="s">
        <v>336</v>
      </c>
      <c r="M114" s="842"/>
      <c r="N114" s="842"/>
      <c r="O114" s="838"/>
      <c r="P114" s="842"/>
      <c r="Q114" s="838"/>
      <c r="R114" s="842"/>
      <c r="S114" s="840" t="s">
        <v>78</v>
      </c>
      <c r="T114" s="842"/>
      <c r="U114" s="842"/>
      <c r="V114" s="842"/>
      <c r="W114" s="842"/>
      <c r="X114" s="842"/>
      <c r="Y114" s="842"/>
      <c r="Z114" s="842"/>
      <c r="AA114" s="838" t="s">
        <v>307</v>
      </c>
      <c r="AB114" s="842"/>
      <c r="AC114" s="842"/>
      <c r="AD114" s="842"/>
      <c r="AE114" s="842"/>
      <c r="AF114" s="838" t="s">
        <v>308</v>
      </c>
      <c r="AG114" s="842"/>
      <c r="AH114" s="842"/>
      <c r="AI114" s="628" t="s">
        <v>84</v>
      </c>
      <c r="AJ114" s="841" t="s">
        <v>309</v>
      </c>
      <c r="AK114" s="842"/>
      <c r="AL114" s="842"/>
      <c r="AM114" s="842"/>
      <c r="AN114" s="842"/>
      <c r="AO114" s="842"/>
      <c r="AP114" s="627">
        <v>16000000</v>
      </c>
      <c r="AQ114" s="672">
        <v>375400</v>
      </c>
      <c r="AR114" s="627">
        <v>492115</v>
      </c>
      <c r="AS114" s="626">
        <v>0</v>
      </c>
      <c r="AT114" s="677">
        <v>0</v>
      </c>
      <c r="AU114" s="627">
        <v>375400</v>
      </c>
      <c r="AV114" s="677">
        <v>0</v>
      </c>
      <c r="AW114" s="626">
        <v>0</v>
      </c>
      <c r="AX114" s="677">
        <v>0</v>
      </c>
      <c r="AY114" s="626">
        <v>0</v>
      </c>
      <c r="AZ114" s="626">
        <v>0</v>
      </c>
      <c r="BA114" s="626">
        <v>0</v>
      </c>
      <c r="BB114" s="626">
        <v>0</v>
      </c>
    </row>
    <row r="115" spans="1:54">
      <c r="A115" s="819" t="s">
        <v>33</v>
      </c>
      <c r="B115" s="758"/>
      <c r="C115" s="819" t="s">
        <v>316</v>
      </c>
      <c r="D115" s="758"/>
      <c r="E115" s="819" t="s">
        <v>314</v>
      </c>
      <c r="F115" s="758"/>
      <c r="G115" s="819" t="s">
        <v>317</v>
      </c>
      <c r="H115" s="758"/>
      <c r="I115" s="819" t="s">
        <v>317</v>
      </c>
      <c r="J115" s="758"/>
      <c r="K115" s="758"/>
      <c r="L115" s="819" t="s">
        <v>336</v>
      </c>
      <c r="M115" s="758"/>
      <c r="N115" s="758"/>
      <c r="O115" s="819"/>
      <c r="P115" s="758"/>
      <c r="Q115" s="819"/>
      <c r="R115" s="758"/>
      <c r="S115" s="820" t="s">
        <v>78</v>
      </c>
      <c r="T115" s="758"/>
      <c r="U115" s="758"/>
      <c r="V115" s="758"/>
      <c r="W115" s="758"/>
      <c r="X115" s="758"/>
      <c r="Y115" s="758"/>
      <c r="Z115" s="758"/>
      <c r="AA115" s="819" t="s">
        <v>307</v>
      </c>
      <c r="AB115" s="758"/>
      <c r="AC115" s="758"/>
      <c r="AD115" s="758"/>
      <c r="AE115" s="758"/>
      <c r="AF115" s="819" t="s">
        <v>308</v>
      </c>
      <c r="AG115" s="758"/>
      <c r="AH115" s="758"/>
      <c r="AI115" s="621" t="s">
        <v>337</v>
      </c>
      <c r="AJ115" s="818" t="s">
        <v>355</v>
      </c>
      <c r="AK115" s="758"/>
      <c r="AL115" s="758"/>
      <c r="AM115" s="758"/>
      <c r="AN115" s="758"/>
      <c r="AO115" s="758"/>
      <c r="AP115" s="620">
        <v>20000000</v>
      </c>
      <c r="AQ115" s="674">
        <v>0</v>
      </c>
      <c r="AR115" s="620">
        <v>20000000</v>
      </c>
      <c r="AS115" s="619">
        <v>0</v>
      </c>
      <c r="AT115" s="674">
        <v>0</v>
      </c>
      <c r="AU115" s="619">
        <v>0</v>
      </c>
      <c r="AV115" s="674">
        <v>0</v>
      </c>
      <c r="AW115" s="619">
        <v>0</v>
      </c>
      <c r="AX115" s="674">
        <v>0</v>
      </c>
      <c r="AY115" s="619">
        <v>0</v>
      </c>
      <c r="AZ115" s="619">
        <v>0</v>
      </c>
      <c r="BA115" s="619">
        <v>0</v>
      </c>
      <c r="BB115" s="619">
        <v>0</v>
      </c>
    </row>
    <row r="116" spans="1:54">
      <c r="A116" s="821" t="s">
        <v>33</v>
      </c>
      <c r="B116" s="758"/>
      <c r="C116" s="821" t="s">
        <v>316</v>
      </c>
      <c r="D116" s="758"/>
      <c r="E116" s="821" t="s">
        <v>314</v>
      </c>
      <c r="F116" s="758"/>
      <c r="G116" s="821" t="s">
        <v>317</v>
      </c>
      <c r="H116" s="758"/>
      <c r="I116" s="821" t="s">
        <v>318</v>
      </c>
      <c r="J116" s="758"/>
      <c r="K116" s="758"/>
      <c r="L116" s="821"/>
      <c r="M116" s="758"/>
      <c r="N116" s="758"/>
      <c r="O116" s="821"/>
      <c r="P116" s="758"/>
      <c r="Q116" s="821"/>
      <c r="R116" s="758"/>
      <c r="S116" s="822" t="s">
        <v>249</v>
      </c>
      <c r="T116" s="758"/>
      <c r="U116" s="758"/>
      <c r="V116" s="758"/>
      <c r="W116" s="758"/>
      <c r="X116" s="758"/>
      <c r="Y116" s="758"/>
      <c r="Z116" s="758"/>
      <c r="AA116" s="821" t="s">
        <v>307</v>
      </c>
      <c r="AB116" s="758"/>
      <c r="AC116" s="758"/>
      <c r="AD116" s="758"/>
      <c r="AE116" s="758"/>
      <c r="AF116" s="821" t="s">
        <v>308</v>
      </c>
      <c r="AG116" s="758"/>
      <c r="AH116" s="758"/>
      <c r="AI116" s="624" t="s">
        <v>84</v>
      </c>
      <c r="AJ116" s="823" t="s">
        <v>309</v>
      </c>
      <c r="AK116" s="758"/>
      <c r="AL116" s="758"/>
      <c r="AM116" s="758"/>
      <c r="AN116" s="758"/>
      <c r="AO116" s="758"/>
      <c r="AP116" s="623">
        <v>6153723603</v>
      </c>
      <c r="AQ116" s="670">
        <v>72047900</v>
      </c>
      <c r="AR116" s="623">
        <v>2047775727.5899999</v>
      </c>
      <c r="AS116" s="622">
        <v>0</v>
      </c>
      <c r="AT116" s="670">
        <v>4773962</v>
      </c>
      <c r="AU116" s="623">
        <v>67273938</v>
      </c>
      <c r="AV116" s="670">
        <v>261609192.16999999</v>
      </c>
      <c r="AW116" s="623">
        <v>-256835230.16999999</v>
      </c>
      <c r="AX116" s="670">
        <v>261609192.16999999</v>
      </c>
      <c r="AY116" s="622">
        <v>0</v>
      </c>
      <c r="AZ116" s="623">
        <v>261609192.16999999</v>
      </c>
      <c r="BA116" s="622">
        <v>0</v>
      </c>
      <c r="BB116" s="622">
        <v>0</v>
      </c>
    </row>
    <row r="117" spans="1:54">
      <c r="A117" s="821" t="s">
        <v>33</v>
      </c>
      <c r="B117" s="758"/>
      <c r="C117" s="821" t="s">
        <v>316</v>
      </c>
      <c r="D117" s="758"/>
      <c r="E117" s="821" t="s">
        <v>314</v>
      </c>
      <c r="F117" s="758"/>
      <c r="G117" s="821" t="s">
        <v>317</v>
      </c>
      <c r="H117" s="758"/>
      <c r="I117" s="821" t="s">
        <v>318</v>
      </c>
      <c r="J117" s="758"/>
      <c r="K117" s="758"/>
      <c r="L117" s="821"/>
      <c r="M117" s="758"/>
      <c r="N117" s="758"/>
      <c r="O117" s="821"/>
      <c r="P117" s="758"/>
      <c r="Q117" s="821"/>
      <c r="R117" s="758"/>
      <c r="S117" s="822" t="s">
        <v>249</v>
      </c>
      <c r="T117" s="758"/>
      <c r="U117" s="758"/>
      <c r="V117" s="758"/>
      <c r="W117" s="758"/>
      <c r="X117" s="758"/>
      <c r="Y117" s="758"/>
      <c r="Z117" s="758"/>
      <c r="AA117" s="821" t="s">
        <v>307</v>
      </c>
      <c r="AB117" s="758"/>
      <c r="AC117" s="758"/>
      <c r="AD117" s="758"/>
      <c r="AE117" s="758"/>
      <c r="AF117" s="821" t="s">
        <v>308</v>
      </c>
      <c r="AG117" s="758"/>
      <c r="AH117" s="758"/>
      <c r="AI117" s="624" t="s">
        <v>337</v>
      </c>
      <c r="AJ117" s="823" t="s">
        <v>355</v>
      </c>
      <c r="AK117" s="758"/>
      <c r="AL117" s="758"/>
      <c r="AM117" s="758"/>
      <c r="AN117" s="758"/>
      <c r="AO117" s="758"/>
      <c r="AP117" s="623">
        <v>1074085821</v>
      </c>
      <c r="AQ117" s="671">
        <v>0</v>
      </c>
      <c r="AR117" s="623">
        <v>1074085821</v>
      </c>
      <c r="AS117" s="622">
        <v>0</v>
      </c>
      <c r="AT117" s="671">
        <v>0</v>
      </c>
      <c r="AU117" s="622">
        <v>0</v>
      </c>
      <c r="AV117" s="671">
        <v>0</v>
      </c>
      <c r="AW117" s="622">
        <v>0</v>
      </c>
      <c r="AX117" s="671">
        <v>0</v>
      </c>
      <c r="AY117" s="622">
        <v>0</v>
      </c>
      <c r="AZ117" s="622">
        <v>0</v>
      </c>
      <c r="BA117" s="622">
        <v>0</v>
      </c>
      <c r="BB117" s="622">
        <v>0</v>
      </c>
    </row>
    <row r="118" spans="1:54">
      <c r="A118" s="819" t="s">
        <v>33</v>
      </c>
      <c r="B118" s="758"/>
      <c r="C118" s="819" t="s">
        <v>316</v>
      </c>
      <c r="D118" s="758"/>
      <c r="E118" s="819" t="s">
        <v>314</v>
      </c>
      <c r="F118" s="758"/>
      <c r="G118" s="819" t="s">
        <v>317</v>
      </c>
      <c r="H118" s="758"/>
      <c r="I118" s="819" t="s">
        <v>318</v>
      </c>
      <c r="J118" s="758"/>
      <c r="K118" s="758"/>
      <c r="L118" s="819" t="s">
        <v>313</v>
      </c>
      <c r="M118" s="758"/>
      <c r="N118" s="758"/>
      <c r="O118" s="819"/>
      <c r="P118" s="758"/>
      <c r="Q118" s="819"/>
      <c r="R118" s="758"/>
      <c r="S118" s="820" t="s">
        <v>79</v>
      </c>
      <c r="T118" s="758"/>
      <c r="U118" s="758"/>
      <c r="V118" s="758"/>
      <c r="W118" s="758"/>
      <c r="X118" s="758"/>
      <c r="Y118" s="758"/>
      <c r="Z118" s="758"/>
      <c r="AA118" s="819" t="s">
        <v>307</v>
      </c>
      <c r="AB118" s="758"/>
      <c r="AC118" s="758"/>
      <c r="AD118" s="758"/>
      <c r="AE118" s="758"/>
      <c r="AF118" s="819" t="s">
        <v>308</v>
      </c>
      <c r="AG118" s="758"/>
      <c r="AH118" s="758"/>
      <c r="AI118" s="621" t="s">
        <v>84</v>
      </c>
      <c r="AJ118" s="818" t="s">
        <v>309</v>
      </c>
      <c r="AK118" s="758"/>
      <c r="AL118" s="758"/>
      <c r="AM118" s="758"/>
      <c r="AN118" s="758"/>
      <c r="AO118" s="758"/>
      <c r="AP118" s="620">
        <v>952410435</v>
      </c>
      <c r="AQ118" s="673">
        <v>26355000</v>
      </c>
      <c r="AR118" s="620">
        <v>393055546</v>
      </c>
      <c r="AS118" s="619">
        <v>0</v>
      </c>
      <c r="AT118" s="673">
        <v>4773962</v>
      </c>
      <c r="AU118" s="620">
        <v>21581038</v>
      </c>
      <c r="AV118" s="673">
        <v>51030326</v>
      </c>
      <c r="AW118" s="620">
        <v>-46256364</v>
      </c>
      <c r="AX118" s="673">
        <v>51030326</v>
      </c>
      <c r="AY118" s="619">
        <v>0</v>
      </c>
      <c r="AZ118" s="620">
        <v>51030326</v>
      </c>
      <c r="BA118" s="619">
        <v>0</v>
      </c>
      <c r="BB118" s="619">
        <v>0</v>
      </c>
    </row>
    <row r="119" spans="1:54">
      <c r="A119" s="819" t="s">
        <v>33</v>
      </c>
      <c r="B119" s="758"/>
      <c r="C119" s="819" t="s">
        <v>316</v>
      </c>
      <c r="D119" s="758"/>
      <c r="E119" s="819" t="s">
        <v>314</v>
      </c>
      <c r="F119" s="758"/>
      <c r="G119" s="819" t="s">
        <v>317</v>
      </c>
      <c r="H119" s="758"/>
      <c r="I119" s="819" t="s">
        <v>318</v>
      </c>
      <c r="J119" s="758"/>
      <c r="K119" s="758"/>
      <c r="L119" s="819" t="s">
        <v>313</v>
      </c>
      <c r="M119" s="758"/>
      <c r="N119" s="758"/>
      <c r="O119" s="819"/>
      <c r="P119" s="758"/>
      <c r="Q119" s="819"/>
      <c r="R119" s="758"/>
      <c r="S119" s="820" t="s">
        <v>79</v>
      </c>
      <c r="T119" s="758"/>
      <c r="U119" s="758"/>
      <c r="V119" s="758"/>
      <c r="W119" s="758"/>
      <c r="X119" s="758"/>
      <c r="Y119" s="758"/>
      <c r="Z119" s="758"/>
      <c r="AA119" s="819" t="s">
        <v>307</v>
      </c>
      <c r="AB119" s="758"/>
      <c r="AC119" s="758"/>
      <c r="AD119" s="758"/>
      <c r="AE119" s="758"/>
      <c r="AF119" s="819" t="s">
        <v>308</v>
      </c>
      <c r="AG119" s="758"/>
      <c r="AH119" s="758"/>
      <c r="AI119" s="621" t="s">
        <v>337</v>
      </c>
      <c r="AJ119" s="818" t="s">
        <v>355</v>
      </c>
      <c r="AK119" s="758"/>
      <c r="AL119" s="758"/>
      <c r="AM119" s="758"/>
      <c r="AN119" s="758"/>
      <c r="AO119" s="758"/>
      <c r="AP119" s="620">
        <v>754085821</v>
      </c>
      <c r="AQ119" s="674">
        <v>0</v>
      </c>
      <c r="AR119" s="620">
        <v>754085821</v>
      </c>
      <c r="AS119" s="619">
        <v>0</v>
      </c>
      <c r="AT119" s="674">
        <v>0</v>
      </c>
      <c r="AU119" s="619">
        <v>0</v>
      </c>
      <c r="AV119" s="674">
        <v>0</v>
      </c>
      <c r="AW119" s="619">
        <v>0</v>
      </c>
      <c r="AX119" s="674">
        <v>0</v>
      </c>
      <c r="AY119" s="619">
        <v>0</v>
      </c>
      <c r="AZ119" s="619">
        <v>0</v>
      </c>
      <c r="BA119" s="619">
        <v>0</v>
      </c>
      <c r="BB119" s="619">
        <v>0</v>
      </c>
    </row>
    <row r="120" spans="1:54">
      <c r="A120" s="819" t="s">
        <v>33</v>
      </c>
      <c r="B120" s="758"/>
      <c r="C120" s="819" t="s">
        <v>316</v>
      </c>
      <c r="D120" s="758"/>
      <c r="E120" s="819" t="s">
        <v>314</v>
      </c>
      <c r="F120" s="758"/>
      <c r="G120" s="819" t="s">
        <v>317</v>
      </c>
      <c r="H120" s="758"/>
      <c r="I120" s="819" t="s">
        <v>318</v>
      </c>
      <c r="J120" s="758"/>
      <c r="K120" s="758"/>
      <c r="L120" s="819" t="s">
        <v>316</v>
      </c>
      <c r="M120" s="758"/>
      <c r="N120" s="758"/>
      <c r="O120" s="819"/>
      <c r="P120" s="758"/>
      <c r="Q120" s="819"/>
      <c r="R120" s="758"/>
      <c r="S120" s="820" t="s">
        <v>80</v>
      </c>
      <c r="T120" s="758"/>
      <c r="U120" s="758"/>
      <c r="V120" s="758"/>
      <c r="W120" s="758"/>
      <c r="X120" s="758"/>
      <c r="Y120" s="758"/>
      <c r="Z120" s="758"/>
      <c r="AA120" s="819" t="s">
        <v>307</v>
      </c>
      <c r="AB120" s="758"/>
      <c r="AC120" s="758"/>
      <c r="AD120" s="758"/>
      <c r="AE120" s="758"/>
      <c r="AF120" s="819" t="s">
        <v>308</v>
      </c>
      <c r="AG120" s="758"/>
      <c r="AH120" s="758"/>
      <c r="AI120" s="621" t="s">
        <v>84</v>
      </c>
      <c r="AJ120" s="818" t="s">
        <v>309</v>
      </c>
      <c r="AK120" s="758"/>
      <c r="AL120" s="758"/>
      <c r="AM120" s="758"/>
      <c r="AN120" s="758"/>
      <c r="AO120" s="758"/>
      <c r="AP120" s="620">
        <v>66000000</v>
      </c>
      <c r="AQ120" s="673">
        <v>249900</v>
      </c>
      <c r="AR120" s="620">
        <v>63255750</v>
      </c>
      <c r="AS120" s="619">
        <v>0</v>
      </c>
      <c r="AT120" s="674">
        <v>0</v>
      </c>
      <c r="AU120" s="620">
        <v>249900</v>
      </c>
      <c r="AV120" s="674">
        <v>0</v>
      </c>
      <c r="AW120" s="619">
        <v>0</v>
      </c>
      <c r="AX120" s="674">
        <v>0</v>
      </c>
      <c r="AY120" s="619">
        <v>0</v>
      </c>
      <c r="AZ120" s="619">
        <v>0</v>
      </c>
      <c r="BA120" s="619">
        <v>0</v>
      </c>
      <c r="BB120" s="619">
        <v>0</v>
      </c>
    </row>
    <row r="121" spans="1:54">
      <c r="A121" s="819" t="s">
        <v>33</v>
      </c>
      <c r="B121" s="758"/>
      <c r="C121" s="819" t="s">
        <v>316</v>
      </c>
      <c r="D121" s="758"/>
      <c r="E121" s="819" t="s">
        <v>314</v>
      </c>
      <c r="F121" s="758"/>
      <c r="G121" s="819" t="s">
        <v>317</v>
      </c>
      <c r="H121" s="758"/>
      <c r="I121" s="819" t="s">
        <v>318</v>
      </c>
      <c r="J121" s="758"/>
      <c r="K121" s="758"/>
      <c r="L121" s="819" t="s">
        <v>318</v>
      </c>
      <c r="M121" s="758"/>
      <c r="N121" s="758"/>
      <c r="O121" s="819"/>
      <c r="P121" s="758"/>
      <c r="Q121" s="819"/>
      <c r="R121" s="758"/>
      <c r="S121" s="820" t="s">
        <v>81</v>
      </c>
      <c r="T121" s="758"/>
      <c r="U121" s="758"/>
      <c r="V121" s="758"/>
      <c r="W121" s="758"/>
      <c r="X121" s="758"/>
      <c r="Y121" s="758"/>
      <c r="Z121" s="758"/>
      <c r="AA121" s="819" t="s">
        <v>307</v>
      </c>
      <c r="AB121" s="758"/>
      <c r="AC121" s="758"/>
      <c r="AD121" s="758"/>
      <c r="AE121" s="758"/>
      <c r="AF121" s="819" t="s">
        <v>308</v>
      </c>
      <c r="AG121" s="758"/>
      <c r="AH121" s="758"/>
      <c r="AI121" s="621" t="s">
        <v>84</v>
      </c>
      <c r="AJ121" s="818" t="s">
        <v>309</v>
      </c>
      <c r="AK121" s="758"/>
      <c r="AL121" s="758"/>
      <c r="AM121" s="758"/>
      <c r="AN121" s="758"/>
      <c r="AO121" s="758"/>
      <c r="AP121" s="620">
        <v>530000000</v>
      </c>
      <c r="AQ121" s="674">
        <v>0</v>
      </c>
      <c r="AR121" s="620">
        <v>525000000</v>
      </c>
      <c r="AS121" s="619">
        <v>0</v>
      </c>
      <c r="AT121" s="674">
        <v>0</v>
      </c>
      <c r="AU121" s="619">
        <v>0</v>
      </c>
      <c r="AV121" s="674">
        <v>0</v>
      </c>
      <c r="AW121" s="619">
        <v>0</v>
      </c>
      <c r="AX121" s="674">
        <v>0</v>
      </c>
      <c r="AY121" s="619">
        <v>0</v>
      </c>
      <c r="AZ121" s="619">
        <v>0</v>
      </c>
      <c r="BA121" s="619">
        <v>0</v>
      </c>
      <c r="BB121" s="619">
        <v>0</v>
      </c>
    </row>
    <row r="122" spans="1:54">
      <c r="A122" s="819" t="s">
        <v>33</v>
      </c>
      <c r="B122" s="758"/>
      <c r="C122" s="819" t="s">
        <v>316</v>
      </c>
      <c r="D122" s="758"/>
      <c r="E122" s="819" t="s">
        <v>314</v>
      </c>
      <c r="F122" s="758"/>
      <c r="G122" s="819" t="s">
        <v>317</v>
      </c>
      <c r="H122" s="758"/>
      <c r="I122" s="819" t="s">
        <v>318</v>
      </c>
      <c r="J122" s="758"/>
      <c r="K122" s="758"/>
      <c r="L122" s="819" t="s">
        <v>326</v>
      </c>
      <c r="M122" s="758"/>
      <c r="N122" s="758"/>
      <c r="O122" s="819"/>
      <c r="P122" s="758"/>
      <c r="Q122" s="819"/>
      <c r="R122" s="758"/>
      <c r="S122" s="820" t="s">
        <v>82</v>
      </c>
      <c r="T122" s="758"/>
      <c r="U122" s="758"/>
      <c r="V122" s="758"/>
      <c r="W122" s="758"/>
      <c r="X122" s="758"/>
      <c r="Y122" s="758"/>
      <c r="Z122" s="758"/>
      <c r="AA122" s="819" t="s">
        <v>307</v>
      </c>
      <c r="AB122" s="758"/>
      <c r="AC122" s="758"/>
      <c r="AD122" s="758"/>
      <c r="AE122" s="758"/>
      <c r="AF122" s="819" t="s">
        <v>308</v>
      </c>
      <c r="AG122" s="758"/>
      <c r="AH122" s="758"/>
      <c r="AI122" s="621" t="s">
        <v>84</v>
      </c>
      <c r="AJ122" s="818" t="s">
        <v>309</v>
      </c>
      <c r="AK122" s="758"/>
      <c r="AL122" s="758"/>
      <c r="AM122" s="758"/>
      <c r="AN122" s="758"/>
      <c r="AO122" s="758"/>
      <c r="AP122" s="620">
        <v>125000000</v>
      </c>
      <c r="AQ122" s="673">
        <v>45443000</v>
      </c>
      <c r="AR122" s="620">
        <v>3284115</v>
      </c>
      <c r="AS122" s="619">
        <v>0</v>
      </c>
      <c r="AT122" s="674">
        <v>0</v>
      </c>
      <c r="AU122" s="620">
        <v>45443000</v>
      </c>
      <c r="AV122" s="673">
        <v>8146194</v>
      </c>
      <c r="AW122" s="620">
        <v>-8146194</v>
      </c>
      <c r="AX122" s="673">
        <v>8146194</v>
      </c>
      <c r="AY122" s="619">
        <v>0</v>
      </c>
      <c r="AZ122" s="620">
        <v>8146194</v>
      </c>
      <c r="BA122" s="619">
        <v>0</v>
      </c>
      <c r="BB122" s="619">
        <v>0</v>
      </c>
    </row>
    <row r="123" spans="1:54">
      <c r="A123" s="819" t="s">
        <v>33</v>
      </c>
      <c r="B123" s="758"/>
      <c r="C123" s="819" t="s">
        <v>316</v>
      </c>
      <c r="D123" s="758"/>
      <c r="E123" s="819" t="s">
        <v>314</v>
      </c>
      <c r="F123" s="758"/>
      <c r="G123" s="819" t="s">
        <v>317</v>
      </c>
      <c r="H123" s="758"/>
      <c r="I123" s="819" t="s">
        <v>318</v>
      </c>
      <c r="J123" s="758"/>
      <c r="K123" s="758"/>
      <c r="L123" s="819" t="s">
        <v>326</v>
      </c>
      <c r="M123" s="758"/>
      <c r="N123" s="758"/>
      <c r="O123" s="819"/>
      <c r="P123" s="758"/>
      <c r="Q123" s="819"/>
      <c r="R123" s="758"/>
      <c r="S123" s="820" t="s">
        <v>82</v>
      </c>
      <c r="T123" s="758"/>
      <c r="U123" s="758"/>
      <c r="V123" s="758"/>
      <c r="W123" s="758"/>
      <c r="X123" s="758"/>
      <c r="Y123" s="758"/>
      <c r="Z123" s="758"/>
      <c r="AA123" s="819" t="s">
        <v>307</v>
      </c>
      <c r="AB123" s="758"/>
      <c r="AC123" s="758"/>
      <c r="AD123" s="758"/>
      <c r="AE123" s="758"/>
      <c r="AF123" s="819" t="s">
        <v>308</v>
      </c>
      <c r="AG123" s="758"/>
      <c r="AH123" s="758"/>
      <c r="AI123" s="621" t="s">
        <v>337</v>
      </c>
      <c r="AJ123" s="818" t="s">
        <v>355</v>
      </c>
      <c r="AK123" s="758"/>
      <c r="AL123" s="758"/>
      <c r="AM123" s="758"/>
      <c r="AN123" s="758"/>
      <c r="AO123" s="758"/>
      <c r="AP123" s="620">
        <v>320000000</v>
      </c>
      <c r="AQ123" s="674">
        <v>0</v>
      </c>
      <c r="AR123" s="620">
        <v>320000000</v>
      </c>
      <c r="AS123" s="619">
        <v>0</v>
      </c>
      <c r="AT123" s="674">
        <v>0</v>
      </c>
      <c r="AU123" s="619">
        <v>0</v>
      </c>
      <c r="AV123" s="674">
        <v>0</v>
      </c>
      <c r="AW123" s="619">
        <v>0</v>
      </c>
      <c r="AX123" s="674">
        <v>0</v>
      </c>
      <c r="AY123" s="619">
        <v>0</v>
      </c>
      <c r="AZ123" s="619">
        <v>0</v>
      </c>
      <c r="BA123" s="619">
        <v>0</v>
      </c>
      <c r="BB123" s="619">
        <v>0</v>
      </c>
    </row>
    <row r="124" spans="1:54">
      <c r="A124" s="819" t="s">
        <v>33</v>
      </c>
      <c r="B124" s="758"/>
      <c r="C124" s="819" t="s">
        <v>316</v>
      </c>
      <c r="D124" s="758"/>
      <c r="E124" s="819" t="s">
        <v>314</v>
      </c>
      <c r="F124" s="758"/>
      <c r="G124" s="819" t="s">
        <v>317</v>
      </c>
      <c r="H124" s="758"/>
      <c r="I124" s="819" t="s">
        <v>318</v>
      </c>
      <c r="J124" s="758"/>
      <c r="K124" s="758"/>
      <c r="L124" s="819" t="s">
        <v>328</v>
      </c>
      <c r="M124" s="758"/>
      <c r="N124" s="758"/>
      <c r="O124" s="819"/>
      <c r="P124" s="758"/>
      <c r="Q124" s="819"/>
      <c r="R124" s="758"/>
      <c r="S124" s="820" t="s">
        <v>83</v>
      </c>
      <c r="T124" s="758"/>
      <c r="U124" s="758"/>
      <c r="V124" s="758"/>
      <c r="W124" s="758"/>
      <c r="X124" s="758"/>
      <c r="Y124" s="758"/>
      <c r="Z124" s="758"/>
      <c r="AA124" s="819" t="s">
        <v>307</v>
      </c>
      <c r="AB124" s="758"/>
      <c r="AC124" s="758"/>
      <c r="AD124" s="758"/>
      <c r="AE124" s="758"/>
      <c r="AF124" s="819" t="s">
        <v>308</v>
      </c>
      <c r="AG124" s="758"/>
      <c r="AH124" s="758"/>
      <c r="AI124" s="621" t="s">
        <v>84</v>
      </c>
      <c r="AJ124" s="818" t="s">
        <v>309</v>
      </c>
      <c r="AK124" s="758"/>
      <c r="AL124" s="758"/>
      <c r="AM124" s="758"/>
      <c r="AN124" s="758"/>
      <c r="AO124" s="758"/>
      <c r="AP124" s="620">
        <v>1761022020</v>
      </c>
      <c r="AQ124" s="674">
        <v>0</v>
      </c>
      <c r="AR124" s="620">
        <v>450569926.88</v>
      </c>
      <c r="AS124" s="619">
        <v>0</v>
      </c>
      <c r="AT124" s="674">
        <v>0</v>
      </c>
      <c r="AU124" s="619">
        <v>0</v>
      </c>
      <c r="AV124" s="673">
        <v>202432672.16999999</v>
      </c>
      <c r="AW124" s="620">
        <v>-202432672.16999999</v>
      </c>
      <c r="AX124" s="673">
        <v>202432672.16999999</v>
      </c>
      <c r="AY124" s="619">
        <v>0</v>
      </c>
      <c r="AZ124" s="620">
        <v>202432672.16999999</v>
      </c>
      <c r="BA124" s="619">
        <v>0</v>
      </c>
      <c r="BB124" s="619">
        <v>0</v>
      </c>
    </row>
    <row r="125" spans="1:54">
      <c r="A125" s="819" t="s">
        <v>33</v>
      </c>
      <c r="B125" s="758"/>
      <c r="C125" s="819" t="s">
        <v>316</v>
      </c>
      <c r="D125" s="758"/>
      <c r="E125" s="819" t="s">
        <v>314</v>
      </c>
      <c r="F125" s="758"/>
      <c r="G125" s="819" t="s">
        <v>317</v>
      </c>
      <c r="H125" s="758"/>
      <c r="I125" s="819" t="s">
        <v>318</v>
      </c>
      <c r="J125" s="758"/>
      <c r="K125" s="758"/>
      <c r="L125" s="819" t="s">
        <v>84</v>
      </c>
      <c r="M125" s="758"/>
      <c r="N125" s="758"/>
      <c r="O125" s="819"/>
      <c r="P125" s="758"/>
      <c r="Q125" s="819"/>
      <c r="R125" s="758"/>
      <c r="S125" s="820" t="s">
        <v>85</v>
      </c>
      <c r="T125" s="758"/>
      <c r="U125" s="758"/>
      <c r="V125" s="758"/>
      <c r="W125" s="758"/>
      <c r="X125" s="758"/>
      <c r="Y125" s="758"/>
      <c r="Z125" s="758"/>
      <c r="AA125" s="819" t="s">
        <v>307</v>
      </c>
      <c r="AB125" s="758"/>
      <c r="AC125" s="758"/>
      <c r="AD125" s="758"/>
      <c r="AE125" s="758"/>
      <c r="AF125" s="819" t="s">
        <v>308</v>
      </c>
      <c r="AG125" s="758"/>
      <c r="AH125" s="758"/>
      <c r="AI125" s="621" t="s">
        <v>84</v>
      </c>
      <c r="AJ125" s="818" t="s">
        <v>309</v>
      </c>
      <c r="AK125" s="758"/>
      <c r="AL125" s="758"/>
      <c r="AM125" s="758"/>
      <c r="AN125" s="758"/>
      <c r="AO125" s="758"/>
      <c r="AP125" s="620">
        <v>2715791148</v>
      </c>
      <c r="AQ125" s="674">
        <v>0</v>
      </c>
      <c r="AR125" s="620">
        <v>610067349.71000004</v>
      </c>
      <c r="AS125" s="619">
        <v>0</v>
      </c>
      <c r="AT125" s="674">
        <v>0</v>
      </c>
      <c r="AU125" s="619">
        <v>0</v>
      </c>
      <c r="AV125" s="674">
        <v>0</v>
      </c>
      <c r="AW125" s="619">
        <v>0</v>
      </c>
      <c r="AX125" s="674">
        <v>0</v>
      </c>
      <c r="AY125" s="619">
        <v>0</v>
      </c>
      <c r="AZ125" s="619">
        <v>0</v>
      </c>
      <c r="BA125" s="619">
        <v>0</v>
      </c>
      <c r="BB125" s="619">
        <v>0</v>
      </c>
    </row>
    <row r="126" spans="1:54">
      <c r="A126" s="819" t="s">
        <v>33</v>
      </c>
      <c r="B126" s="758"/>
      <c r="C126" s="819" t="s">
        <v>316</v>
      </c>
      <c r="D126" s="758"/>
      <c r="E126" s="819" t="s">
        <v>314</v>
      </c>
      <c r="F126" s="758"/>
      <c r="G126" s="819" t="s">
        <v>317</v>
      </c>
      <c r="H126" s="758"/>
      <c r="I126" s="819" t="s">
        <v>318</v>
      </c>
      <c r="J126" s="758"/>
      <c r="K126" s="758"/>
      <c r="L126" s="819" t="s">
        <v>324</v>
      </c>
      <c r="M126" s="758"/>
      <c r="N126" s="758"/>
      <c r="O126" s="819"/>
      <c r="P126" s="758"/>
      <c r="Q126" s="819"/>
      <c r="R126" s="758"/>
      <c r="S126" s="820" t="s">
        <v>86</v>
      </c>
      <c r="T126" s="758"/>
      <c r="U126" s="758"/>
      <c r="V126" s="758"/>
      <c r="W126" s="758"/>
      <c r="X126" s="758"/>
      <c r="Y126" s="758"/>
      <c r="Z126" s="758"/>
      <c r="AA126" s="819" t="s">
        <v>307</v>
      </c>
      <c r="AB126" s="758"/>
      <c r="AC126" s="758"/>
      <c r="AD126" s="758"/>
      <c r="AE126" s="758"/>
      <c r="AF126" s="819" t="s">
        <v>308</v>
      </c>
      <c r="AG126" s="758"/>
      <c r="AH126" s="758"/>
      <c r="AI126" s="621" t="s">
        <v>84</v>
      </c>
      <c r="AJ126" s="818" t="s">
        <v>309</v>
      </c>
      <c r="AK126" s="758"/>
      <c r="AL126" s="758"/>
      <c r="AM126" s="758"/>
      <c r="AN126" s="758"/>
      <c r="AO126" s="758"/>
      <c r="AP126" s="620">
        <v>3500000</v>
      </c>
      <c r="AQ126" s="674">
        <v>0</v>
      </c>
      <c r="AR126" s="620">
        <v>2543040</v>
      </c>
      <c r="AS126" s="619">
        <v>0</v>
      </c>
      <c r="AT126" s="674">
        <v>0</v>
      </c>
      <c r="AU126" s="619">
        <v>0</v>
      </c>
      <c r="AV126" s="674">
        <v>0</v>
      </c>
      <c r="AW126" s="619">
        <v>0</v>
      </c>
      <c r="AX126" s="674">
        <v>0</v>
      </c>
      <c r="AY126" s="619">
        <v>0</v>
      </c>
      <c r="AZ126" s="619">
        <v>0</v>
      </c>
      <c r="BA126" s="619">
        <v>0</v>
      </c>
      <c r="BB126" s="619">
        <v>0</v>
      </c>
    </row>
    <row r="127" spans="1:54">
      <c r="A127" s="821" t="s">
        <v>33</v>
      </c>
      <c r="B127" s="758"/>
      <c r="C127" s="821" t="s">
        <v>316</v>
      </c>
      <c r="D127" s="758"/>
      <c r="E127" s="821" t="s">
        <v>314</v>
      </c>
      <c r="F127" s="758"/>
      <c r="G127" s="821" t="s">
        <v>317</v>
      </c>
      <c r="H127" s="758"/>
      <c r="I127" s="821" t="s">
        <v>326</v>
      </c>
      <c r="J127" s="758"/>
      <c r="K127" s="758"/>
      <c r="L127" s="821"/>
      <c r="M127" s="758"/>
      <c r="N127" s="758"/>
      <c r="O127" s="821"/>
      <c r="P127" s="758"/>
      <c r="Q127" s="821"/>
      <c r="R127" s="758"/>
      <c r="S127" s="822" t="s">
        <v>338</v>
      </c>
      <c r="T127" s="758"/>
      <c r="U127" s="758"/>
      <c r="V127" s="758"/>
      <c r="W127" s="758"/>
      <c r="X127" s="758"/>
      <c r="Y127" s="758"/>
      <c r="Z127" s="758"/>
      <c r="AA127" s="821" t="s">
        <v>307</v>
      </c>
      <c r="AB127" s="758"/>
      <c r="AC127" s="758"/>
      <c r="AD127" s="758"/>
      <c r="AE127" s="758"/>
      <c r="AF127" s="821" t="s">
        <v>308</v>
      </c>
      <c r="AG127" s="758"/>
      <c r="AH127" s="758"/>
      <c r="AI127" s="624" t="s">
        <v>84</v>
      </c>
      <c r="AJ127" s="823" t="s">
        <v>309</v>
      </c>
      <c r="AK127" s="758"/>
      <c r="AL127" s="758"/>
      <c r="AM127" s="758"/>
      <c r="AN127" s="758"/>
      <c r="AO127" s="758"/>
      <c r="AP127" s="623">
        <v>2810671112</v>
      </c>
      <c r="AQ127" s="670">
        <v>114358169.5</v>
      </c>
      <c r="AR127" s="623">
        <v>721989435.5</v>
      </c>
      <c r="AS127" s="622">
        <v>0</v>
      </c>
      <c r="AT127" s="671">
        <v>0</v>
      </c>
      <c r="AU127" s="623">
        <v>114358169.5</v>
      </c>
      <c r="AV127" s="670">
        <v>343074504</v>
      </c>
      <c r="AW127" s="623">
        <v>-343074504</v>
      </c>
      <c r="AX127" s="670">
        <v>343074504</v>
      </c>
      <c r="AY127" s="622">
        <v>0</v>
      </c>
      <c r="AZ127" s="623">
        <v>343074504</v>
      </c>
      <c r="BA127" s="622">
        <v>0</v>
      </c>
      <c r="BB127" s="622">
        <v>0</v>
      </c>
    </row>
    <row r="128" spans="1:54">
      <c r="A128" s="819" t="s">
        <v>33</v>
      </c>
      <c r="B128" s="758"/>
      <c r="C128" s="819" t="s">
        <v>316</v>
      </c>
      <c r="D128" s="758"/>
      <c r="E128" s="819" t="s">
        <v>314</v>
      </c>
      <c r="F128" s="758"/>
      <c r="G128" s="819" t="s">
        <v>317</v>
      </c>
      <c r="H128" s="758"/>
      <c r="I128" s="819" t="s">
        <v>326</v>
      </c>
      <c r="J128" s="758"/>
      <c r="K128" s="758"/>
      <c r="L128" s="819" t="s">
        <v>316</v>
      </c>
      <c r="M128" s="758"/>
      <c r="N128" s="758"/>
      <c r="O128" s="819"/>
      <c r="P128" s="758"/>
      <c r="Q128" s="819"/>
      <c r="R128" s="758"/>
      <c r="S128" s="820" t="s">
        <v>87</v>
      </c>
      <c r="T128" s="758"/>
      <c r="U128" s="758"/>
      <c r="V128" s="758"/>
      <c r="W128" s="758"/>
      <c r="X128" s="758"/>
      <c r="Y128" s="758"/>
      <c r="Z128" s="758"/>
      <c r="AA128" s="819" t="s">
        <v>307</v>
      </c>
      <c r="AB128" s="758"/>
      <c r="AC128" s="758"/>
      <c r="AD128" s="758"/>
      <c r="AE128" s="758"/>
      <c r="AF128" s="819" t="s">
        <v>308</v>
      </c>
      <c r="AG128" s="758"/>
      <c r="AH128" s="758"/>
      <c r="AI128" s="621" t="s">
        <v>84</v>
      </c>
      <c r="AJ128" s="818" t="s">
        <v>309</v>
      </c>
      <c r="AK128" s="758"/>
      <c r="AL128" s="758"/>
      <c r="AM128" s="758"/>
      <c r="AN128" s="758"/>
      <c r="AO128" s="758"/>
      <c r="AP128" s="620">
        <v>1086771112</v>
      </c>
      <c r="AQ128" s="674">
        <v>0</v>
      </c>
      <c r="AR128" s="620">
        <v>381989436</v>
      </c>
      <c r="AS128" s="619">
        <v>0</v>
      </c>
      <c r="AT128" s="674">
        <v>0</v>
      </c>
      <c r="AU128" s="619">
        <v>0</v>
      </c>
      <c r="AV128" s="674">
        <v>0</v>
      </c>
      <c r="AW128" s="619">
        <v>0</v>
      </c>
      <c r="AX128" s="674">
        <v>0</v>
      </c>
      <c r="AY128" s="619">
        <v>0</v>
      </c>
      <c r="AZ128" s="619">
        <v>0</v>
      </c>
      <c r="BA128" s="619">
        <v>0</v>
      </c>
      <c r="BB128" s="619">
        <v>0</v>
      </c>
    </row>
    <row r="129" spans="1:54">
      <c r="A129" s="819" t="s">
        <v>33</v>
      </c>
      <c r="B129" s="758"/>
      <c r="C129" s="819" t="s">
        <v>316</v>
      </c>
      <c r="D129" s="758"/>
      <c r="E129" s="819" t="s">
        <v>314</v>
      </c>
      <c r="F129" s="758"/>
      <c r="G129" s="819" t="s">
        <v>317</v>
      </c>
      <c r="H129" s="758"/>
      <c r="I129" s="819" t="s">
        <v>326</v>
      </c>
      <c r="J129" s="758"/>
      <c r="K129" s="758"/>
      <c r="L129" s="819" t="s">
        <v>323</v>
      </c>
      <c r="M129" s="758"/>
      <c r="N129" s="758"/>
      <c r="O129" s="819"/>
      <c r="P129" s="758"/>
      <c r="Q129" s="819"/>
      <c r="R129" s="758"/>
      <c r="S129" s="820" t="s">
        <v>88</v>
      </c>
      <c r="T129" s="758"/>
      <c r="U129" s="758"/>
      <c r="V129" s="758"/>
      <c r="W129" s="758"/>
      <c r="X129" s="758"/>
      <c r="Y129" s="758"/>
      <c r="Z129" s="758"/>
      <c r="AA129" s="819" t="s">
        <v>307</v>
      </c>
      <c r="AB129" s="758"/>
      <c r="AC129" s="758"/>
      <c r="AD129" s="758"/>
      <c r="AE129" s="758"/>
      <c r="AF129" s="819" t="s">
        <v>308</v>
      </c>
      <c r="AG129" s="758"/>
      <c r="AH129" s="758"/>
      <c r="AI129" s="621" t="s">
        <v>84</v>
      </c>
      <c r="AJ129" s="818" t="s">
        <v>309</v>
      </c>
      <c r="AK129" s="758"/>
      <c r="AL129" s="758"/>
      <c r="AM129" s="758"/>
      <c r="AN129" s="758"/>
      <c r="AO129" s="758"/>
      <c r="AP129" s="620">
        <v>90000000</v>
      </c>
      <c r="AQ129" s="674">
        <v>0</v>
      </c>
      <c r="AR129" s="620">
        <v>90000000</v>
      </c>
      <c r="AS129" s="619">
        <v>0</v>
      </c>
      <c r="AT129" s="674">
        <v>0</v>
      </c>
      <c r="AU129" s="619">
        <v>0</v>
      </c>
      <c r="AV129" s="674">
        <v>0</v>
      </c>
      <c r="AW129" s="619">
        <v>0</v>
      </c>
      <c r="AX129" s="674">
        <v>0</v>
      </c>
      <c r="AY129" s="619">
        <v>0</v>
      </c>
      <c r="AZ129" s="619">
        <v>0</v>
      </c>
      <c r="BA129" s="619">
        <v>0</v>
      </c>
      <c r="BB129" s="619">
        <v>0</v>
      </c>
    </row>
    <row r="130" spans="1:54">
      <c r="A130" s="819" t="s">
        <v>33</v>
      </c>
      <c r="B130" s="758"/>
      <c r="C130" s="819" t="s">
        <v>316</v>
      </c>
      <c r="D130" s="758"/>
      <c r="E130" s="819" t="s">
        <v>314</v>
      </c>
      <c r="F130" s="758"/>
      <c r="G130" s="819" t="s">
        <v>317</v>
      </c>
      <c r="H130" s="758"/>
      <c r="I130" s="819" t="s">
        <v>326</v>
      </c>
      <c r="J130" s="758"/>
      <c r="K130" s="758"/>
      <c r="L130" s="819" t="s">
        <v>318</v>
      </c>
      <c r="M130" s="758"/>
      <c r="N130" s="758"/>
      <c r="O130" s="819"/>
      <c r="P130" s="758"/>
      <c r="Q130" s="819"/>
      <c r="R130" s="758"/>
      <c r="S130" s="820" t="s">
        <v>89</v>
      </c>
      <c r="T130" s="758"/>
      <c r="U130" s="758"/>
      <c r="V130" s="758"/>
      <c r="W130" s="758"/>
      <c r="X130" s="758"/>
      <c r="Y130" s="758"/>
      <c r="Z130" s="758"/>
      <c r="AA130" s="819" t="s">
        <v>307</v>
      </c>
      <c r="AB130" s="758"/>
      <c r="AC130" s="758"/>
      <c r="AD130" s="758"/>
      <c r="AE130" s="758"/>
      <c r="AF130" s="819" t="s">
        <v>308</v>
      </c>
      <c r="AG130" s="758"/>
      <c r="AH130" s="758"/>
      <c r="AI130" s="621" t="s">
        <v>84</v>
      </c>
      <c r="AJ130" s="818" t="s">
        <v>309</v>
      </c>
      <c r="AK130" s="758"/>
      <c r="AL130" s="758"/>
      <c r="AM130" s="758"/>
      <c r="AN130" s="758"/>
      <c r="AO130" s="758"/>
      <c r="AP130" s="620">
        <v>1583900000</v>
      </c>
      <c r="AQ130" s="673">
        <v>114358169.5</v>
      </c>
      <c r="AR130" s="620">
        <v>199999999.5</v>
      </c>
      <c r="AS130" s="619">
        <v>0</v>
      </c>
      <c r="AT130" s="674">
        <v>0</v>
      </c>
      <c r="AU130" s="620">
        <v>114358169.5</v>
      </c>
      <c r="AV130" s="673">
        <v>343074504</v>
      </c>
      <c r="AW130" s="620">
        <v>-343074504</v>
      </c>
      <c r="AX130" s="673">
        <v>343074504</v>
      </c>
      <c r="AY130" s="619">
        <v>0</v>
      </c>
      <c r="AZ130" s="620">
        <v>343074504</v>
      </c>
      <c r="BA130" s="619">
        <v>0</v>
      </c>
      <c r="BB130" s="619">
        <v>0</v>
      </c>
    </row>
    <row r="131" spans="1:54">
      <c r="A131" s="819" t="s">
        <v>33</v>
      </c>
      <c r="B131" s="758"/>
      <c r="C131" s="819" t="s">
        <v>316</v>
      </c>
      <c r="D131" s="758"/>
      <c r="E131" s="819" t="s">
        <v>314</v>
      </c>
      <c r="F131" s="758"/>
      <c r="G131" s="819" t="s">
        <v>317</v>
      </c>
      <c r="H131" s="758"/>
      <c r="I131" s="819" t="s">
        <v>326</v>
      </c>
      <c r="J131" s="758"/>
      <c r="K131" s="758"/>
      <c r="L131" s="819" t="s">
        <v>328</v>
      </c>
      <c r="M131" s="758"/>
      <c r="N131" s="758"/>
      <c r="O131" s="819"/>
      <c r="P131" s="758"/>
      <c r="Q131" s="819"/>
      <c r="R131" s="758"/>
      <c r="S131" s="820" t="s">
        <v>694</v>
      </c>
      <c r="T131" s="758"/>
      <c r="U131" s="758"/>
      <c r="V131" s="758"/>
      <c r="W131" s="758"/>
      <c r="X131" s="758"/>
      <c r="Y131" s="758"/>
      <c r="Z131" s="758"/>
      <c r="AA131" s="819" t="s">
        <v>307</v>
      </c>
      <c r="AB131" s="758"/>
      <c r="AC131" s="758"/>
      <c r="AD131" s="758"/>
      <c r="AE131" s="758"/>
      <c r="AF131" s="819" t="s">
        <v>308</v>
      </c>
      <c r="AG131" s="758"/>
      <c r="AH131" s="758"/>
      <c r="AI131" s="621" t="s">
        <v>84</v>
      </c>
      <c r="AJ131" s="818" t="s">
        <v>309</v>
      </c>
      <c r="AK131" s="758"/>
      <c r="AL131" s="758"/>
      <c r="AM131" s="758"/>
      <c r="AN131" s="758"/>
      <c r="AO131" s="758"/>
      <c r="AP131" s="620">
        <v>50000000</v>
      </c>
      <c r="AQ131" s="674">
        <v>0</v>
      </c>
      <c r="AR131" s="620">
        <v>50000000</v>
      </c>
      <c r="AS131" s="619">
        <v>0</v>
      </c>
      <c r="AT131" s="674">
        <v>0</v>
      </c>
      <c r="AU131" s="619">
        <v>0</v>
      </c>
      <c r="AV131" s="674">
        <v>0</v>
      </c>
      <c r="AW131" s="619">
        <v>0</v>
      </c>
      <c r="AX131" s="674">
        <v>0</v>
      </c>
      <c r="AY131" s="619">
        <v>0</v>
      </c>
      <c r="AZ131" s="619">
        <v>0</v>
      </c>
      <c r="BA131" s="619">
        <v>0</v>
      </c>
      <c r="BB131" s="619">
        <v>0</v>
      </c>
    </row>
    <row r="132" spans="1:54">
      <c r="A132" s="821" t="s">
        <v>33</v>
      </c>
      <c r="B132" s="758"/>
      <c r="C132" s="821" t="s">
        <v>316</v>
      </c>
      <c r="D132" s="758"/>
      <c r="E132" s="821" t="s">
        <v>314</v>
      </c>
      <c r="F132" s="758"/>
      <c r="G132" s="821" t="s">
        <v>317</v>
      </c>
      <c r="H132" s="758"/>
      <c r="I132" s="821" t="s">
        <v>327</v>
      </c>
      <c r="J132" s="758"/>
      <c r="K132" s="758"/>
      <c r="L132" s="821"/>
      <c r="M132" s="758"/>
      <c r="N132" s="758"/>
      <c r="O132" s="821"/>
      <c r="P132" s="758"/>
      <c r="Q132" s="821"/>
      <c r="R132" s="758"/>
      <c r="S132" s="822" t="s">
        <v>253</v>
      </c>
      <c r="T132" s="758"/>
      <c r="U132" s="758"/>
      <c r="V132" s="758"/>
      <c r="W132" s="758"/>
      <c r="X132" s="758"/>
      <c r="Y132" s="758"/>
      <c r="Z132" s="758"/>
      <c r="AA132" s="821" t="s">
        <v>307</v>
      </c>
      <c r="AB132" s="758"/>
      <c r="AC132" s="758"/>
      <c r="AD132" s="758"/>
      <c r="AE132" s="758"/>
      <c r="AF132" s="821" t="s">
        <v>308</v>
      </c>
      <c r="AG132" s="758"/>
      <c r="AH132" s="758"/>
      <c r="AI132" s="624" t="s">
        <v>84</v>
      </c>
      <c r="AJ132" s="823" t="s">
        <v>309</v>
      </c>
      <c r="AK132" s="758"/>
      <c r="AL132" s="758"/>
      <c r="AM132" s="758"/>
      <c r="AN132" s="758"/>
      <c r="AO132" s="758"/>
      <c r="AP132" s="623">
        <v>101400000</v>
      </c>
      <c r="AQ132" s="670">
        <v>24200129</v>
      </c>
      <c r="AR132" s="623">
        <v>35865371</v>
      </c>
      <c r="AS132" s="622">
        <v>0</v>
      </c>
      <c r="AT132" s="671">
        <v>0</v>
      </c>
      <c r="AU132" s="623">
        <v>24200129</v>
      </c>
      <c r="AV132" s="670">
        <v>39999946</v>
      </c>
      <c r="AW132" s="623">
        <v>-39999946</v>
      </c>
      <c r="AX132" s="670">
        <v>39999946</v>
      </c>
      <c r="AY132" s="622">
        <v>0</v>
      </c>
      <c r="AZ132" s="623">
        <v>39999946</v>
      </c>
      <c r="BA132" s="622">
        <v>0</v>
      </c>
      <c r="BB132" s="622">
        <v>0</v>
      </c>
    </row>
    <row r="133" spans="1:54">
      <c r="A133" s="819" t="s">
        <v>33</v>
      </c>
      <c r="B133" s="758"/>
      <c r="C133" s="819" t="s">
        <v>316</v>
      </c>
      <c r="D133" s="758"/>
      <c r="E133" s="819" t="s">
        <v>314</v>
      </c>
      <c r="F133" s="758"/>
      <c r="G133" s="819" t="s">
        <v>317</v>
      </c>
      <c r="H133" s="758"/>
      <c r="I133" s="819" t="s">
        <v>327</v>
      </c>
      <c r="J133" s="758"/>
      <c r="K133" s="758"/>
      <c r="L133" s="819" t="s">
        <v>318</v>
      </c>
      <c r="M133" s="758"/>
      <c r="N133" s="758"/>
      <c r="O133" s="819"/>
      <c r="P133" s="758"/>
      <c r="Q133" s="819"/>
      <c r="R133" s="758"/>
      <c r="S133" s="820" t="s">
        <v>90</v>
      </c>
      <c r="T133" s="758"/>
      <c r="U133" s="758"/>
      <c r="V133" s="758"/>
      <c r="W133" s="758"/>
      <c r="X133" s="758"/>
      <c r="Y133" s="758"/>
      <c r="Z133" s="758"/>
      <c r="AA133" s="819" t="s">
        <v>307</v>
      </c>
      <c r="AB133" s="758"/>
      <c r="AC133" s="758"/>
      <c r="AD133" s="758"/>
      <c r="AE133" s="758"/>
      <c r="AF133" s="819" t="s">
        <v>308</v>
      </c>
      <c r="AG133" s="758"/>
      <c r="AH133" s="758"/>
      <c r="AI133" s="621" t="s">
        <v>84</v>
      </c>
      <c r="AJ133" s="818" t="s">
        <v>309</v>
      </c>
      <c r="AK133" s="758"/>
      <c r="AL133" s="758"/>
      <c r="AM133" s="758"/>
      <c r="AN133" s="758"/>
      <c r="AO133" s="758"/>
      <c r="AP133" s="620">
        <v>6000000</v>
      </c>
      <c r="AQ133" s="674">
        <v>0</v>
      </c>
      <c r="AR133" s="620">
        <v>5163000</v>
      </c>
      <c r="AS133" s="619">
        <v>0</v>
      </c>
      <c r="AT133" s="674">
        <v>0</v>
      </c>
      <c r="AU133" s="619">
        <v>0</v>
      </c>
      <c r="AV133" s="674">
        <v>0</v>
      </c>
      <c r="AW133" s="619">
        <v>0</v>
      </c>
      <c r="AX133" s="674">
        <v>0</v>
      </c>
      <c r="AY133" s="619">
        <v>0</v>
      </c>
      <c r="AZ133" s="619">
        <v>0</v>
      </c>
      <c r="BA133" s="619">
        <v>0</v>
      </c>
      <c r="BB133" s="619">
        <v>0</v>
      </c>
    </row>
    <row r="134" spans="1:54">
      <c r="A134" s="819" t="s">
        <v>33</v>
      </c>
      <c r="B134" s="758"/>
      <c r="C134" s="819" t="s">
        <v>316</v>
      </c>
      <c r="D134" s="758"/>
      <c r="E134" s="819" t="s">
        <v>314</v>
      </c>
      <c r="F134" s="758"/>
      <c r="G134" s="819" t="s">
        <v>317</v>
      </c>
      <c r="H134" s="758"/>
      <c r="I134" s="819" t="s">
        <v>327</v>
      </c>
      <c r="J134" s="758"/>
      <c r="K134" s="758"/>
      <c r="L134" s="819" t="s">
        <v>326</v>
      </c>
      <c r="M134" s="758"/>
      <c r="N134" s="758"/>
      <c r="O134" s="819"/>
      <c r="P134" s="758"/>
      <c r="Q134" s="819"/>
      <c r="R134" s="758"/>
      <c r="S134" s="820" t="s">
        <v>91</v>
      </c>
      <c r="T134" s="758"/>
      <c r="U134" s="758"/>
      <c r="V134" s="758"/>
      <c r="W134" s="758"/>
      <c r="X134" s="758"/>
      <c r="Y134" s="758"/>
      <c r="Z134" s="758"/>
      <c r="AA134" s="819" t="s">
        <v>307</v>
      </c>
      <c r="AB134" s="758"/>
      <c r="AC134" s="758"/>
      <c r="AD134" s="758"/>
      <c r="AE134" s="758"/>
      <c r="AF134" s="819" t="s">
        <v>308</v>
      </c>
      <c r="AG134" s="758"/>
      <c r="AH134" s="758"/>
      <c r="AI134" s="621" t="s">
        <v>84</v>
      </c>
      <c r="AJ134" s="818" t="s">
        <v>309</v>
      </c>
      <c r="AK134" s="758"/>
      <c r="AL134" s="758"/>
      <c r="AM134" s="758"/>
      <c r="AN134" s="758"/>
      <c r="AO134" s="758"/>
      <c r="AP134" s="620">
        <v>95400000</v>
      </c>
      <c r="AQ134" s="673">
        <v>24200129</v>
      </c>
      <c r="AR134" s="620">
        <v>30702371</v>
      </c>
      <c r="AS134" s="619">
        <v>0</v>
      </c>
      <c r="AT134" s="674">
        <v>0</v>
      </c>
      <c r="AU134" s="620">
        <v>24200129</v>
      </c>
      <c r="AV134" s="673">
        <v>39999946</v>
      </c>
      <c r="AW134" s="620">
        <v>-39999946</v>
      </c>
      <c r="AX134" s="673">
        <v>39999946</v>
      </c>
      <c r="AY134" s="619">
        <v>0</v>
      </c>
      <c r="AZ134" s="620">
        <v>39999946</v>
      </c>
      <c r="BA134" s="619">
        <v>0</v>
      </c>
      <c r="BB134" s="619">
        <v>0</v>
      </c>
    </row>
    <row r="135" spans="1:54">
      <c r="A135" s="821" t="s">
        <v>33</v>
      </c>
      <c r="B135" s="758"/>
      <c r="C135" s="821" t="s">
        <v>316</v>
      </c>
      <c r="D135" s="758"/>
      <c r="E135" s="821" t="s">
        <v>314</v>
      </c>
      <c r="F135" s="758"/>
      <c r="G135" s="821" t="s">
        <v>317</v>
      </c>
      <c r="H135" s="758"/>
      <c r="I135" s="821" t="s">
        <v>328</v>
      </c>
      <c r="J135" s="758"/>
      <c r="K135" s="758"/>
      <c r="L135" s="821"/>
      <c r="M135" s="758"/>
      <c r="N135" s="758"/>
      <c r="O135" s="821"/>
      <c r="P135" s="758"/>
      <c r="Q135" s="821"/>
      <c r="R135" s="758"/>
      <c r="S135" s="822" t="s">
        <v>339</v>
      </c>
      <c r="T135" s="758"/>
      <c r="U135" s="758"/>
      <c r="V135" s="758"/>
      <c r="W135" s="758"/>
      <c r="X135" s="758"/>
      <c r="Y135" s="758"/>
      <c r="Z135" s="758"/>
      <c r="AA135" s="821" t="s">
        <v>307</v>
      </c>
      <c r="AB135" s="758"/>
      <c r="AC135" s="758"/>
      <c r="AD135" s="758"/>
      <c r="AE135" s="758"/>
      <c r="AF135" s="821" t="s">
        <v>308</v>
      </c>
      <c r="AG135" s="758"/>
      <c r="AH135" s="758"/>
      <c r="AI135" s="624" t="s">
        <v>84</v>
      </c>
      <c r="AJ135" s="823" t="s">
        <v>309</v>
      </c>
      <c r="AK135" s="758"/>
      <c r="AL135" s="758"/>
      <c r="AM135" s="758"/>
      <c r="AN135" s="758"/>
      <c r="AO135" s="758"/>
      <c r="AP135" s="623">
        <v>1343176172</v>
      </c>
      <c r="AQ135" s="671">
        <v>0</v>
      </c>
      <c r="AR135" s="622">
        <v>0</v>
      </c>
      <c r="AS135" s="622">
        <v>0</v>
      </c>
      <c r="AT135" s="670">
        <v>102105087</v>
      </c>
      <c r="AU135" s="623">
        <v>-102105087</v>
      </c>
      <c r="AV135" s="670">
        <v>102105087</v>
      </c>
      <c r="AW135" s="622">
        <v>0</v>
      </c>
      <c r="AX135" s="670">
        <v>85277885</v>
      </c>
      <c r="AY135" s="623">
        <v>16827202</v>
      </c>
      <c r="AZ135" s="623">
        <v>85277885</v>
      </c>
      <c r="BA135" s="622">
        <v>0</v>
      </c>
      <c r="BB135" s="623">
        <v>391766</v>
      </c>
    </row>
    <row r="136" spans="1:54">
      <c r="A136" s="819" t="s">
        <v>33</v>
      </c>
      <c r="B136" s="758"/>
      <c r="C136" s="819" t="s">
        <v>316</v>
      </c>
      <c r="D136" s="758"/>
      <c r="E136" s="819" t="s">
        <v>314</v>
      </c>
      <c r="F136" s="758"/>
      <c r="G136" s="819" t="s">
        <v>317</v>
      </c>
      <c r="H136" s="758"/>
      <c r="I136" s="819" t="s">
        <v>328</v>
      </c>
      <c r="J136" s="758"/>
      <c r="K136" s="758"/>
      <c r="L136" s="819" t="s">
        <v>313</v>
      </c>
      <c r="M136" s="758"/>
      <c r="N136" s="758"/>
      <c r="O136" s="819"/>
      <c r="P136" s="758"/>
      <c r="Q136" s="819"/>
      <c r="R136" s="758"/>
      <c r="S136" s="820" t="s">
        <v>92</v>
      </c>
      <c r="T136" s="758"/>
      <c r="U136" s="758"/>
      <c r="V136" s="758"/>
      <c r="W136" s="758"/>
      <c r="X136" s="758"/>
      <c r="Y136" s="758"/>
      <c r="Z136" s="758"/>
      <c r="AA136" s="819" t="s">
        <v>307</v>
      </c>
      <c r="AB136" s="758"/>
      <c r="AC136" s="758"/>
      <c r="AD136" s="758"/>
      <c r="AE136" s="758"/>
      <c r="AF136" s="819" t="s">
        <v>308</v>
      </c>
      <c r="AG136" s="758"/>
      <c r="AH136" s="758"/>
      <c r="AI136" s="621" t="s">
        <v>84</v>
      </c>
      <c r="AJ136" s="818" t="s">
        <v>309</v>
      </c>
      <c r="AK136" s="758"/>
      <c r="AL136" s="758"/>
      <c r="AM136" s="758"/>
      <c r="AN136" s="758"/>
      <c r="AO136" s="758"/>
      <c r="AP136" s="620">
        <v>143815862</v>
      </c>
      <c r="AQ136" s="674">
        <v>0</v>
      </c>
      <c r="AR136" s="619">
        <v>0</v>
      </c>
      <c r="AS136" s="619">
        <v>0</v>
      </c>
      <c r="AT136" s="673">
        <v>7567811</v>
      </c>
      <c r="AU136" s="620">
        <v>-7567811</v>
      </c>
      <c r="AV136" s="673">
        <v>7567811</v>
      </c>
      <c r="AW136" s="619">
        <v>0</v>
      </c>
      <c r="AX136" s="673">
        <v>7156021</v>
      </c>
      <c r="AY136" s="620">
        <v>411790</v>
      </c>
      <c r="AZ136" s="620">
        <v>7156021</v>
      </c>
      <c r="BA136" s="619">
        <v>0</v>
      </c>
      <c r="BB136" s="619">
        <v>0</v>
      </c>
    </row>
    <row r="137" spans="1:54">
      <c r="A137" s="819" t="s">
        <v>33</v>
      </c>
      <c r="B137" s="758"/>
      <c r="C137" s="819" t="s">
        <v>316</v>
      </c>
      <c r="D137" s="758"/>
      <c r="E137" s="819" t="s">
        <v>314</v>
      </c>
      <c r="F137" s="758"/>
      <c r="G137" s="819" t="s">
        <v>317</v>
      </c>
      <c r="H137" s="758"/>
      <c r="I137" s="819" t="s">
        <v>328</v>
      </c>
      <c r="J137" s="758"/>
      <c r="K137" s="758"/>
      <c r="L137" s="819" t="s">
        <v>316</v>
      </c>
      <c r="M137" s="758"/>
      <c r="N137" s="758"/>
      <c r="O137" s="819"/>
      <c r="P137" s="758"/>
      <c r="Q137" s="819"/>
      <c r="R137" s="758"/>
      <c r="S137" s="820" t="s">
        <v>93</v>
      </c>
      <c r="T137" s="758"/>
      <c r="U137" s="758"/>
      <c r="V137" s="758"/>
      <c r="W137" s="758"/>
      <c r="X137" s="758"/>
      <c r="Y137" s="758"/>
      <c r="Z137" s="758"/>
      <c r="AA137" s="819" t="s">
        <v>307</v>
      </c>
      <c r="AB137" s="758"/>
      <c r="AC137" s="758"/>
      <c r="AD137" s="758"/>
      <c r="AE137" s="758"/>
      <c r="AF137" s="819" t="s">
        <v>308</v>
      </c>
      <c r="AG137" s="758"/>
      <c r="AH137" s="758"/>
      <c r="AI137" s="621" t="s">
        <v>84</v>
      </c>
      <c r="AJ137" s="818" t="s">
        <v>309</v>
      </c>
      <c r="AK137" s="758"/>
      <c r="AL137" s="758"/>
      <c r="AM137" s="758"/>
      <c r="AN137" s="758"/>
      <c r="AO137" s="758"/>
      <c r="AP137" s="620">
        <v>794010310</v>
      </c>
      <c r="AQ137" s="674">
        <v>0</v>
      </c>
      <c r="AR137" s="619">
        <v>0</v>
      </c>
      <c r="AS137" s="619">
        <v>0</v>
      </c>
      <c r="AT137" s="673">
        <v>64081536</v>
      </c>
      <c r="AU137" s="620">
        <v>-64081536</v>
      </c>
      <c r="AV137" s="673">
        <v>64081536</v>
      </c>
      <c r="AW137" s="619">
        <v>0</v>
      </c>
      <c r="AX137" s="673">
        <v>61012466</v>
      </c>
      <c r="AY137" s="620">
        <v>3069070</v>
      </c>
      <c r="AZ137" s="620">
        <v>61012466</v>
      </c>
      <c r="BA137" s="619">
        <v>0</v>
      </c>
      <c r="BB137" s="620">
        <v>386466</v>
      </c>
    </row>
    <row r="138" spans="1:54">
      <c r="A138" s="819" t="s">
        <v>33</v>
      </c>
      <c r="B138" s="758"/>
      <c r="C138" s="819" t="s">
        <v>316</v>
      </c>
      <c r="D138" s="758"/>
      <c r="E138" s="819" t="s">
        <v>314</v>
      </c>
      <c r="F138" s="758"/>
      <c r="G138" s="819" t="s">
        <v>317</v>
      </c>
      <c r="H138" s="758"/>
      <c r="I138" s="819" t="s">
        <v>328</v>
      </c>
      <c r="J138" s="758"/>
      <c r="K138" s="758"/>
      <c r="L138" s="819" t="s">
        <v>323</v>
      </c>
      <c r="M138" s="758"/>
      <c r="N138" s="758"/>
      <c r="O138" s="819"/>
      <c r="P138" s="758"/>
      <c r="Q138" s="819"/>
      <c r="R138" s="758"/>
      <c r="S138" s="820" t="s">
        <v>94</v>
      </c>
      <c r="T138" s="758"/>
      <c r="U138" s="758"/>
      <c r="V138" s="758"/>
      <c r="W138" s="758"/>
      <c r="X138" s="758"/>
      <c r="Y138" s="758"/>
      <c r="Z138" s="758"/>
      <c r="AA138" s="819" t="s">
        <v>307</v>
      </c>
      <c r="AB138" s="758"/>
      <c r="AC138" s="758"/>
      <c r="AD138" s="758"/>
      <c r="AE138" s="758"/>
      <c r="AF138" s="819" t="s">
        <v>308</v>
      </c>
      <c r="AG138" s="758"/>
      <c r="AH138" s="758"/>
      <c r="AI138" s="621" t="s">
        <v>84</v>
      </c>
      <c r="AJ138" s="818" t="s">
        <v>309</v>
      </c>
      <c r="AK138" s="758"/>
      <c r="AL138" s="758"/>
      <c r="AM138" s="758"/>
      <c r="AN138" s="758"/>
      <c r="AO138" s="758"/>
      <c r="AP138" s="620">
        <v>350000</v>
      </c>
      <c r="AQ138" s="674">
        <v>0</v>
      </c>
      <c r="AR138" s="619">
        <v>0</v>
      </c>
      <c r="AS138" s="619">
        <v>0</v>
      </c>
      <c r="AT138" s="673">
        <v>4508</v>
      </c>
      <c r="AU138" s="620">
        <v>-4508</v>
      </c>
      <c r="AV138" s="673">
        <v>4508</v>
      </c>
      <c r="AW138" s="619">
        <v>0</v>
      </c>
      <c r="AX138" s="673">
        <v>4508</v>
      </c>
      <c r="AY138" s="619">
        <v>0</v>
      </c>
      <c r="AZ138" s="620">
        <v>4508</v>
      </c>
      <c r="BA138" s="619">
        <v>0</v>
      </c>
      <c r="BB138" s="619">
        <v>0</v>
      </c>
    </row>
    <row r="139" spans="1:54">
      <c r="A139" s="819" t="s">
        <v>33</v>
      </c>
      <c r="B139" s="758"/>
      <c r="C139" s="819" t="s">
        <v>316</v>
      </c>
      <c r="D139" s="758"/>
      <c r="E139" s="819" t="s">
        <v>314</v>
      </c>
      <c r="F139" s="758"/>
      <c r="G139" s="819" t="s">
        <v>317</v>
      </c>
      <c r="H139" s="758"/>
      <c r="I139" s="819" t="s">
        <v>328</v>
      </c>
      <c r="J139" s="758"/>
      <c r="K139" s="758"/>
      <c r="L139" s="819" t="s">
        <v>318</v>
      </c>
      <c r="M139" s="758"/>
      <c r="N139" s="758"/>
      <c r="O139" s="819"/>
      <c r="P139" s="758"/>
      <c r="Q139" s="819"/>
      <c r="R139" s="758"/>
      <c r="S139" s="820" t="s">
        <v>95</v>
      </c>
      <c r="T139" s="758"/>
      <c r="U139" s="758"/>
      <c r="V139" s="758"/>
      <c r="W139" s="758"/>
      <c r="X139" s="758"/>
      <c r="Y139" s="758"/>
      <c r="Z139" s="758"/>
      <c r="AA139" s="819" t="s">
        <v>307</v>
      </c>
      <c r="AB139" s="758"/>
      <c r="AC139" s="758"/>
      <c r="AD139" s="758"/>
      <c r="AE139" s="758"/>
      <c r="AF139" s="819" t="s">
        <v>308</v>
      </c>
      <c r="AG139" s="758"/>
      <c r="AH139" s="758"/>
      <c r="AI139" s="621" t="s">
        <v>84</v>
      </c>
      <c r="AJ139" s="818" t="s">
        <v>309</v>
      </c>
      <c r="AK139" s="758"/>
      <c r="AL139" s="758"/>
      <c r="AM139" s="758"/>
      <c r="AN139" s="758"/>
      <c r="AO139" s="758"/>
      <c r="AP139" s="620">
        <v>185000000</v>
      </c>
      <c r="AQ139" s="674">
        <v>0</v>
      </c>
      <c r="AR139" s="619">
        <v>0</v>
      </c>
      <c r="AS139" s="619">
        <v>0</v>
      </c>
      <c r="AT139" s="673">
        <v>12824674</v>
      </c>
      <c r="AU139" s="620">
        <v>-12824674</v>
      </c>
      <c r="AV139" s="673">
        <v>12824674</v>
      </c>
      <c r="AW139" s="619">
        <v>0</v>
      </c>
      <c r="AX139" s="674">
        <v>0</v>
      </c>
      <c r="AY139" s="620">
        <v>12824674</v>
      </c>
      <c r="AZ139" s="619">
        <v>0</v>
      </c>
      <c r="BA139" s="619">
        <v>0</v>
      </c>
      <c r="BB139" s="620">
        <v>5300</v>
      </c>
    </row>
    <row r="140" spans="1:54">
      <c r="A140" s="819" t="s">
        <v>33</v>
      </c>
      <c r="B140" s="758"/>
      <c r="C140" s="819" t="s">
        <v>316</v>
      </c>
      <c r="D140" s="758"/>
      <c r="E140" s="819" t="s">
        <v>314</v>
      </c>
      <c r="F140" s="758"/>
      <c r="G140" s="819" t="s">
        <v>317</v>
      </c>
      <c r="H140" s="758"/>
      <c r="I140" s="819" t="s">
        <v>328</v>
      </c>
      <c r="J140" s="758"/>
      <c r="K140" s="758"/>
      <c r="L140" s="819" t="s">
        <v>326</v>
      </c>
      <c r="M140" s="758"/>
      <c r="N140" s="758"/>
      <c r="O140" s="819"/>
      <c r="P140" s="758"/>
      <c r="Q140" s="819"/>
      <c r="R140" s="758"/>
      <c r="S140" s="820" t="s">
        <v>96</v>
      </c>
      <c r="T140" s="758"/>
      <c r="U140" s="758"/>
      <c r="V140" s="758"/>
      <c r="W140" s="758"/>
      <c r="X140" s="758"/>
      <c r="Y140" s="758"/>
      <c r="Z140" s="758"/>
      <c r="AA140" s="819" t="s">
        <v>307</v>
      </c>
      <c r="AB140" s="758"/>
      <c r="AC140" s="758"/>
      <c r="AD140" s="758"/>
      <c r="AE140" s="758"/>
      <c r="AF140" s="819" t="s">
        <v>308</v>
      </c>
      <c r="AG140" s="758"/>
      <c r="AH140" s="758"/>
      <c r="AI140" s="621" t="s">
        <v>84</v>
      </c>
      <c r="AJ140" s="818" t="s">
        <v>309</v>
      </c>
      <c r="AK140" s="758"/>
      <c r="AL140" s="758"/>
      <c r="AM140" s="758"/>
      <c r="AN140" s="758"/>
      <c r="AO140" s="758"/>
      <c r="AP140" s="620">
        <v>220000000</v>
      </c>
      <c r="AQ140" s="674">
        <v>0</v>
      </c>
      <c r="AR140" s="619">
        <v>0</v>
      </c>
      <c r="AS140" s="619">
        <v>0</v>
      </c>
      <c r="AT140" s="673">
        <v>17626558</v>
      </c>
      <c r="AU140" s="620">
        <v>-17626558</v>
      </c>
      <c r="AV140" s="673">
        <v>17626558</v>
      </c>
      <c r="AW140" s="619">
        <v>0</v>
      </c>
      <c r="AX140" s="673">
        <v>17104890</v>
      </c>
      <c r="AY140" s="620">
        <v>521668</v>
      </c>
      <c r="AZ140" s="620">
        <v>17104890</v>
      </c>
      <c r="BA140" s="619">
        <v>0</v>
      </c>
      <c r="BB140" s="619">
        <v>0</v>
      </c>
    </row>
    <row r="141" spans="1:54">
      <c r="A141" s="821" t="s">
        <v>33</v>
      </c>
      <c r="B141" s="758"/>
      <c r="C141" s="821" t="s">
        <v>316</v>
      </c>
      <c r="D141" s="758"/>
      <c r="E141" s="821" t="s">
        <v>314</v>
      </c>
      <c r="F141" s="758"/>
      <c r="G141" s="821" t="s">
        <v>317</v>
      </c>
      <c r="H141" s="758"/>
      <c r="I141" s="821" t="s">
        <v>322</v>
      </c>
      <c r="J141" s="758"/>
      <c r="K141" s="758"/>
      <c r="L141" s="821"/>
      <c r="M141" s="758"/>
      <c r="N141" s="758"/>
      <c r="O141" s="821"/>
      <c r="P141" s="758"/>
      <c r="Q141" s="821"/>
      <c r="R141" s="758"/>
      <c r="S141" s="822" t="s">
        <v>257</v>
      </c>
      <c r="T141" s="758"/>
      <c r="U141" s="758"/>
      <c r="V141" s="758"/>
      <c r="W141" s="758"/>
      <c r="X141" s="758"/>
      <c r="Y141" s="758"/>
      <c r="Z141" s="758"/>
      <c r="AA141" s="821" t="s">
        <v>307</v>
      </c>
      <c r="AB141" s="758"/>
      <c r="AC141" s="758"/>
      <c r="AD141" s="758"/>
      <c r="AE141" s="758"/>
      <c r="AF141" s="821" t="s">
        <v>308</v>
      </c>
      <c r="AG141" s="758"/>
      <c r="AH141" s="758"/>
      <c r="AI141" s="624" t="s">
        <v>84</v>
      </c>
      <c r="AJ141" s="823" t="s">
        <v>309</v>
      </c>
      <c r="AK141" s="758"/>
      <c r="AL141" s="758"/>
      <c r="AM141" s="758"/>
      <c r="AN141" s="758"/>
      <c r="AO141" s="758"/>
      <c r="AP141" s="623">
        <v>597250000</v>
      </c>
      <c r="AQ141" s="671">
        <v>0</v>
      </c>
      <c r="AR141" s="623">
        <v>21986260</v>
      </c>
      <c r="AS141" s="622">
        <v>0</v>
      </c>
      <c r="AT141" s="671">
        <v>0</v>
      </c>
      <c r="AU141" s="622">
        <v>0</v>
      </c>
      <c r="AV141" s="671">
        <v>0</v>
      </c>
      <c r="AW141" s="622">
        <v>0</v>
      </c>
      <c r="AX141" s="671">
        <v>0</v>
      </c>
      <c r="AY141" s="622">
        <v>0</v>
      </c>
      <c r="AZ141" s="622">
        <v>0</v>
      </c>
      <c r="BA141" s="622">
        <v>0</v>
      </c>
      <c r="BB141" s="622">
        <v>0</v>
      </c>
    </row>
    <row r="142" spans="1:54">
      <c r="A142" s="819" t="s">
        <v>33</v>
      </c>
      <c r="B142" s="758"/>
      <c r="C142" s="819" t="s">
        <v>316</v>
      </c>
      <c r="D142" s="758"/>
      <c r="E142" s="819" t="s">
        <v>314</v>
      </c>
      <c r="F142" s="758"/>
      <c r="G142" s="819" t="s">
        <v>317</v>
      </c>
      <c r="H142" s="758"/>
      <c r="I142" s="819" t="s">
        <v>322</v>
      </c>
      <c r="J142" s="758"/>
      <c r="K142" s="758"/>
      <c r="L142" s="819" t="s">
        <v>313</v>
      </c>
      <c r="M142" s="758"/>
      <c r="N142" s="758"/>
      <c r="O142" s="819"/>
      <c r="P142" s="758"/>
      <c r="Q142" s="819"/>
      <c r="R142" s="758"/>
      <c r="S142" s="820" t="s">
        <v>97</v>
      </c>
      <c r="T142" s="758"/>
      <c r="U142" s="758"/>
      <c r="V142" s="758"/>
      <c r="W142" s="758"/>
      <c r="X142" s="758"/>
      <c r="Y142" s="758"/>
      <c r="Z142" s="758"/>
      <c r="AA142" s="819" t="s">
        <v>307</v>
      </c>
      <c r="AB142" s="758"/>
      <c r="AC142" s="758"/>
      <c r="AD142" s="758"/>
      <c r="AE142" s="758"/>
      <c r="AF142" s="819" t="s">
        <v>308</v>
      </c>
      <c r="AG142" s="758"/>
      <c r="AH142" s="758"/>
      <c r="AI142" s="621" t="s">
        <v>84</v>
      </c>
      <c r="AJ142" s="818" t="s">
        <v>309</v>
      </c>
      <c r="AK142" s="758"/>
      <c r="AL142" s="758"/>
      <c r="AM142" s="758"/>
      <c r="AN142" s="758"/>
      <c r="AO142" s="758"/>
      <c r="AP142" s="620">
        <v>72100000</v>
      </c>
      <c r="AQ142" s="674">
        <v>0</v>
      </c>
      <c r="AR142" s="620">
        <v>21986260</v>
      </c>
      <c r="AS142" s="619">
        <v>0</v>
      </c>
      <c r="AT142" s="674">
        <v>0</v>
      </c>
      <c r="AU142" s="619">
        <v>0</v>
      </c>
      <c r="AV142" s="674">
        <v>0</v>
      </c>
      <c r="AW142" s="619">
        <v>0</v>
      </c>
      <c r="AX142" s="674">
        <v>0</v>
      </c>
      <c r="AY142" s="619">
        <v>0</v>
      </c>
      <c r="AZ142" s="619">
        <v>0</v>
      </c>
      <c r="BA142" s="619">
        <v>0</v>
      </c>
      <c r="BB142" s="619">
        <v>0</v>
      </c>
    </row>
    <row r="143" spans="1:54">
      <c r="A143" s="819" t="s">
        <v>33</v>
      </c>
      <c r="B143" s="758"/>
      <c r="C143" s="819" t="s">
        <v>316</v>
      </c>
      <c r="D143" s="758"/>
      <c r="E143" s="819" t="s">
        <v>314</v>
      </c>
      <c r="F143" s="758"/>
      <c r="G143" s="819" t="s">
        <v>317</v>
      </c>
      <c r="H143" s="758"/>
      <c r="I143" s="819" t="s">
        <v>322</v>
      </c>
      <c r="J143" s="758"/>
      <c r="K143" s="758"/>
      <c r="L143" s="819" t="s">
        <v>328</v>
      </c>
      <c r="M143" s="758"/>
      <c r="N143" s="758"/>
      <c r="O143" s="819"/>
      <c r="P143" s="758"/>
      <c r="Q143" s="819"/>
      <c r="R143" s="758"/>
      <c r="S143" s="820" t="s">
        <v>98</v>
      </c>
      <c r="T143" s="758"/>
      <c r="U143" s="758"/>
      <c r="V143" s="758"/>
      <c r="W143" s="758"/>
      <c r="X143" s="758"/>
      <c r="Y143" s="758"/>
      <c r="Z143" s="758"/>
      <c r="AA143" s="819" t="s">
        <v>307</v>
      </c>
      <c r="AB143" s="758"/>
      <c r="AC143" s="758"/>
      <c r="AD143" s="758"/>
      <c r="AE143" s="758"/>
      <c r="AF143" s="819" t="s">
        <v>308</v>
      </c>
      <c r="AG143" s="758"/>
      <c r="AH143" s="758"/>
      <c r="AI143" s="621" t="s">
        <v>84</v>
      </c>
      <c r="AJ143" s="818" t="s">
        <v>309</v>
      </c>
      <c r="AK143" s="758"/>
      <c r="AL143" s="758"/>
      <c r="AM143" s="758"/>
      <c r="AN143" s="758"/>
      <c r="AO143" s="758"/>
      <c r="AP143" s="620">
        <v>13373589</v>
      </c>
      <c r="AQ143" s="674">
        <v>0</v>
      </c>
      <c r="AR143" s="619">
        <v>0</v>
      </c>
      <c r="AS143" s="619">
        <v>0</v>
      </c>
      <c r="AT143" s="674">
        <v>0</v>
      </c>
      <c r="AU143" s="619">
        <v>0</v>
      </c>
      <c r="AV143" s="674">
        <v>0</v>
      </c>
      <c r="AW143" s="619">
        <v>0</v>
      </c>
      <c r="AX143" s="674">
        <v>0</v>
      </c>
      <c r="AY143" s="619">
        <v>0</v>
      </c>
      <c r="AZ143" s="619">
        <v>0</v>
      </c>
      <c r="BA143" s="619">
        <v>0</v>
      </c>
      <c r="BB143" s="619">
        <v>0</v>
      </c>
    </row>
    <row r="144" spans="1:54">
      <c r="A144" s="819" t="s">
        <v>33</v>
      </c>
      <c r="B144" s="758"/>
      <c r="C144" s="819" t="s">
        <v>316</v>
      </c>
      <c r="D144" s="758"/>
      <c r="E144" s="819" t="s">
        <v>314</v>
      </c>
      <c r="F144" s="758"/>
      <c r="G144" s="819" t="s">
        <v>317</v>
      </c>
      <c r="H144" s="758"/>
      <c r="I144" s="819" t="s">
        <v>322</v>
      </c>
      <c r="J144" s="758"/>
      <c r="K144" s="758"/>
      <c r="L144" s="819" t="s">
        <v>99</v>
      </c>
      <c r="M144" s="758"/>
      <c r="N144" s="758"/>
      <c r="O144" s="819"/>
      <c r="P144" s="758"/>
      <c r="Q144" s="819"/>
      <c r="R144" s="758"/>
      <c r="S144" s="820" t="s">
        <v>100</v>
      </c>
      <c r="T144" s="758"/>
      <c r="U144" s="758"/>
      <c r="V144" s="758"/>
      <c r="W144" s="758"/>
      <c r="X144" s="758"/>
      <c r="Y144" s="758"/>
      <c r="Z144" s="758"/>
      <c r="AA144" s="819" t="s">
        <v>307</v>
      </c>
      <c r="AB144" s="758"/>
      <c r="AC144" s="758"/>
      <c r="AD144" s="758"/>
      <c r="AE144" s="758"/>
      <c r="AF144" s="819" t="s">
        <v>308</v>
      </c>
      <c r="AG144" s="758"/>
      <c r="AH144" s="758"/>
      <c r="AI144" s="621" t="s">
        <v>84</v>
      </c>
      <c r="AJ144" s="818" t="s">
        <v>309</v>
      </c>
      <c r="AK144" s="758"/>
      <c r="AL144" s="758"/>
      <c r="AM144" s="758"/>
      <c r="AN144" s="758"/>
      <c r="AO144" s="758"/>
      <c r="AP144" s="620">
        <v>511776411</v>
      </c>
      <c r="AQ144" s="674">
        <v>0</v>
      </c>
      <c r="AR144" s="619">
        <v>0</v>
      </c>
      <c r="AS144" s="619">
        <v>0</v>
      </c>
      <c r="AT144" s="674">
        <v>0</v>
      </c>
      <c r="AU144" s="619">
        <v>0</v>
      </c>
      <c r="AV144" s="674">
        <v>0</v>
      </c>
      <c r="AW144" s="619">
        <v>0</v>
      </c>
      <c r="AX144" s="674">
        <v>0</v>
      </c>
      <c r="AY144" s="619">
        <v>0</v>
      </c>
      <c r="AZ144" s="619">
        <v>0</v>
      </c>
      <c r="BA144" s="619">
        <v>0</v>
      </c>
      <c r="BB144" s="619">
        <v>0</v>
      </c>
    </row>
    <row r="145" spans="1:54">
      <c r="A145" s="821" t="s">
        <v>33</v>
      </c>
      <c r="B145" s="758"/>
      <c r="C145" s="821" t="s">
        <v>316</v>
      </c>
      <c r="D145" s="758"/>
      <c r="E145" s="821" t="s">
        <v>314</v>
      </c>
      <c r="F145" s="758"/>
      <c r="G145" s="821" t="s">
        <v>317</v>
      </c>
      <c r="H145" s="758"/>
      <c r="I145" s="821" t="s">
        <v>84</v>
      </c>
      <c r="J145" s="758"/>
      <c r="K145" s="758"/>
      <c r="L145" s="821"/>
      <c r="M145" s="758"/>
      <c r="N145" s="758"/>
      <c r="O145" s="821"/>
      <c r="P145" s="758"/>
      <c r="Q145" s="821"/>
      <c r="R145" s="758"/>
      <c r="S145" s="822" t="s">
        <v>259</v>
      </c>
      <c r="T145" s="758"/>
      <c r="U145" s="758"/>
      <c r="V145" s="758"/>
      <c r="W145" s="758"/>
      <c r="X145" s="758"/>
      <c r="Y145" s="758"/>
      <c r="Z145" s="758"/>
      <c r="AA145" s="821" t="s">
        <v>307</v>
      </c>
      <c r="AB145" s="758"/>
      <c r="AC145" s="758"/>
      <c r="AD145" s="758"/>
      <c r="AE145" s="758"/>
      <c r="AF145" s="821" t="s">
        <v>308</v>
      </c>
      <c r="AG145" s="758"/>
      <c r="AH145" s="758"/>
      <c r="AI145" s="624" t="s">
        <v>84</v>
      </c>
      <c r="AJ145" s="823" t="s">
        <v>309</v>
      </c>
      <c r="AK145" s="758"/>
      <c r="AL145" s="758"/>
      <c r="AM145" s="758"/>
      <c r="AN145" s="758"/>
      <c r="AO145" s="758"/>
      <c r="AP145" s="623">
        <v>1603139548</v>
      </c>
      <c r="AQ145" s="670">
        <v>48000000</v>
      </c>
      <c r="AR145" s="623">
        <v>452413404</v>
      </c>
      <c r="AS145" s="622">
        <v>0</v>
      </c>
      <c r="AT145" s="670">
        <v>12000000</v>
      </c>
      <c r="AU145" s="623">
        <v>36000000</v>
      </c>
      <c r="AV145" s="670">
        <v>78265705</v>
      </c>
      <c r="AW145" s="623">
        <v>-66265705</v>
      </c>
      <c r="AX145" s="670">
        <v>78265705</v>
      </c>
      <c r="AY145" s="622">
        <v>0</v>
      </c>
      <c r="AZ145" s="623">
        <v>78265705</v>
      </c>
      <c r="BA145" s="622">
        <v>0</v>
      </c>
      <c r="BB145" s="622">
        <v>0</v>
      </c>
    </row>
    <row r="146" spans="1:54">
      <c r="A146" s="819" t="s">
        <v>33</v>
      </c>
      <c r="B146" s="758"/>
      <c r="C146" s="819" t="s">
        <v>316</v>
      </c>
      <c r="D146" s="758"/>
      <c r="E146" s="819" t="s">
        <v>314</v>
      </c>
      <c r="F146" s="758"/>
      <c r="G146" s="819" t="s">
        <v>317</v>
      </c>
      <c r="H146" s="758"/>
      <c r="I146" s="819" t="s">
        <v>84</v>
      </c>
      <c r="J146" s="758"/>
      <c r="K146" s="758"/>
      <c r="L146" s="819" t="s">
        <v>313</v>
      </c>
      <c r="M146" s="758"/>
      <c r="N146" s="758"/>
      <c r="O146" s="819"/>
      <c r="P146" s="758"/>
      <c r="Q146" s="819"/>
      <c r="R146" s="758"/>
      <c r="S146" s="820" t="s">
        <v>443</v>
      </c>
      <c r="T146" s="758"/>
      <c r="U146" s="758"/>
      <c r="V146" s="758"/>
      <c r="W146" s="758"/>
      <c r="X146" s="758"/>
      <c r="Y146" s="758"/>
      <c r="Z146" s="758"/>
      <c r="AA146" s="819" t="s">
        <v>307</v>
      </c>
      <c r="AB146" s="758"/>
      <c r="AC146" s="758"/>
      <c r="AD146" s="758"/>
      <c r="AE146" s="758"/>
      <c r="AF146" s="819" t="s">
        <v>308</v>
      </c>
      <c r="AG146" s="758"/>
      <c r="AH146" s="758"/>
      <c r="AI146" s="621" t="s">
        <v>84</v>
      </c>
      <c r="AJ146" s="818" t="s">
        <v>309</v>
      </c>
      <c r="AK146" s="758"/>
      <c r="AL146" s="758"/>
      <c r="AM146" s="758"/>
      <c r="AN146" s="758"/>
      <c r="AO146" s="758"/>
      <c r="AP146" s="620">
        <v>400000000</v>
      </c>
      <c r="AQ146" s="674">
        <v>0</v>
      </c>
      <c r="AR146" s="620">
        <v>304800000</v>
      </c>
      <c r="AS146" s="619">
        <v>0</v>
      </c>
      <c r="AT146" s="674">
        <v>0</v>
      </c>
      <c r="AU146" s="619">
        <v>0</v>
      </c>
      <c r="AV146" s="674">
        <v>0</v>
      </c>
      <c r="AW146" s="619">
        <v>0</v>
      </c>
      <c r="AX146" s="674">
        <v>0</v>
      </c>
      <c r="AY146" s="619">
        <v>0</v>
      </c>
      <c r="AZ146" s="619">
        <v>0</v>
      </c>
      <c r="BA146" s="619">
        <v>0</v>
      </c>
      <c r="BB146" s="619">
        <v>0</v>
      </c>
    </row>
    <row r="147" spans="1:54">
      <c r="A147" s="819" t="s">
        <v>33</v>
      </c>
      <c r="B147" s="758"/>
      <c r="C147" s="819" t="s">
        <v>316</v>
      </c>
      <c r="D147" s="758"/>
      <c r="E147" s="819" t="s">
        <v>314</v>
      </c>
      <c r="F147" s="758"/>
      <c r="G147" s="819" t="s">
        <v>317</v>
      </c>
      <c r="H147" s="758"/>
      <c r="I147" s="819" t="s">
        <v>84</v>
      </c>
      <c r="J147" s="758"/>
      <c r="K147" s="758"/>
      <c r="L147" s="819" t="s">
        <v>316</v>
      </c>
      <c r="M147" s="758"/>
      <c r="N147" s="758"/>
      <c r="O147" s="819"/>
      <c r="P147" s="758"/>
      <c r="Q147" s="819"/>
      <c r="R147" s="758"/>
      <c r="S147" s="820" t="s">
        <v>101</v>
      </c>
      <c r="T147" s="758"/>
      <c r="U147" s="758"/>
      <c r="V147" s="758"/>
      <c r="W147" s="758"/>
      <c r="X147" s="758"/>
      <c r="Y147" s="758"/>
      <c r="Z147" s="758"/>
      <c r="AA147" s="819" t="s">
        <v>307</v>
      </c>
      <c r="AB147" s="758"/>
      <c r="AC147" s="758"/>
      <c r="AD147" s="758"/>
      <c r="AE147" s="758"/>
      <c r="AF147" s="819" t="s">
        <v>308</v>
      </c>
      <c r="AG147" s="758"/>
      <c r="AH147" s="758"/>
      <c r="AI147" s="621" t="s">
        <v>84</v>
      </c>
      <c r="AJ147" s="818" t="s">
        <v>309</v>
      </c>
      <c r="AK147" s="758"/>
      <c r="AL147" s="758"/>
      <c r="AM147" s="758"/>
      <c r="AN147" s="758"/>
      <c r="AO147" s="758"/>
      <c r="AP147" s="620">
        <v>1203139548</v>
      </c>
      <c r="AQ147" s="673">
        <v>48000000</v>
      </c>
      <c r="AR147" s="620">
        <v>147613404</v>
      </c>
      <c r="AS147" s="619">
        <v>0</v>
      </c>
      <c r="AT147" s="673">
        <v>12000000</v>
      </c>
      <c r="AU147" s="620">
        <v>36000000</v>
      </c>
      <c r="AV147" s="673">
        <v>78265705</v>
      </c>
      <c r="AW147" s="620">
        <v>-66265705</v>
      </c>
      <c r="AX147" s="673">
        <v>78265705</v>
      </c>
      <c r="AY147" s="619">
        <v>0</v>
      </c>
      <c r="AZ147" s="620">
        <v>78265705</v>
      </c>
      <c r="BA147" s="619">
        <v>0</v>
      </c>
      <c r="BB147" s="619">
        <v>0</v>
      </c>
    </row>
    <row r="148" spans="1:54">
      <c r="A148" s="821" t="s">
        <v>33</v>
      </c>
      <c r="B148" s="758"/>
      <c r="C148" s="821" t="s">
        <v>316</v>
      </c>
      <c r="D148" s="758"/>
      <c r="E148" s="821" t="s">
        <v>314</v>
      </c>
      <c r="F148" s="758"/>
      <c r="G148" s="821" t="s">
        <v>317</v>
      </c>
      <c r="H148" s="758"/>
      <c r="I148" s="821" t="s">
        <v>99</v>
      </c>
      <c r="J148" s="758"/>
      <c r="K148" s="758"/>
      <c r="L148" s="821"/>
      <c r="M148" s="758"/>
      <c r="N148" s="758"/>
      <c r="O148" s="821"/>
      <c r="P148" s="758"/>
      <c r="Q148" s="821"/>
      <c r="R148" s="758"/>
      <c r="S148" s="822" t="s">
        <v>260</v>
      </c>
      <c r="T148" s="758"/>
      <c r="U148" s="758"/>
      <c r="V148" s="758"/>
      <c r="W148" s="758"/>
      <c r="X148" s="758"/>
      <c r="Y148" s="758"/>
      <c r="Z148" s="758"/>
      <c r="AA148" s="821" t="s">
        <v>307</v>
      </c>
      <c r="AB148" s="758"/>
      <c r="AC148" s="758"/>
      <c r="AD148" s="758"/>
      <c r="AE148" s="758"/>
      <c r="AF148" s="821" t="s">
        <v>308</v>
      </c>
      <c r="AG148" s="758"/>
      <c r="AH148" s="758"/>
      <c r="AI148" s="624" t="s">
        <v>84</v>
      </c>
      <c r="AJ148" s="823" t="s">
        <v>309</v>
      </c>
      <c r="AK148" s="758"/>
      <c r="AL148" s="758"/>
      <c r="AM148" s="758"/>
      <c r="AN148" s="758"/>
      <c r="AO148" s="758"/>
      <c r="AP148" s="623">
        <v>298000000</v>
      </c>
      <c r="AQ148" s="671">
        <v>0</v>
      </c>
      <c r="AR148" s="622">
        <v>0</v>
      </c>
      <c r="AS148" s="622">
        <v>0</v>
      </c>
      <c r="AT148" s="670">
        <v>1358802</v>
      </c>
      <c r="AU148" s="623">
        <v>-1358802</v>
      </c>
      <c r="AV148" s="670">
        <v>5250915</v>
      </c>
      <c r="AW148" s="623">
        <v>-3892113</v>
      </c>
      <c r="AX148" s="670">
        <v>3892113</v>
      </c>
      <c r="AY148" s="623">
        <v>1358802</v>
      </c>
      <c r="AZ148" s="623">
        <v>3892113</v>
      </c>
      <c r="BA148" s="622">
        <v>0</v>
      </c>
      <c r="BB148" s="622">
        <v>0</v>
      </c>
    </row>
    <row r="149" spans="1:54">
      <c r="A149" s="821" t="s">
        <v>33</v>
      </c>
      <c r="B149" s="758"/>
      <c r="C149" s="821" t="s">
        <v>316</v>
      </c>
      <c r="D149" s="758"/>
      <c r="E149" s="821" t="s">
        <v>314</v>
      </c>
      <c r="F149" s="758"/>
      <c r="G149" s="821" t="s">
        <v>317</v>
      </c>
      <c r="H149" s="758"/>
      <c r="I149" s="821" t="s">
        <v>99</v>
      </c>
      <c r="J149" s="758"/>
      <c r="K149" s="758"/>
      <c r="L149" s="821"/>
      <c r="M149" s="758"/>
      <c r="N149" s="758"/>
      <c r="O149" s="821"/>
      <c r="P149" s="758"/>
      <c r="Q149" s="821"/>
      <c r="R149" s="758"/>
      <c r="S149" s="822" t="s">
        <v>260</v>
      </c>
      <c r="T149" s="758"/>
      <c r="U149" s="758"/>
      <c r="V149" s="758"/>
      <c r="W149" s="758"/>
      <c r="X149" s="758"/>
      <c r="Y149" s="758"/>
      <c r="Z149" s="758"/>
      <c r="AA149" s="821" t="s">
        <v>307</v>
      </c>
      <c r="AB149" s="758"/>
      <c r="AC149" s="758"/>
      <c r="AD149" s="758"/>
      <c r="AE149" s="758"/>
      <c r="AF149" s="821" t="s">
        <v>308</v>
      </c>
      <c r="AG149" s="758"/>
      <c r="AH149" s="758"/>
      <c r="AI149" s="624" t="s">
        <v>337</v>
      </c>
      <c r="AJ149" s="823" t="s">
        <v>355</v>
      </c>
      <c r="AK149" s="758"/>
      <c r="AL149" s="758"/>
      <c r="AM149" s="758"/>
      <c r="AN149" s="758"/>
      <c r="AO149" s="758"/>
      <c r="AP149" s="623">
        <v>550000000</v>
      </c>
      <c r="AQ149" s="671">
        <v>0</v>
      </c>
      <c r="AR149" s="623">
        <v>550000000</v>
      </c>
      <c r="AS149" s="622">
        <v>0</v>
      </c>
      <c r="AT149" s="671">
        <v>0</v>
      </c>
      <c r="AU149" s="622">
        <v>0</v>
      </c>
      <c r="AV149" s="671">
        <v>0</v>
      </c>
      <c r="AW149" s="622">
        <v>0</v>
      </c>
      <c r="AX149" s="671">
        <v>0</v>
      </c>
      <c r="AY149" s="622">
        <v>0</v>
      </c>
      <c r="AZ149" s="622">
        <v>0</v>
      </c>
      <c r="BA149" s="622">
        <v>0</v>
      </c>
      <c r="BB149" s="622">
        <v>0</v>
      </c>
    </row>
    <row r="150" spans="1:54">
      <c r="A150" s="819" t="s">
        <v>33</v>
      </c>
      <c r="B150" s="758"/>
      <c r="C150" s="819" t="s">
        <v>316</v>
      </c>
      <c r="D150" s="758"/>
      <c r="E150" s="819" t="s">
        <v>314</v>
      </c>
      <c r="F150" s="758"/>
      <c r="G150" s="819" t="s">
        <v>317</v>
      </c>
      <c r="H150" s="758"/>
      <c r="I150" s="819" t="s">
        <v>99</v>
      </c>
      <c r="J150" s="758"/>
      <c r="K150" s="758"/>
      <c r="L150" s="819" t="s">
        <v>313</v>
      </c>
      <c r="M150" s="758"/>
      <c r="N150" s="758"/>
      <c r="O150" s="819"/>
      <c r="P150" s="758"/>
      <c r="Q150" s="819"/>
      <c r="R150" s="758"/>
      <c r="S150" s="820" t="s">
        <v>102</v>
      </c>
      <c r="T150" s="758"/>
      <c r="U150" s="758"/>
      <c r="V150" s="758"/>
      <c r="W150" s="758"/>
      <c r="X150" s="758"/>
      <c r="Y150" s="758"/>
      <c r="Z150" s="758"/>
      <c r="AA150" s="819" t="s">
        <v>307</v>
      </c>
      <c r="AB150" s="758"/>
      <c r="AC150" s="758"/>
      <c r="AD150" s="758"/>
      <c r="AE150" s="758"/>
      <c r="AF150" s="819" t="s">
        <v>308</v>
      </c>
      <c r="AG150" s="758"/>
      <c r="AH150" s="758"/>
      <c r="AI150" s="621" t="s">
        <v>84</v>
      </c>
      <c r="AJ150" s="818" t="s">
        <v>309</v>
      </c>
      <c r="AK150" s="758"/>
      <c r="AL150" s="758"/>
      <c r="AM150" s="758"/>
      <c r="AN150" s="758"/>
      <c r="AO150" s="758"/>
      <c r="AP150" s="620">
        <v>110000000</v>
      </c>
      <c r="AQ150" s="674">
        <v>0</v>
      </c>
      <c r="AR150" s="619">
        <v>0</v>
      </c>
      <c r="AS150" s="619">
        <v>0</v>
      </c>
      <c r="AT150" s="673">
        <v>1358802</v>
      </c>
      <c r="AU150" s="620">
        <v>-1358802</v>
      </c>
      <c r="AV150" s="673">
        <v>5250915</v>
      </c>
      <c r="AW150" s="620">
        <v>-3892113</v>
      </c>
      <c r="AX150" s="673">
        <v>3892113</v>
      </c>
      <c r="AY150" s="620">
        <v>1358802</v>
      </c>
      <c r="AZ150" s="620">
        <v>3892113</v>
      </c>
      <c r="BA150" s="619">
        <v>0</v>
      </c>
      <c r="BB150" s="619">
        <v>0</v>
      </c>
    </row>
    <row r="151" spans="1:54">
      <c r="A151" s="819" t="s">
        <v>33</v>
      </c>
      <c r="B151" s="758"/>
      <c r="C151" s="819" t="s">
        <v>316</v>
      </c>
      <c r="D151" s="758"/>
      <c r="E151" s="819" t="s">
        <v>314</v>
      </c>
      <c r="F151" s="758"/>
      <c r="G151" s="819" t="s">
        <v>317</v>
      </c>
      <c r="H151" s="758"/>
      <c r="I151" s="819" t="s">
        <v>99</v>
      </c>
      <c r="J151" s="758"/>
      <c r="K151" s="758"/>
      <c r="L151" s="819" t="s">
        <v>313</v>
      </c>
      <c r="M151" s="758"/>
      <c r="N151" s="758"/>
      <c r="O151" s="819"/>
      <c r="P151" s="758"/>
      <c r="Q151" s="819"/>
      <c r="R151" s="758"/>
      <c r="S151" s="820" t="s">
        <v>102</v>
      </c>
      <c r="T151" s="758"/>
      <c r="U151" s="758"/>
      <c r="V151" s="758"/>
      <c r="W151" s="758"/>
      <c r="X151" s="758"/>
      <c r="Y151" s="758"/>
      <c r="Z151" s="758"/>
      <c r="AA151" s="819" t="s">
        <v>307</v>
      </c>
      <c r="AB151" s="758"/>
      <c r="AC151" s="758"/>
      <c r="AD151" s="758"/>
      <c r="AE151" s="758"/>
      <c r="AF151" s="819" t="s">
        <v>308</v>
      </c>
      <c r="AG151" s="758"/>
      <c r="AH151" s="758"/>
      <c r="AI151" s="621" t="s">
        <v>337</v>
      </c>
      <c r="AJ151" s="818" t="s">
        <v>355</v>
      </c>
      <c r="AK151" s="758"/>
      <c r="AL151" s="758"/>
      <c r="AM151" s="758"/>
      <c r="AN151" s="758"/>
      <c r="AO151" s="758"/>
      <c r="AP151" s="620">
        <v>50000000</v>
      </c>
      <c r="AQ151" s="674">
        <v>0</v>
      </c>
      <c r="AR151" s="620">
        <v>50000000</v>
      </c>
      <c r="AS151" s="619">
        <v>0</v>
      </c>
      <c r="AT151" s="674">
        <v>0</v>
      </c>
      <c r="AU151" s="619">
        <v>0</v>
      </c>
      <c r="AV151" s="674">
        <v>0</v>
      </c>
      <c r="AW151" s="619">
        <v>0</v>
      </c>
      <c r="AX151" s="674">
        <v>0</v>
      </c>
      <c r="AY151" s="619">
        <v>0</v>
      </c>
      <c r="AZ151" s="619">
        <v>0</v>
      </c>
      <c r="BA151" s="619">
        <v>0</v>
      </c>
      <c r="BB151" s="619">
        <v>0</v>
      </c>
    </row>
    <row r="152" spans="1:54">
      <c r="A152" s="819" t="s">
        <v>33</v>
      </c>
      <c r="B152" s="758"/>
      <c r="C152" s="819" t="s">
        <v>316</v>
      </c>
      <c r="D152" s="758"/>
      <c r="E152" s="819" t="s">
        <v>314</v>
      </c>
      <c r="F152" s="758"/>
      <c r="G152" s="819" t="s">
        <v>317</v>
      </c>
      <c r="H152" s="758"/>
      <c r="I152" s="819" t="s">
        <v>99</v>
      </c>
      <c r="J152" s="758"/>
      <c r="K152" s="758"/>
      <c r="L152" s="819" t="s">
        <v>316</v>
      </c>
      <c r="M152" s="758"/>
      <c r="N152" s="758"/>
      <c r="O152" s="819"/>
      <c r="P152" s="758"/>
      <c r="Q152" s="819"/>
      <c r="R152" s="758"/>
      <c r="S152" s="820" t="s">
        <v>103</v>
      </c>
      <c r="T152" s="758"/>
      <c r="U152" s="758"/>
      <c r="V152" s="758"/>
      <c r="W152" s="758"/>
      <c r="X152" s="758"/>
      <c r="Y152" s="758"/>
      <c r="Z152" s="758"/>
      <c r="AA152" s="819" t="s">
        <v>307</v>
      </c>
      <c r="AB152" s="758"/>
      <c r="AC152" s="758"/>
      <c r="AD152" s="758"/>
      <c r="AE152" s="758"/>
      <c r="AF152" s="819" t="s">
        <v>308</v>
      </c>
      <c r="AG152" s="758"/>
      <c r="AH152" s="758"/>
      <c r="AI152" s="621" t="s">
        <v>84</v>
      </c>
      <c r="AJ152" s="818" t="s">
        <v>309</v>
      </c>
      <c r="AK152" s="758"/>
      <c r="AL152" s="758"/>
      <c r="AM152" s="758"/>
      <c r="AN152" s="758"/>
      <c r="AO152" s="758"/>
      <c r="AP152" s="620">
        <v>188000000</v>
      </c>
      <c r="AQ152" s="674">
        <v>0</v>
      </c>
      <c r="AR152" s="619">
        <v>0</v>
      </c>
      <c r="AS152" s="619">
        <v>0</v>
      </c>
      <c r="AT152" s="674">
        <v>0</v>
      </c>
      <c r="AU152" s="619">
        <v>0</v>
      </c>
      <c r="AV152" s="674">
        <v>0</v>
      </c>
      <c r="AW152" s="619">
        <v>0</v>
      </c>
      <c r="AX152" s="674">
        <v>0</v>
      </c>
      <c r="AY152" s="619">
        <v>0</v>
      </c>
      <c r="AZ152" s="619">
        <v>0</v>
      </c>
      <c r="BA152" s="619">
        <v>0</v>
      </c>
      <c r="BB152" s="619">
        <v>0</v>
      </c>
    </row>
    <row r="153" spans="1:54">
      <c r="A153" s="819" t="s">
        <v>33</v>
      </c>
      <c r="B153" s="758"/>
      <c r="C153" s="819" t="s">
        <v>316</v>
      </c>
      <c r="D153" s="758"/>
      <c r="E153" s="819" t="s">
        <v>314</v>
      </c>
      <c r="F153" s="758"/>
      <c r="G153" s="819" t="s">
        <v>317</v>
      </c>
      <c r="H153" s="758"/>
      <c r="I153" s="819" t="s">
        <v>99</v>
      </c>
      <c r="J153" s="758"/>
      <c r="K153" s="758"/>
      <c r="L153" s="819" t="s">
        <v>316</v>
      </c>
      <c r="M153" s="758"/>
      <c r="N153" s="758"/>
      <c r="O153" s="819"/>
      <c r="P153" s="758"/>
      <c r="Q153" s="819"/>
      <c r="R153" s="758"/>
      <c r="S153" s="820" t="s">
        <v>103</v>
      </c>
      <c r="T153" s="758"/>
      <c r="U153" s="758"/>
      <c r="V153" s="758"/>
      <c r="W153" s="758"/>
      <c r="X153" s="758"/>
      <c r="Y153" s="758"/>
      <c r="Z153" s="758"/>
      <c r="AA153" s="819" t="s">
        <v>307</v>
      </c>
      <c r="AB153" s="758"/>
      <c r="AC153" s="758"/>
      <c r="AD153" s="758"/>
      <c r="AE153" s="758"/>
      <c r="AF153" s="819" t="s">
        <v>308</v>
      </c>
      <c r="AG153" s="758"/>
      <c r="AH153" s="758"/>
      <c r="AI153" s="621" t="s">
        <v>337</v>
      </c>
      <c r="AJ153" s="818" t="s">
        <v>355</v>
      </c>
      <c r="AK153" s="758"/>
      <c r="AL153" s="758"/>
      <c r="AM153" s="758"/>
      <c r="AN153" s="758"/>
      <c r="AO153" s="758"/>
      <c r="AP153" s="620">
        <v>500000000</v>
      </c>
      <c r="AQ153" s="674">
        <v>0</v>
      </c>
      <c r="AR153" s="620">
        <v>500000000</v>
      </c>
      <c r="AS153" s="619">
        <v>0</v>
      </c>
      <c r="AT153" s="674">
        <v>0</v>
      </c>
      <c r="AU153" s="619">
        <v>0</v>
      </c>
      <c r="AV153" s="674">
        <v>0</v>
      </c>
      <c r="AW153" s="619">
        <v>0</v>
      </c>
      <c r="AX153" s="674">
        <v>0</v>
      </c>
      <c r="AY153" s="619">
        <v>0</v>
      </c>
      <c r="AZ153" s="619">
        <v>0</v>
      </c>
      <c r="BA153" s="619">
        <v>0</v>
      </c>
      <c r="BB153" s="619">
        <v>0</v>
      </c>
    </row>
    <row r="154" spans="1:54">
      <c r="A154" s="819" t="s">
        <v>33</v>
      </c>
      <c r="B154" s="758"/>
      <c r="C154" s="819" t="s">
        <v>316</v>
      </c>
      <c r="D154" s="758"/>
      <c r="E154" s="819" t="s">
        <v>314</v>
      </c>
      <c r="F154" s="758"/>
      <c r="G154" s="819" t="s">
        <v>317</v>
      </c>
      <c r="H154" s="758"/>
      <c r="I154" s="819" t="s">
        <v>319</v>
      </c>
      <c r="J154" s="758"/>
      <c r="K154" s="758"/>
      <c r="L154" s="819"/>
      <c r="M154" s="758"/>
      <c r="N154" s="758"/>
      <c r="O154" s="819"/>
      <c r="P154" s="758"/>
      <c r="Q154" s="819"/>
      <c r="R154" s="758"/>
      <c r="S154" s="820" t="s">
        <v>444</v>
      </c>
      <c r="T154" s="758"/>
      <c r="U154" s="758"/>
      <c r="V154" s="758"/>
      <c r="W154" s="758"/>
      <c r="X154" s="758"/>
      <c r="Y154" s="758"/>
      <c r="Z154" s="758"/>
      <c r="AA154" s="819" t="s">
        <v>307</v>
      </c>
      <c r="AB154" s="758"/>
      <c r="AC154" s="758"/>
      <c r="AD154" s="758"/>
      <c r="AE154" s="758"/>
      <c r="AF154" s="819" t="s">
        <v>308</v>
      </c>
      <c r="AG154" s="758"/>
      <c r="AH154" s="758"/>
      <c r="AI154" s="621" t="s">
        <v>84</v>
      </c>
      <c r="AJ154" s="818" t="s">
        <v>309</v>
      </c>
      <c r="AK154" s="758"/>
      <c r="AL154" s="758"/>
      <c r="AM154" s="758"/>
      <c r="AN154" s="758"/>
      <c r="AO154" s="758"/>
      <c r="AP154" s="620">
        <v>2500000</v>
      </c>
      <c r="AQ154" s="673">
        <v>94510</v>
      </c>
      <c r="AR154" s="620">
        <v>1574260</v>
      </c>
      <c r="AS154" s="619">
        <v>0</v>
      </c>
      <c r="AT154" s="674">
        <v>0</v>
      </c>
      <c r="AU154" s="620">
        <v>94510</v>
      </c>
      <c r="AV154" s="674">
        <v>0</v>
      </c>
      <c r="AW154" s="619">
        <v>0</v>
      </c>
      <c r="AX154" s="674">
        <v>0</v>
      </c>
      <c r="AY154" s="619">
        <v>0</v>
      </c>
      <c r="AZ154" s="619">
        <v>0</v>
      </c>
      <c r="BA154" s="619">
        <v>0</v>
      </c>
      <c r="BB154" s="619">
        <v>0</v>
      </c>
    </row>
    <row r="155" spans="1:54">
      <c r="A155" s="821" t="s">
        <v>33</v>
      </c>
      <c r="B155" s="758"/>
      <c r="C155" s="821" t="s">
        <v>316</v>
      </c>
      <c r="D155" s="758"/>
      <c r="E155" s="821" t="s">
        <v>314</v>
      </c>
      <c r="F155" s="758"/>
      <c r="G155" s="821" t="s">
        <v>317</v>
      </c>
      <c r="H155" s="758"/>
      <c r="I155" s="821" t="s">
        <v>335</v>
      </c>
      <c r="J155" s="758"/>
      <c r="K155" s="758"/>
      <c r="L155" s="821"/>
      <c r="M155" s="758"/>
      <c r="N155" s="758"/>
      <c r="O155" s="821"/>
      <c r="P155" s="758"/>
      <c r="Q155" s="821"/>
      <c r="R155" s="758"/>
      <c r="S155" s="822" t="s">
        <v>340</v>
      </c>
      <c r="T155" s="758"/>
      <c r="U155" s="758"/>
      <c r="V155" s="758"/>
      <c r="W155" s="758"/>
      <c r="X155" s="758"/>
      <c r="Y155" s="758"/>
      <c r="Z155" s="758"/>
      <c r="AA155" s="821" t="s">
        <v>307</v>
      </c>
      <c r="AB155" s="758"/>
      <c r="AC155" s="758"/>
      <c r="AD155" s="758"/>
      <c r="AE155" s="758"/>
      <c r="AF155" s="821" t="s">
        <v>308</v>
      </c>
      <c r="AG155" s="758"/>
      <c r="AH155" s="758"/>
      <c r="AI155" s="624" t="s">
        <v>84</v>
      </c>
      <c r="AJ155" s="823" t="s">
        <v>309</v>
      </c>
      <c r="AK155" s="758"/>
      <c r="AL155" s="758"/>
      <c r="AM155" s="758"/>
      <c r="AN155" s="758"/>
      <c r="AO155" s="758"/>
      <c r="AP155" s="623">
        <v>88570000</v>
      </c>
      <c r="AQ155" s="671">
        <v>0</v>
      </c>
      <c r="AR155" s="623">
        <v>22250000</v>
      </c>
      <c r="AS155" s="622">
        <v>0</v>
      </c>
      <c r="AT155" s="671">
        <v>0</v>
      </c>
      <c r="AU155" s="622">
        <v>0</v>
      </c>
      <c r="AV155" s="671">
        <v>0</v>
      </c>
      <c r="AW155" s="622">
        <v>0</v>
      </c>
      <c r="AX155" s="671">
        <v>0</v>
      </c>
      <c r="AY155" s="622">
        <v>0</v>
      </c>
      <c r="AZ155" s="622">
        <v>0</v>
      </c>
      <c r="BA155" s="622">
        <v>0</v>
      </c>
      <c r="BB155" s="622">
        <v>0</v>
      </c>
    </row>
    <row r="156" spans="1:54">
      <c r="A156" s="821" t="s">
        <v>33</v>
      </c>
      <c r="B156" s="758"/>
      <c r="C156" s="821" t="s">
        <v>316</v>
      </c>
      <c r="D156" s="758"/>
      <c r="E156" s="821" t="s">
        <v>314</v>
      </c>
      <c r="F156" s="758"/>
      <c r="G156" s="821" t="s">
        <v>317</v>
      </c>
      <c r="H156" s="758"/>
      <c r="I156" s="821" t="s">
        <v>335</v>
      </c>
      <c r="J156" s="758"/>
      <c r="K156" s="758"/>
      <c r="L156" s="821"/>
      <c r="M156" s="758"/>
      <c r="N156" s="758"/>
      <c r="O156" s="821"/>
      <c r="P156" s="758"/>
      <c r="Q156" s="821"/>
      <c r="R156" s="758"/>
      <c r="S156" s="822" t="s">
        <v>340</v>
      </c>
      <c r="T156" s="758"/>
      <c r="U156" s="758"/>
      <c r="V156" s="758"/>
      <c r="W156" s="758"/>
      <c r="X156" s="758"/>
      <c r="Y156" s="758"/>
      <c r="Z156" s="758"/>
      <c r="AA156" s="821" t="s">
        <v>307</v>
      </c>
      <c r="AB156" s="758"/>
      <c r="AC156" s="758"/>
      <c r="AD156" s="758"/>
      <c r="AE156" s="758"/>
      <c r="AF156" s="821" t="s">
        <v>308</v>
      </c>
      <c r="AG156" s="758"/>
      <c r="AH156" s="758"/>
      <c r="AI156" s="624" t="s">
        <v>337</v>
      </c>
      <c r="AJ156" s="823" t="s">
        <v>355</v>
      </c>
      <c r="AK156" s="758"/>
      <c r="AL156" s="758"/>
      <c r="AM156" s="758"/>
      <c r="AN156" s="758"/>
      <c r="AO156" s="758"/>
      <c r="AP156" s="623">
        <v>120000000</v>
      </c>
      <c r="AQ156" s="671">
        <v>0</v>
      </c>
      <c r="AR156" s="623">
        <v>120000000</v>
      </c>
      <c r="AS156" s="622">
        <v>0</v>
      </c>
      <c r="AT156" s="671">
        <v>0</v>
      </c>
      <c r="AU156" s="622">
        <v>0</v>
      </c>
      <c r="AV156" s="671">
        <v>0</v>
      </c>
      <c r="AW156" s="622">
        <v>0</v>
      </c>
      <c r="AX156" s="671">
        <v>0</v>
      </c>
      <c r="AY156" s="622">
        <v>0</v>
      </c>
      <c r="AZ156" s="622">
        <v>0</v>
      </c>
      <c r="BA156" s="622">
        <v>0</v>
      </c>
      <c r="BB156" s="622">
        <v>0</v>
      </c>
    </row>
    <row r="157" spans="1:54">
      <c r="A157" s="819" t="s">
        <v>33</v>
      </c>
      <c r="B157" s="758"/>
      <c r="C157" s="819" t="s">
        <v>316</v>
      </c>
      <c r="D157" s="758"/>
      <c r="E157" s="819" t="s">
        <v>314</v>
      </c>
      <c r="F157" s="758"/>
      <c r="G157" s="819" t="s">
        <v>317</v>
      </c>
      <c r="H157" s="758"/>
      <c r="I157" s="819" t="s">
        <v>335</v>
      </c>
      <c r="J157" s="758"/>
      <c r="K157" s="758"/>
      <c r="L157" s="819" t="s">
        <v>313</v>
      </c>
      <c r="M157" s="758"/>
      <c r="N157" s="758"/>
      <c r="O157" s="819"/>
      <c r="P157" s="758"/>
      <c r="Q157" s="819"/>
      <c r="R157" s="758"/>
      <c r="S157" s="820" t="s">
        <v>104</v>
      </c>
      <c r="T157" s="758"/>
      <c r="U157" s="758"/>
      <c r="V157" s="758"/>
      <c r="W157" s="758"/>
      <c r="X157" s="758"/>
      <c r="Y157" s="758"/>
      <c r="Z157" s="758"/>
      <c r="AA157" s="819" t="s">
        <v>307</v>
      </c>
      <c r="AB157" s="758"/>
      <c r="AC157" s="758"/>
      <c r="AD157" s="758"/>
      <c r="AE157" s="758"/>
      <c r="AF157" s="819" t="s">
        <v>308</v>
      </c>
      <c r="AG157" s="758"/>
      <c r="AH157" s="758"/>
      <c r="AI157" s="621" t="s">
        <v>84</v>
      </c>
      <c r="AJ157" s="818" t="s">
        <v>309</v>
      </c>
      <c r="AK157" s="758"/>
      <c r="AL157" s="758"/>
      <c r="AM157" s="758"/>
      <c r="AN157" s="758"/>
      <c r="AO157" s="758"/>
      <c r="AP157" s="620">
        <v>13500000</v>
      </c>
      <c r="AQ157" s="674">
        <v>0</v>
      </c>
      <c r="AR157" s="620">
        <v>13250000</v>
      </c>
      <c r="AS157" s="619">
        <v>0</v>
      </c>
      <c r="AT157" s="674">
        <v>0</v>
      </c>
      <c r="AU157" s="619">
        <v>0</v>
      </c>
      <c r="AV157" s="674">
        <v>0</v>
      </c>
      <c r="AW157" s="619">
        <v>0</v>
      </c>
      <c r="AX157" s="674">
        <v>0</v>
      </c>
      <c r="AY157" s="619">
        <v>0</v>
      </c>
      <c r="AZ157" s="619">
        <v>0</v>
      </c>
      <c r="BA157" s="619">
        <v>0</v>
      </c>
      <c r="BB157" s="619">
        <v>0</v>
      </c>
    </row>
    <row r="158" spans="1:54">
      <c r="A158" s="819" t="s">
        <v>33</v>
      </c>
      <c r="B158" s="758"/>
      <c r="C158" s="819" t="s">
        <v>316</v>
      </c>
      <c r="D158" s="758"/>
      <c r="E158" s="819" t="s">
        <v>314</v>
      </c>
      <c r="F158" s="758"/>
      <c r="G158" s="819" t="s">
        <v>317</v>
      </c>
      <c r="H158" s="758"/>
      <c r="I158" s="819" t="s">
        <v>335</v>
      </c>
      <c r="J158" s="758"/>
      <c r="K158" s="758"/>
      <c r="L158" s="819" t="s">
        <v>313</v>
      </c>
      <c r="M158" s="758"/>
      <c r="N158" s="758"/>
      <c r="O158" s="819"/>
      <c r="P158" s="758"/>
      <c r="Q158" s="819"/>
      <c r="R158" s="758"/>
      <c r="S158" s="820" t="s">
        <v>104</v>
      </c>
      <c r="T158" s="758"/>
      <c r="U158" s="758"/>
      <c r="V158" s="758"/>
      <c r="W158" s="758"/>
      <c r="X158" s="758"/>
      <c r="Y158" s="758"/>
      <c r="Z158" s="758"/>
      <c r="AA158" s="819" t="s">
        <v>307</v>
      </c>
      <c r="AB158" s="758"/>
      <c r="AC158" s="758"/>
      <c r="AD158" s="758"/>
      <c r="AE158" s="758"/>
      <c r="AF158" s="819" t="s">
        <v>308</v>
      </c>
      <c r="AG158" s="758"/>
      <c r="AH158" s="758"/>
      <c r="AI158" s="621" t="s">
        <v>337</v>
      </c>
      <c r="AJ158" s="818" t="s">
        <v>355</v>
      </c>
      <c r="AK158" s="758"/>
      <c r="AL158" s="758"/>
      <c r="AM158" s="758"/>
      <c r="AN158" s="758"/>
      <c r="AO158" s="758"/>
      <c r="AP158" s="620">
        <v>30000000</v>
      </c>
      <c r="AQ158" s="674">
        <v>0</v>
      </c>
      <c r="AR158" s="620">
        <v>30000000</v>
      </c>
      <c r="AS158" s="619">
        <v>0</v>
      </c>
      <c r="AT158" s="674">
        <v>0</v>
      </c>
      <c r="AU158" s="619">
        <v>0</v>
      </c>
      <c r="AV158" s="674">
        <v>0</v>
      </c>
      <c r="AW158" s="619">
        <v>0</v>
      </c>
      <c r="AX158" s="674">
        <v>0</v>
      </c>
      <c r="AY158" s="619">
        <v>0</v>
      </c>
      <c r="AZ158" s="619">
        <v>0</v>
      </c>
      <c r="BA158" s="619">
        <v>0</v>
      </c>
      <c r="BB158" s="619">
        <v>0</v>
      </c>
    </row>
    <row r="159" spans="1:54">
      <c r="A159" s="819" t="s">
        <v>33</v>
      </c>
      <c r="B159" s="758"/>
      <c r="C159" s="819" t="s">
        <v>316</v>
      </c>
      <c r="D159" s="758"/>
      <c r="E159" s="819" t="s">
        <v>314</v>
      </c>
      <c r="F159" s="758"/>
      <c r="G159" s="819" t="s">
        <v>317</v>
      </c>
      <c r="H159" s="758"/>
      <c r="I159" s="819" t="s">
        <v>335</v>
      </c>
      <c r="J159" s="758"/>
      <c r="K159" s="758"/>
      <c r="L159" s="819" t="s">
        <v>317</v>
      </c>
      <c r="M159" s="758"/>
      <c r="N159" s="758"/>
      <c r="O159" s="819"/>
      <c r="P159" s="758"/>
      <c r="Q159" s="819"/>
      <c r="R159" s="758"/>
      <c r="S159" s="820" t="s">
        <v>105</v>
      </c>
      <c r="T159" s="758"/>
      <c r="U159" s="758"/>
      <c r="V159" s="758"/>
      <c r="W159" s="758"/>
      <c r="X159" s="758"/>
      <c r="Y159" s="758"/>
      <c r="Z159" s="758"/>
      <c r="AA159" s="819" t="s">
        <v>307</v>
      </c>
      <c r="AB159" s="758"/>
      <c r="AC159" s="758"/>
      <c r="AD159" s="758"/>
      <c r="AE159" s="758"/>
      <c r="AF159" s="819" t="s">
        <v>308</v>
      </c>
      <c r="AG159" s="758"/>
      <c r="AH159" s="758"/>
      <c r="AI159" s="621" t="s">
        <v>84</v>
      </c>
      <c r="AJ159" s="818" t="s">
        <v>309</v>
      </c>
      <c r="AK159" s="758"/>
      <c r="AL159" s="758"/>
      <c r="AM159" s="758"/>
      <c r="AN159" s="758"/>
      <c r="AO159" s="758"/>
      <c r="AP159" s="620">
        <v>4000000</v>
      </c>
      <c r="AQ159" s="674">
        <v>0</v>
      </c>
      <c r="AR159" s="620">
        <v>4000000</v>
      </c>
      <c r="AS159" s="619">
        <v>0</v>
      </c>
      <c r="AT159" s="674">
        <v>0</v>
      </c>
      <c r="AU159" s="619">
        <v>0</v>
      </c>
      <c r="AV159" s="674">
        <v>0</v>
      </c>
      <c r="AW159" s="619">
        <v>0</v>
      </c>
      <c r="AX159" s="674">
        <v>0</v>
      </c>
      <c r="AY159" s="619">
        <v>0</v>
      </c>
      <c r="AZ159" s="619">
        <v>0</v>
      </c>
      <c r="BA159" s="619">
        <v>0</v>
      </c>
      <c r="BB159" s="619">
        <v>0</v>
      </c>
    </row>
    <row r="160" spans="1:54">
      <c r="A160" s="819" t="s">
        <v>33</v>
      </c>
      <c r="B160" s="758"/>
      <c r="C160" s="819" t="s">
        <v>316</v>
      </c>
      <c r="D160" s="758"/>
      <c r="E160" s="819" t="s">
        <v>314</v>
      </c>
      <c r="F160" s="758"/>
      <c r="G160" s="819" t="s">
        <v>317</v>
      </c>
      <c r="H160" s="758"/>
      <c r="I160" s="819" t="s">
        <v>335</v>
      </c>
      <c r="J160" s="758"/>
      <c r="K160" s="758"/>
      <c r="L160" s="819" t="s">
        <v>317</v>
      </c>
      <c r="M160" s="758"/>
      <c r="N160" s="758"/>
      <c r="O160" s="819"/>
      <c r="P160" s="758"/>
      <c r="Q160" s="819"/>
      <c r="R160" s="758"/>
      <c r="S160" s="820" t="s">
        <v>105</v>
      </c>
      <c r="T160" s="758"/>
      <c r="U160" s="758"/>
      <c r="V160" s="758"/>
      <c r="W160" s="758"/>
      <c r="X160" s="758"/>
      <c r="Y160" s="758"/>
      <c r="Z160" s="758"/>
      <c r="AA160" s="819" t="s">
        <v>307</v>
      </c>
      <c r="AB160" s="758"/>
      <c r="AC160" s="758"/>
      <c r="AD160" s="758"/>
      <c r="AE160" s="758"/>
      <c r="AF160" s="819" t="s">
        <v>308</v>
      </c>
      <c r="AG160" s="758"/>
      <c r="AH160" s="758"/>
      <c r="AI160" s="621" t="s">
        <v>337</v>
      </c>
      <c r="AJ160" s="818" t="s">
        <v>355</v>
      </c>
      <c r="AK160" s="758"/>
      <c r="AL160" s="758"/>
      <c r="AM160" s="758"/>
      <c r="AN160" s="758"/>
      <c r="AO160" s="758"/>
      <c r="AP160" s="620">
        <v>30000000</v>
      </c>
      <c r="AQ160" s="674">
        <v>0</v>
      </c>
      <c r="AR160" s="620">
        <v>30000000</v>
      </c>
      <c r="AS160" s="619">
        <v>0</v>
      </c>
      <c r="AT160" s="674">
        <v>0</v>
      </c>
      <c r="AU160" s="619">
        <v>0</v>
      </c>
      <c r="AV160" s="674">
        <v>0</v>
      </c>
      <c r="AW160" s="619">
        <v>0</v>
      </c>
      <c r="AX160" s="674">
        <v>0</v>
      </c>
      <c r="AY160" s="619">
        <v>0</v>
      </c>
      <c r="AZ160" s="619">
        <v>0</v>
      </c>
      <c r="BA160" s="619">
        <v>0</v>
      </c>
      <c r="BB160" s="619">
        <v>0</v>
      </c>
    </row>
    <row r="161" spans="1:54">
      <c r="A161" s="819" t="s">
        <v>33</v>
      </c>
      <c r="B161" s="758"/>
      <c r="C161" s="819" t="s">
        <v>316</v>
      </c>
      <c r="D161" s="758"/>
      <c r="E161" s="819" t="s">
        <v>314</v>
      </c>
      <c r="F161" s="758"/>
      <c r="G161" s="819" t="s">
        <v>317</v>
      </c>
      <c r="H161" s="758"/>
      <c r="I161" s="819" t="s">
        <v>335</v>
      </c>
      <c r="J161" s="758"/>
      <c r="K161" s="758"/>
      <c r="L161" s="819" t="s">
        <v>318</v>
      </c>
      <c r="M161" s="758"/>
      <c r="N161" s="758"/>
      <c r="O161" s="819"/>
      <c r="P161" s="758"/>
      <c r="Q161" s="819"/>
      <c r="R161" s="758"/>
      <c r="S161" s="820" t="s">
        <v>106</v>
      </c>
      <c r="T161" s="758"/>
      <c r="U161" s="758"/>
      <c r="V161" s="758"/>
      <c r="W161" s="758"/>
      <c r="X161" s="758"/>
      <c r="Y161" s="758"/>
      <c r="Z161" s="758"/>
      <c r="AA161" s="819" t="s">
        <v>307</v>
      </c>
      <c r="AB161" s="758"/>
      <c r="AC161" s="758"/>
      <c r="AD161" s="758"/>
      <c r="AE161" s="758"/>
      <c r="AF161" s="819" t="s">
        <v>308</v>
      </c>
      <c r="AG161" s="758"/>
      <c r="AH161" s="758"/>
      <c r="AI161" s="621" t="s">
        <v>84</v>
      </c>
      <c r="AJ161" s="818" t="s">
        <v>309</v>
      </c>
      <c r="AK161" s="758"/>
      <c r="AL161" s="758"/>
      <c r="AM161" s="758"/>
      <c r="AN161" s="758"/>
      <c r="AO161" s="758"/>
      <c r="AP161" s="620">
        <v>66070000</v>
      </c>
      <c r="AQ161" s="674">
        <v>0</v>
      </c>
      <c r="AR161" s="619">
        <v>0</v>
      </c>
      <c r="AS161" s="619">
        <v>0</v>
      </c>
      <c r="AT161" s="674">
        <v>0</v>
      </c>
      <c r="AU161" s="619">
        <v>0</v>
      </c>
      <c r="AV161" s="674">
        <v>0</v>
      </c>
      <c r="AW161" s="619">
        <v>0</v>
      </c>
      <c r="AX161" s="674">
        <v>0</v>
      </c>
      <c r="AY161" s="619">
        <v>0</v>
      </c>
      <c r="AZ161" s="619">
        <v>0</v>
      </c>
      <c r="BA161" s="619">
        <v>0</v>
      </c>
      <c r="BB161" s="619">
        <v>0</v>
      </c>
    </row>
    <row r="162" spans="1:54">
      <c r="A162" s="819" t="s">
        <v>33</v>
      </c>
      <c r="B162" s="758"/>
      <c r="C162" s="819" t="s">
        <v>316</v>
      </c>
      <c r="D162" s="758"/>
      <c r="E162" s="819" t="s">
        <v>314</v>
      </c>
      <c r="F162" s="758"/>
      <c r="G162" s="819" t="s">
        <v>317</v>
      </c>
      <c r="H162" s="758"/>
      <c r="I162" s="819" t="s">
        <v>335</v>
      </c>
      <c r="J162" s="758"/>
      <c r="K162" s="758"/>
      <c r="L162" s="819" t="s">
        <v>318</v>
      </c>
      <c r="M162" s="758"/>
      <c r="N162" s="758"/>
      <c r="O162" s="819"/>
      <c r="P162" s="758"/>
      <c r="Q162" s="819"/>
      <c r="R162" s="758"/>
      <c r="S162" s="820" t="s">
        <v>106</v>
      </c>
      <c r="T162" s="758"/>
      <c r="U162" s="758"/>
      <c r="V162" s="758"/>
      <c r="W162" s="758"/>
      <c r="X162" s="758"/>
      <c r="Y162" s="758"/>
      <c r="Z162" s="758"/>
      <c r="AA162" s="819" t="s">
        <v>307</v>
      </c>
      <c r="AB162" s="758"/>
      <c r="AC162" s="758"/>
      <c r="AD162" s="758"/>
      <c r="AE162" s="758"/>
      <c r="AF162" s="819" t="s">
        <v>308</v>
      </c>
      <c r="AG162" s="758"/>
      <c r="AH162" s="758"/>
      <c r="AI162" s="621" t="s">
        <v>337</v>
      </c>
      <c r="AJ162" s="818" t="s">
        <v>355</v>
      </c>
      <c r="AK162" s="758"/>
      <c r="AL162" s="758"/>
      <c r="AM162" s="758"/>
      <c r="AN162" s="758"/>
      <c r="AO162" s="758"/>
      <c r="AP162" s="620">
        <v>30000000</v>
      </c>
      <c r="AQ162" s="674">
        <v>0</v>
      </c>
      <c r="AR162" s="620">
        <v>30000000</v>
      </c>
      <c r="AS162" s="619">
        <v>0</v>
      </c>
      <c r="AT162" s="674">
        <v>0</v>
      </c>
      <c r="AU162" s="619">
        <v>0</v>
      </c>
      <c r="AV162" s="674">
        <v>0</v>
      </c>
      <c r="AW162" s="619">
        <v>0</v>
      </c>
      <c r="AX162" s="674">
        <v>0</v>
      </c>
      <c r="AY162" s="619">
        <v>0</v>
      </c>
      <c r="AZ162" s="619">
        <v>0</v>
      </c>
      <c r="BA162" s="619">
        <v>0</v>
      </c>
      <c r="BB162" s="619">
        <v>0</v>
      </c>
    </row>
    <row r="163" spans="1:54">
      <c r="A163" s="819" t="s">
        <v>33</v>
      </c>
      <c r="B163" s="758"/>
      <c r="C163" s="819" t="s">
        <v>316</v>
      </c>
      <c r="D163" s="758"/>
      <c r="E163" s="819" t="s">
        <v>314</v>
      </c>
      <c r="F163" s="758"/>
      <c r="G163" s="819" t="s">
        <v>317</v>
      </c>
      <c r="H163" s="758"/>
      <c r="I163" s="819" t="s">
        <v>335</v>
      </c>
      <c r="J163" s="758"/>
      <c r="K163" s="758"/>
      <c r="L163" s="819" t="s">
        <v>328</v>
      </c>
      <c r="M163" s="758"/>
      <c r="N163" s="758"/>
      <c r="O163" s="819"/>
      <c r="P163" s="758"/>
      <c r="Q163" s="819"/>
      <c r="R163" s="758"/>
      <c r="S163" s="820" t="s">
        <v>107</v>
      </c>
      <c r="T163" s="758"/>
      <c r="U163" s="758"/>
      <c r="V163" s="758"/>
      <c r="W163" s="758"/>
      <c r="X163" s="758"/>
      <c r="Y163" s="758"/>
      <c r="Z163" s="758"/>
      <c r="AA163" s="819" t="s">
        <v>307</v>
      </c>
      <c r="AB163" s="758"/>
      <c r="AC163" s="758"/>
      <c r="AD163" s="758"/>
      <c r="AE163" s="758"/>
      <c r="AF163" s="819" t="s">
        <v>308</v>
      </c>
      <c r="AG163" s="758"/>
      <c r="AH163" s="758"/>
      <c r="AI163" s="621" t="s">
        <v>84</v>
      </c>
      <c r="AJ163" s="818" t="s">
        <v>309</v>
      </c>
      <c r="AK163" s="758"/>
      <c r="AL163" s="758"/>
      <c r="AM163" s="758"/>
      <c r="AN163" s="758"/>
      <c r="AO163" s="758"/>
      <c r="AP163" s="620">
        <v>5000000</v>
      </c>
      <c r="AQ163" s="674">
        <v>0</v>
      </c>
      <c r="AR163" s="620">
        <v>5000000</v>
      </c>
      <c r="AS163" s="619">
        <v>0</v>
      </c>
      <c r="AT163" s="674">
        <v>0</v>
      </c>
      <c r="AU163" s="619">
        <v>0</v>
      </c>
      <c r="AV163" s="674">
        <v>0</v>
      </c>
      <c r="AW163" s="619">
        <v>0</v>
      </c>
      <c r="AX163" s="674">
        <v>0</v>
      </c>
      <c r="AY163" s="619">
        <v>0</v>
      </c>
      <c r="AZ163" s="619">
        <v>0</v>
      </c>
      <c r="BA163" s="619">
        <v>0</v>
      </c>
      <c r="BB163" s="619">
        <v>0</v>
      </c>
    </row>
    <row r="164" spans="1:54">
      <c r="A164" s="819" t="s">
        <v>33</v>
      </c>
      <c r="B164" s="758"/>
      <c r="C164" s="819" t="s">
        <v>316</v>
      </c>
      <c r="D164" s="758"/>
      <c r="E164" s="819" t="s">
        <v>314</v>
      </c>
      <c r="F164" s="758"/>
      <c r="G164" s="819" t="s">
        <v>317</v>
      </c>
      <c r="H164" s="758"/>
      <c r="I164" s="819" t="s">
        <v>335</v>
      </c>
      <c r="J164" s="758"/>
      <c r="K164" s="758"/>
      <c r="L164" s="819" t="s">
        <v>328</v>
      </c>
      <c r="M164" s="758"/>
      <c r="N164" s="758"/>
      <c r="O164" s="819"/>
      <c r="P164" s="758"/>
      <c r="Q164" s="819"/>
      <c r="R164" s="758"/>
      <c r="S164" s="820" t="s">
        <v>107</v>
      </c>
      <c r="T164" s="758"/>
      <c r="U164" s="758"/>
      <c r="V164" s="758"/>
      <c r="W164" s="758"/>
      <c r="X164" s="758"/>
      <c r="Y164" s="758"/>
      <c r="Z164" s="758"/>
      <c r="AA164" s="819" t="s">
        <v>307</v>
      </c>
      <c r="AB164" s="758"/>
      <c r="AC164" s="758"/>
      <c r="AD164" s="758"/>
      <c r="AE164" s="758"/>
      <c r="AF164" s="819" t="s">
        <v>308</v>
      </c>
      <c r="AG164" s="758"/>
      <c r="AH164" s="758"/>
      <c r="AI164" s="621" t="s">
        <v>337</v>
      </c>
      <c r="AJ164" s="818" t="s">
        <v>355</v>
      </c>
      <c r="AK164" s="758"/>
      <c r="AL164" s="758"/>
      <c r="AM164" s="758"/>
      <c r="AN164" s="758"/>
      <c r="AO164" s="758"/>
      <c r="AP164" s="620">
        <v>30000000</v>
      </c>
      <c r="AQ164" s="674">
        <v>0</v>
      </c>
      <c r="AR164" s="620">
        <v>30000000</v>
      </c>
      <c r="AS164" s="619">
        <v>0</v>
      </c>
      <c r="AT164" s="674">
        <v>0</v>
      </c>
      <c r="AU164" s="619">
        <v>0</v>
      </c>
      <c r="AV164" s="674">
        <v>0</v>
      </c>
      <c r="AW164" s="619">
        <v>0</v>
      </c>
      <c r="AX164" s="674">
        <v>0</v>
      </c>
      <c r="AY164" s="619">
        <v>0</v>
      </c>
      <c r="AZ164" s="619">
        <v>0</v>
      </c>
      <c r="BA164" s="619">
        <v>0</v>
      </c>
      <c r="BB164" s="619">
        <v>0</v>
      </c>
    </row>
    <row r="165" spans="1:54">
      <c r="A165" s="821" t="s">
        <v>33</v>
      </c>
      <c r="B165" s="758"/>
      <c r="C165" s="821" t="s">
        <v>316</v>
      </c>
      <c r="D165" s="758"/>
      <c r="E165" s="821" t="s">
        <v>314</v>
      </c>
      <c r="F165" s="758"/>
      <c r="G165" s="821" t="s">
        <v>317</v>
      </c>
      <c r="H165" s="758"/>
      <c r="I165" s="821" t="s">
        <v>341</v>
      </c>
      <c r="J165" s="758"/>
      <c r="K165" s="758"/>
      <c r="L165" s="821"/>
      <c r="M165" s="758"/>
      <c r="N165" s="758"/>
      <c r="O165" s="821"/>
      <c r="P165" s="758"/>
      <c r="Q165" s="821"/>
      <c r="R165" s="758"/>
      <c r="S165" s="822" t="s">
        <v>342</v>
      </c>
      <c r="T165" s="758"/>
      <c r="U165" s="758"/>
      <c r="V165" s="758"/>
      <c r="W165" s="758"/>
      <c r="X165" s="758"/>
      <c r="Y165" s="758"/>
      <c r="Z165" s="758"/>
      <c r="AA165" s="821" t="s">
        <v>307</v>
      </c>
      <c r="AB165" s="758"/>
      <c r="AC165" s="758"/>
      <c r="AD165" s="758"/>
      <c r="AE165" s="758"/>
      <c r="AF165" s="821" t="s">
        <v>308</v>
      </c>
      <c r="AG165" s="758"/>
      <c r="AH165" s="758"/>
      <c r="AI165" s="624" t="s">
        <v>84</v>
      </c>
      <c r="AJ165" s="823" t="s">
        <v>309</v>
      </c>
      <c r="AK165" s="758"/>
      <c r="AL165" s="758"/>
      <c r="AM165" s="758"/>
      <c r="AN165" s="758"/>
      <c r="AO165" s="758"/>
      <c r="AP165" s="623">
        <v>9880000</v>
      </c>
      <c r="AQ165" s="671">
        <v>0</v>
      </c>
      <c r="AR165" s="623">
        <v>9487200</v>
      </c>
      <c r="AS165" s="622">
        <v>0</v>
      </c>
      <c r="AT165" s="671">
        <v>0</v>
      </c>
      <c r="AU165" s="622">
        <v>0</v>
      </c>
      <c r="AV165" s="671">
        <v>0</v>
      </c>
      <c r="AW165" s="622">
        <v>0</v>
      </c>
      <c r="AX165" s="671">
        <v>0</v>
      </c>
      <c r="AY165" s="622">
        <v>0</v>
      </c>
      <c r="AZ165" s="622">
        <v>0</v>
      </c>
      <c r="BA165" s="622">
        <v>0</v>
      </c>
      <c r="BB165" s="622">
        <v>0</v>
      </c>
    </row>
    <row r="166" spans="1:54">
      <c r="A166" s="819" t="s">
        <v>33</v>
      </c>
      <c r="B166" s="758"/>
      <c r="C166" s="819" t="s">
        <v>316</v>
      </c>
      <c r="D166" s="758"/>
      <c r="E166" s="819" t="s">
        <v>314</v>
      </c>
      <c r="F166" s="758"/>
      <c r="G166" s="819" t="s">
        <v>317</v>
      </c>
      <c r="H166" s="758"/>
      <c r="I166" s="819" t="s">
        <v>341</v>
      </c>
      <c r="J166" s="758"/>
      <c r="K166" s="758"/>
      <c r="L166" s="819" t="s">
        <v>320</v>
      </c>
      <c r="M166" s="758"/>
      <c r="N166" s="758"/>
      <c r="O166" s="819"/>
      <c r="P166" s="758"/>
      <c r="Q166" s="819"/>
      <c r="R166" s="758"/>
      <c r="S166" s="820" t="s">
        <v>206</v>
      </c>
      <c r="T166" s="758"/>
      <c r="U166" s="758"/>
      <c r="V166" s="758"/>
      <c r="W166" s="758"/>
      <c r="X166" s="758"/>
      <c r="Y166" s="758"/>
      <c r="Z166" s="758"/>
      <c r="AA166" s="819" t="s">
        <v>307</v>
      </c>
      <c r="AB166" s="758"/>
      <c r="AC166" s="758"/>
      <c r="AD166" s="758"/>
      <c r="AE166" s="758"/>
      <c r="AF166" s="819" t="s">
        <v>308</v>
      </c>
      <c r="AG166" s="758"/>
      <c r="AH166" s="758"/>
      <c r="AI166" s="621" t="s">
        <v>84</v>
      </c>
      <c r="AJ166" s="818" t="s">
        <v>309</v>
      </c>
      <c r="AK166" s="758"/>
      <c r="AL166" s="758"/>
      <c r="AM166" s="758"/>
      <c r="AN166" s="758"/>
      <c r="AO166" s="758"/>
      <c r="AP166" s="620">
        <v>9880000</v>
      </c>
      <c r="AQ166" s="674">
        <v>0</v>
      </c>
      <c r="AR166" s="620">
        <v>9487200</v>
      </c>
      <c r="AS166" s="619">
        <v>0</v>
      </c>
      <c r="AT166" s="674">
        <v>0</v>
      </c>
      <c r="AU166" s="619">
        <v>0</v>
      </c>
      <c r="AV166" s="674">
        <v>0</v>
      </c>
      <c r="AW166" s="619">
        <v>0</v>
      </c>
      <c r="AX166" s="674">
        <v>0</v>
      </c>
      <c r="AY166" s="619">
        <v>0</v>
      </c>
      <c r="AZ166" s="619">
        <v>0</v>
      </c>
      <c r="BA166" s="619">
        <v>0</v>
      </c>
      <c r="BB166" s="619">
        <v>0</v>
      </c>
    </row>
    <row r="167" spans="1:54">
      <c r="A167" s="821" t="s">
        <v>33</v>
      </c>
      <c r="B167" s="758"/>
      <c r="C167" s="821" t="s">
        <v>316</v>
      </c>
      <c r="D167" s="758"/>
      <c r="E167" s="821" t="s">
        <v>314</v>
      </c>
      <c r="F167" s="758"/>
      <c r="G167" s="821" t="s">
        <v>317</v>
      </c>
      <c r="H167" s="758"/>
      <c r="I167" s="821" t="s">
        <v>343</v>
      </c>
      <c r="J167" s="758"/>
      <c r="K167" s="758"/>
      <c r="L167" s="821"/>
      <c r="M167" s="758"/>
      <c r="N167" s="758"/>
      <c r="O167" s="821"/>
      <c r="P167" s="758"/>
      <c r="Q167" s="821"/>
      <c r="R167" s="758"/>
      <c r="S167" s="822" t="s">
        <v>108</v>
      </c>
      <c r="T167" s="758"/>
      <c r="U167" s="758"/>
      <c r="V167" s="758"/>
      <c r="W167" s="758"/>
      <c r="X167" s="758"/>
      <c r="Y167" s="758"/>
      <c r="Z167" s="758"/>
      <c r="AA167" s="821" t="s">
        <v>307</v>
      </c>
      <c r="AB167" s="758"/>
      <c r="AC167" s="758"/>
      <c r="AD167" s="758"/>
      <c r="AE167" s="758"/>
      <c r="AF167" s="821" t="s">
        <v>308</v>
      </c>
      <c r="AG167" s="758"/>
      <c r="AH167" s="758"/>
      <c r="AI167" s="624" t="s">
        <v>84</v>
      </c>
      <c r="AJ167" s="823" t="s">
        <v>309</v>
      </c>
      <c r="AK167" s="758"/>
      <c r="AL167" s="758"/>
      <c r="AM167" s="758"/>
      <c r="AN167" s="758"/>
      <c r="AO167" s="758"/>
      <c r="AP167" s="623">
        <v>357000000</v>
      </c>
      <c r="AQ167" s="671">
        <v>0</v>
      </c>
      <c r="AR167" s="623">
        <v>338384538</v>
      </c>
      <c r="AS167" s="622">
        <v>0</v>
      </c>
      <c r="AT167" s="671">
        <v>0</v>
      </c>
      <c r="AU167" s="622">
        <v>0</v>
      </c>
      <c r="AV167" s="671">
        <v>0</v>
      </c>
      <c r="AW167" s="622">
        <v>0</v>
      </c>
      <c r="AX167" s="671">
        <v>0</v>
      </c>
      <c r="AY167" s="622">
        <v>0</v>
      </c>
      <c r="AZ167" s="622">
        <v>0</v>
      </c>
      <c r="BA167" s="622">
        <v>0</v>
      </c>
      <c r="BB167" s="622">
        <v>0</v>
      </c>
    </row>
    <row r="168" spans="1:54">
      <c r="A168" s="821" t="s">
        <v>33</v>
      </c>
      <c r="B168" s="758"/>
      <c r="C168" s="821" t="s">
        <v>316</v>
      </c>
      <c r="D168" s="758"/>
      <c r="E168" s="821" t="s">
        <v>314</v>
      </c>
      <c r="F168" s="758"/>
      <c r="G168" s="821" t="s">
        <v>317</v>
      </c>
      <c r="H168" s="758"/>
      <c r="I168" s="821" t="s">
        <v>343</v>
      </c>
      <c r="J168" s="758"/>
      <c r="K168" s="758"/>
      <c r="L168" s="821"/>
      <c r="M168" s="758"/>
      <c r="N168" s="758"/>
      <c r="O168" s="821"/>
      <c r="P168" s="758"/>
      <c r="Q168" s="821"/>
      <c r="R168" s="758"/>
      <c r="S168" s="822" t="s">
        <v>108</v>
      </c>
      <c r="T168" s="758"/>
      <c r="U168" s="758"/>
      <c r="V168" s="758"/>
      <c r="W168" s="758"/>
      <c r="X168" s="758"/>
      <c r="Y168" s="758"/>
      <c r="Z168" s="758"/>
      <c r="AA168" s="821" t="s">
        <v>307</v>
      </c>
      <c r="AB168" s="758"/>
      <c r="AC168" s="758"/>
      <c r="AD168" s="758"/>
      <c r="AE168" s="758"/>
      <c r="AF168" s="821" t="s">
        <v>308</v>
      </c>
      <c r="AG168" s="758"/>
      <c r="AH168" s="758"/>
      <c r="AI168" s="624" t="s">
        <v>337</v>
      </c>
      <c r="AJ168" s="823" t="s">
        <v>355</v>
      </c>
      <c r="AK168" s="758"/>
      <c r="AL168" s="758"/>
      <c r="AM168" s="758"/>
      <c r="AN168" s="758"/>
      <c r="AO168" s="758"/>
      <c r="AP168" s="623">
        <v>116000000</v>
      </c>
      <c r="AQ168" s="671">
        <v>0</v>
      </c>
      <c r="AR168" s="623">
        <v>116000000</v>
      </c>
      <c r="AS168" s="622">
        <v>0</v>
      </c>
      <c r="AT168" s="671">
        <v>0</v>
      </c>
      <c r="AU168" s="622">
        <v>0</v>
      </c>
      <c r="AV168" s="671">
        <v>0</v>
      </c>
      <c r="AW168" s="622">
        <v>0</v>
      </c>
      <c r="AX168" s="671">
        <v>0</v>
      </c>
      <c r="AY168" s="622">
        <v>0</v>
      </c>
      <c r="AZ168" s="622">
        <v>0</v>
      </c>
      <c r="BA168" s="622">
        <v>0</v>
      </c>
      <c r="BB168" s="622">
        <v>0</v>
      </c>
    </row>
    <row r="169" spans="1:54">
      <c r="A169" s="819" t="s">
        <v>33</v>
      </c>
      <c r="B169" s="758"/>
      <c r="C169" s="819" t="s">
        <v>316</v>
      </c>
      <c r="D169" s="758"/>
      <c r="E169" s="819" t="s">
        <v>314</v>
      </c>
      <c r="F169" s="758"/>
      <c r="G169" s="819" t="s">
        <v>317</v>
      </c>
      <c r="H169" s="758"/>
      <c r="I169" s="819" t="s">
        <v>343</v>
      </c>
      <c r="J169" s="758"/>
      <c r="K169" s="758"/>
      <c r="L169" s="819" t="s">
        <v>316</v>
      </c>
      <c r="M169" s="758"/>
      <c r="N169" s="758"/>
      <c r="O169" s="819"/>
      <c r="P169" s="758"/>
      <c r="Q169" s="819"/>
      <c r="R169" s="758"/>
      <c r="S169" s="820" t="s">
        <v>109</v>
      </c>
      <c r="T169" s="758"/>
      <c r="U169" s="758"/>
      <c r="V169" s="758"/>
      <c r="W169" s="758"/>
      <c r="X169" s="758"/>
      <c r="Y169" s="758"/>
      <c r="Z169" s="758"/>
      <c r="AA169" s="819" t="s">
        <v>307</v>
      </c>
      <c r="AB169" s="758"/>
      <c r="AC169" s="758"/>
      <c r="AD169" s="758"/>
      <c r="AE169" s="758"/>
      <c r="AF169" s="819" t="s">
        <v>308</v>
      </c>
      <c r="AG169" s="758"/>
      <c r="AH169" s="758"/>
      <c r="AI169" s="621" t="s">
        <v>84</v>
      </c>
      <c r="AJ169" s="818" t="s">
        <v>309</v>
      </c>
      <c r="AK169" s="758"/>
      <c r="AL169" s="758"/>
      <c r="AM169" s="758"/>
      <c r="AN169" s="758"/>
      <c r="AO169" s="758"/>
      <c r="AP169" s="620">
        <v>12000000</v>
      </c>
      <c r="AQ169" s="674">
        <v>0</v>
      </c>
      <c r="AR169" s="620">
        <v>12000000</v>
      </c>
      <c r="AS169" s="619">
        <v>0</v>
      </c>
      <c r="AT169" s="674">
        <v>0</v>
      </c>
      <c r="AU169" s="619">
        <v>0</v>
      </c>
      <c r="AV169" s="674">
        <v>0</v>
      </c>
      <c r="AW169" s="619">
        <v>0</v>
      </c>
      <c r="AX169" s="674">
        <v>0</v>
      </c>
      <c r="AY169" s="619">
        <v>0</v>
      </c>
      <c r="AZ169" s="619">
        <v>0</v>
      </c>
      <c r="BA169" s="619">
        <v>0</v>
      </c>
      <c r="BB169" s="619">
        <v>0</v>
      </c>
    </row>
    <row r="170" spans="1:54">
      <c r="A170" s="819" t="s">
        <v>33</v>
      </c>
      <c r="B170" s="758"/>
      <c r="C170" s="819" t="s">
        <v>316</v>
      </c>
      <c r="D170" s="758"/>
      <c r="E170" s="819" t="s">
        <v>314</v>
      </c>
      <c r="F170" s="758"/>
      <c r="G170" s="819" t="s">
        <v>317</v>
      </c>
      <c r="H170" s="758"/>
      <c r="I170" s="819" t="s">
        <v>343</v>
      </c>
      <c r="J170" s="758"/>
      <c r="K170" s="758"/>
      <c r="L170" s="819" t="s">
        <v>316</v>
      </c>
      <c r="M170" s="758"/>
      <c r="N170" s="758"/>
      <c r="O170" s="819"/>
      <c r="P170" s="758"/>
      <c r="Q170" s="819"/>
      <c r="R170" s="758"/>
      <c r="S170" s="820" t="s">
        <v>109</v>
      </c>
      <c r="T170" s="758"/>
      <c r="U170" s="758"/>
      <c r="V170" s="758"/>
      <c r="W170" s="758"/>
      <c r="X170" s="758"/>
      <c r="Y170" s="758"/>
      <c r="Z170" s="758"/>
      <c r="AA170" s="819" t="s">
        <v>307</v>
      </c>
      <c r="AB170" s="758"/>
      <c r="AC170" s="758"/>
      <c r="AD170" s="758"/>
      <c r="AE170" s="758"/>
      <c r="AF170" s="819" t="s">
        <v>308</v>
      </c>
      <c r="AG170" s="758"/>
      <c r="AH170" s="758"/>
      <c r="AI170" s="621" t="s">
        <v>337</v>
      </c>
      <c r="AJ170" s="818" t="s">
        <v>355</v>
      </c>
      <c r="AK170" s="758"/>
      <c r="AL170" s="758"/>
      <c r="AM170" s="758"/>
      <c r="AN170" s="758"/>
      <c r="AO170" s="758"/>
      <c r="AP170" s="620">
        <v>116000000</v>
      </c>
      <c r="AQ170" s="674">
        <v>0</v>
      </c>
      <c r="AR170" s="620">
        <v>116000000</v>
      </c>
      <c r="AS170" s="619">
        <v>0</v>
      </c>
      <c r="AT170" s="674">
        <v>0</v>
      </c>
      <c r="AU170" s="619">
        <v>0</v>
      </c>
      <c r="AV170" s="674">
        <v>0</v>
      </c>
      <c r="AW170" s="619">
        <v>0</v>
      </c>
      <c r="AX170" s="674">
        <v>0</v>
      </c>
      <c r="AY170" s="619">
        <v>0</v>
      </c>
      <c r="AZ170" s="619">
        <v>0</v>
      </c>
      <c r="BA170" s="619">
        <v>0</v>
      </c>
      <c r="BB170" s="619">
        <v>0</v>
      </c>
    </row>
    <row r="171" spans="1:54">
      <c r="A171" s="819" t="s">
        <v>33</v>
      </c>
      <c r="B171" s="758"/>
      <c r="C171" s="819" t="s">
        <v>316</v>
      </c>
      <c r="D171" s="758"/>
      <c r="E171" s="819" t="s">
        <v>314</v>
      </c>
      <c r="F171" s="758"/>
      <c r="G171" s="819" t="s">
        <v>317</v>
      </c>
      <c r="H171" s="758"/>
      <c r="I171" s="819" t="s">
        <v>343</v>
      </c>
      <c r="J171" s="758"/>
      <c r="K171" s="758"/>
      <c r="L171" s="819" t="s">
        <v>318</v>
      </c>
      <c r="M171" s="758"/>
      <c r="N171" s="758"/>
      <c r="O171" s="819"/>
      <c r="P171" s="758"/>
      <c r="Q171" s="819"/>
      <c r="R171" s="758"/>
      <c r="S171" s="820" t="s">
        <v>110</v>
      </c>
      <c r="T171" s="758"/>
      <c r="U171" s="758"/>
      <c r="V171" s="758"/>
      <c r="W171" s="758"/>
      <c r="X171" s="758"/>
      <c r="Y171" s="758"/>
      <c r="Z171" s="758"/>
      <c r="AA171" s="819" t="s">
        <v>307</v>
      </c>
      <c r="AB171" s="758"/>
      <c r="AC171" s="758"/>
      <c r="AD171" s="758"/>
      <c r="AE171" s="758"/>
      <c r="AF171" s="819" t="s">
        <v>308</v>
      </c>
      <c r="AG171" s="758"/>
      <c r="AH171" s="758"/>
      <c r="AI171" s="621" t="s">
        <v>84</v>
      </c>
      <c r="AJ171" s="818" t="s">
        <v>309</v>
      </c>
      <c r="AK171" s="758"/>
      <c r="AL171" s="758"/>
      <c r="AM171" s="758"/>
      <c r="AN171" s="758"/>
      <c r="AO171" s="758"/>
      <c r="AP171" s="620">
        <v>5000000</v>
      </c>
      <c r="AQ171" s="674">
        <v>0</v>
      </c>
      <c r="AR171" s="620">
        <v>1384538</v>
      </c>
      <c r="AS171" s="619">
        <v>0</v>
      </c>
      <c r="AT171" s="674">
        <v>0</v>
      </c>
      <c r="AU171" s="619">
        <v>0</v>
      </c>
      <c r="AV171" s="674">
        <v>0</v>
      </c>
      <c r="AW171" s="619">
        <v>0</v>
      </c>
      <c r="AX171" s="674">
        <v>0</v>
      </c>
      <c r="AY171" s="619">
        <v>0</v>
      </c>
      <c r="AZ171" s="619">
        <v>0</v>
      </c>
      <c r="BA171" s="619">
        <v>0</v>
      </c>
      <c r="BB171" s="619">
        <v>0</v>
      </c>
    </row>
    <row r="172" spans="1:54">
      <c r="A172" s="819" t="s">
        <v>33</v>
      </c>
      <c r="B172" s="758"/>
      <c r="C172" s="819" t="s">
        <v>316</v>
      </c>
      <c r="D172" s="758"/>
      <c r="E172" s="819" t="s">
        <v>314</v>
      </c>
      <c r="F172" s="758"/>
      <c r="G172" s="819" t="s">
        <v>317</v>
      </c>
      <c r="H172" s="758"/>
      <c r="I172" s="819" t="s">
        <v>343</v>
      </c>
      <c r="J172" s="758"/>
      <c r="K172" s="758"/>
      <c r="L172" s="819" t="s">
        <v>337</v>
      </c>
      <c r="M172" s="758"/>
      <c r="N172" s="758"/>
      <c r="O172" s="819"/>
      <c r="P172" s="758"/>
      <c r="Q172" s="819"/>
      <c r="R172" s="758"/>
      <c r="S172" s="820" t="s">
        <v>108</v>
      </c>
      <c r="T172" s="758"/>
      <c r="U172" s="758"/>
      <c r="V172" s="758"/>
      <c r="W172" s="758"/>
      <c r="X172" s="758"/>
      <c r="Y172" s="758"/>
      <c r="Z172" s="758"/>
      <c r="AA172" s="819" t="s">
        <v>307</v>
      </c>
      <c r="AB172" s="758"/>
      <c r="AC172" s="758"/>
      <c r="AD172" s="758"/>
      <c r="AE172" s="758"/>
      <c r="AF172" s="819" t="s">
        <v>308</v>
      </c>
      <c r="AG172" s="758"/>
      <c r="AH172" s="758"/>
      <c r="AI172" s="621" t="s">
        <v>84</v>
      </c>
      <c r="AJ172" s="818" t="s">
        <v>309</v>
      </c>
      <c r="AK172" s="758"/>
      <c r="AL172" s="758"/>
      <c r="AM172" s="758"/>
      <c r="AN172" s="758"/>
      <c r="AO172" s="758"/>
      <c r="AP172" s="620">
        <v>340000000</v>
      </c>
      <c r="AQ172" s="674">
        <v>0</v>
      </c>
      <c r="AR172" s="620">
        <v>325000000</v>
      </c>
      <c r="AS172" s="619">
        <v>0</v>
      </c>
      <c r="AT172" s="674">
        <v>0</v>
      </c>
      <c r="AU172" s="619">
        <v>0</v>
      </c>
      <c r="AV172" s="674">
        <v>0</v>
      </c>
      <c r="AW172" s="619">
        <v>0</v>
      </c>
      <c r="AX172" s="674">
        <v>0</v>
      </c>
      <c r="AY172" s="619">
        <v>0</v>
      </c>
      <c r="AZ172" s="619">
        <v>0</v>
      </c>
      <c r="BA172" s="619">
        <v>0</v>
      </c>
      <c r="BB172" s="619">
        <v>0</v>
      </c>
    </row>
    <row r="173" spans="1:54" s="625" customFormat="1">
      <c r="A173" s="838" t="s">
        <v>33</v>
      </c>
      <c r="B173" s="839"/>
      <c r="C173" s="838" t="s">
        <v>323</v>
      </c>
      <c r="D173" s="839"/>
      <c r="E173" s="838"/>
      <c r="F173" s="839"/>
      <c r="G173" s="838"/>
      <c r="H173" s="839"/>
      <c r="I173" s="838"/>
      <c r="J173" s="839"/>
      <c r="K173" s="839"/>
      <c r="L173" s="838"/>
      <c r="M173" s="839"/>
      <c r="N173" s="839"/>
      <c r="O173" s="838"/>
      <c r="P173" s="839"/>
      <c r="Q173" s="838"/>
      <c r="R173" s="839"/>
      <c r="S173" s="840" t="s">
        <v>26</v>
      </c>
      <c r="T173" s="839"/>
      <c r="U173" s="839"/>
      <c r="V173" s="839"/>
      <c r="W173" s="839"/>
      <c r="X173" s="839"/>
      <c r="Y173" s="839"/>
      <c r="Z173" s="839"/>
      <c r="AA173" s="838" t="s">
        <v>307</v>
      </c>
      <c r="AB173" s="839"/>
      <c r="AC173" s="839"/>
      <c r="AD173" s="839"/>
      <c r="AE173" s="839"/>
      <c r="AF173" s="838" t="s">
        <v>308</v>
      </c>
      <c r="AG173" s="839"/>
      <c r="AH173" s="839"/>
      <c r="AI173" s="628" t="s">
        <v>84</v>
      </c>
      <c r="AJ173" s="841" t="s">
        <v>309</v>
      </c>
      <c r="AK173" s="839"/>
      <c r="AL173" s="839"/>
      <c r="AM173" s="839"/>
      <c r="AN173" s="839"/>
      <c r="AO173" s="839"/>
      <c r="AP173" s="627">
        <v>212324200000</v>
      </c>
      <c r="AQ173" s="672">
        <v>409464151</v>
      </c>
      <c r="AR173" s="627">
        <v>9263235849</v>
      </c>
      <c r="AS173" s="627">
        <v>-420000000</v>
      </c>
      <c r="AT173" s="672">
        <v>2209042327</v>
      </c>
      <c r="AU173" s="627">
        <v>-1799578176</v>
      </c>
      <c r="AV173" s="672">
        <v>16140256074</v>
      </c>
      <c r="AW173" s="627">
        <v>-13931213747</v>
      </c>
      <c r="AX173" s="672">
        <v>15771540468</v>
      </c>
      <c r="AY173" s="627">
        <v>368715606</v>
      </c>
      <c r="AZ173" s="627">
        <v>15771540468</v>
      </c>
      <c r="BA173" s="626">
        <v>0</v>
      </c>
      <c r="BB173" s="627">
        <v>181183</v>
      </c>
    </row>
    <row r="174" spans="1:54" s="625" customFormat="1">
      <c r="A174" s="838" t="s">
        <v>33</v>
      </c>
      <c r="B174" s="839"/>
      <c r="C174" s="838" t="s">
        <v>323</v>
      </c>
      <c r="D174" s="839"/>
      <c r="E174" s="838"/>
      <c r="F174" s="839"/>
      <c r="G174" s="838"/>
      <c r="H174" s="839"/>
      <c r="I174" s="838"/>
      <c r="J174" s="839"/>
      <c r="K174" s="839"/>
      <c r="L174" s="838"/>
      <c r="M174" s="839"/>
      <c r="N174" s="839"/>
      <c r="O174" s="838"/>
      <c r="P174" s="839"/>
      <c r="Q174" s="838"/>
      <c r="R174" s="839"/>
      <c r="S174" s="840" t="s">
        <v>26</v>
      </c>
      <c r="T174" s="839"/>
      <c r="U174" s="839"/>
      <c r="V174" s="839"/>
      <c r="W174" s="839"/>
      <c r="X174" s="839"/>
      <c r="Y174" s="839"/>
      <c r="Z174" s="839"/>
      <c r="AA174" s="838" t="s">
        <v>307</v>
      </c>
      <c r="AB174" s="839"/>
      <c r="AC174" s="839"/>
      <c r="AD174" s="839"/>
      <c r="AE174" s="839"/>
      <c r="AF174" s="838" t="s">
        <v>310</v>
      </c>
      <c r="AG174" s="839"/>
      <c r="AH174" s="839"/>
      <c r="AI174" s="628" t="s">
        <v>99</v>
      </c>
      <c r="AJ174" s="841" t="s">
        <v>311</v>
      </c>
      <c r="AK174" s="839"/>
      <c r="AL174" s="839"/>
      <c r="AM174" s="839"/>
      <c r="AN174" s="839"/>
      <c r="AO174" s="839"/>
      <c r="AP174" s="627">
        <v>519000000</v>
      </c>
      <c r="AQ174" s="677">
        <v>0</v>
      </c>
      <c r="AR174" s="627">
        <v>519000000</v>
      </c>
      <c r="AS174" s="626">
        <v>0</v>
      </c>
      <c r="AT174" s="677">
        <v>0</v>
      </c>
      <c r="AU174" s="626">
        <v>0</v>
      </c>
      <c r="AV174" s="677">
        <v>0</v>
      </c>
      <c r="AW174" s="626">
        <v>0</v>
      </c>
      <c r="AX174" s="677">
        <v>0</v>
      </c>
      <c r="AY174" s="626">
        <v>0</v>
      </c>
      <c r="AZ174" s="626">
        <v>0</v>
      </c>
      <c r="BA174" s="626">
        <v>0</v>
      </c>
      <c r="BB174" s="626">
        <v>0</v>
      </c>
    </row>
    <row r="175" spans="1:54" s="625" customFormat="1">
      <c r="A175" s="838" t="s">
        <v>33</v>
      </c>
      <c r="B175" s="839"/>
      <c r="C175" s="838" t="s">
        <v>323</v>
      </c>
      <c r="D175" s="839"/>
      <c r="E175" s="838"/>
      <c r="F175" s="839"/>
      <c r="G175" s="838"/>
      <c r="H175" s="839"/>
      <c r="I175" s="838"/>
      <c r="J175" s="839"/>
      <c r="K175" s="839"/>
      <c r="L175" s="838"/>
      <c r="M175" s="839"/>
      <c r="N175" s="839"/>
      <c r="O175" s="838"/>
      <c r="P175" s="839"/>
      <c r="Q175" s="838"/>
      <c r="R175" s="839"/>
      <c r="S175" s="840" t="s">
        <v>26</v>
      </c>
      <c r="T175" s="839"/>
      <c r="U175" s="839"/>
      <c r="V175" s="839"/>
      <c r="W175" s="839"/>
      <c r="X175" s="839"/>
      <c r="Y175" s="839"/>
      <c r="Z175" s="839"/>
      <c r="AA175" s="838" t="s">
        <v>307</v>
      </c>
      <c r="AB175" s="839"/>
      <c r="AC175" s="839"/>
      <c r="AD175" s="839"/>
      <c r="AE175" s="839"/>
      <c r="AF175" s="838" t="s">
        <v>310</v>
      </c>
      <c r="AG175" s="839"/>
      <c r="AH175" s="839"/>
      <c r="AI175" s="628" t="s">
        <v>42</v>
      </c>
      <c r="AJ175" s="841" t="s">
        <v>312</v>
      </c>
      <c r="AK175" s="839"/>
      <c r="AL175" s="839"/>
      <c r="AM175" s="839"/>
      <c r="AN175" s="839"/>
      <c r="AO175" s="839"/>
      <c r="AP175" s="627">
        <v>66513900000</v>
      </c>
      <c r="AQ175" s="672">
        <v>383351860</v>
      </c>
      <c r="AR175" s="627">
        <v>50027245401</v>
      </c>
      <c r="AS175" s="626">
        <v>0</v>
      </c>
      <c r="AT175" s="672">
        <v>795844296</v>
      </c>
      <c r="AU175" s="627">
        <v>-412492436</v>
      </c>
      <c r="AV175" s="672">
        <v>1086745468</v>
      </c>
      <c r="AW175" s="627">
        <v>-290901172</v>
      </c>
      <c r="AX175" s="672">
        <v>777770556</v>
      </c>
      <c r="AY175" s="627">
        <v>308974912</v>
      </c>
      <c r="AZ175" s="627">
        <v>777770556</v>
      </c>
      <c r="BA175" s="626">
        <v>0</v>
      </c>
      <c r="BB175" s="626">
        <v>0</v>
      </c>
    </row>
    <row r="176" spans="1:54">
      <c r="A176" s="821" t="s">
        <v>33</v>
      </c>
      <c r="B176" s="758"/>
      <c r="C176" s="821" t="s">
        <v>323</v>
      </c>
      <c r="D176" s="758"/>
      <c r="E176" s="821" t="s">
        <v>316</v>
      </c>
      <c r="F176" s="758"/>
      <c r="G176" s="821"/>
      <c r="H176" s="758"/>
      <c r="I176" s="821"/>
      <c r="J176" s="758"/>
      <c r="K176" s="758"/>
      <c r="L176" s="821"/>
      <c r="M176" s="758"/>
      <c r="N176" s="758"/>
      <c r="O176" s="821"/>
      <c r="P176" s="758"/>
      <c r="Q176" s="821"/>
      <c r="R176" s="758"/>
      <c r="S176" s="822" t="s">
        <v>344</v>
      </c>
      <c r="T176" s="758"/>
      <c r="U176" s="758"/>
      <c r="V176" s="758"/>
      <c r="W176" s="758"/>
      <c r="X176" s="758"/>
      <c r="Y176" s="758"/>
      <c r="Z176" s="758"/>
      <c r="AA176" s="821" t="s">
        <v>307</v>
      </c>
      <c r="AB176" s="758"/>
      <c r="AC176" s="758"/>
      <c r="AD176" s="758"/>
      <c r="AE176" s="758"/>
      <c r="AF176" s="821" t="s">
        <v>310</v>
      </c>
      <c r="AG176" s="758"/>
      <c r="AH176" s="758"/>
      <c r="AI176" s="624" t="s">
        <v>99</v>
      </c>
      <c r="AJ176" s="823" t="s">
        <v>311</v>
      </c>
      <c r="AK176" s="758"/>
      <c r="AL176" s="758"/>
      <c r="AM176" s="758"/>
      <c r="AN176" s="758"/>
      <c r="AO176" s="758"/>
      <c r="AP176" s="623">
        <v>519000000</v>
      </c>
      <c r="AQ176" s="671">
        <v>0</v>
      </c>
      <c r="AR176" s="623">
        <v>519000000</v>
      </c>
      <c r="AS176" s="622">
        <v>0</v>
      </c>
      <c r="AT176" s="671">
        <v>0</v>
      </c>
      <c r="AU176" s="622">
        <v>0</v>
      </c>
      <c r="AV176" s="671">
        <v>0</v>
      </c>
      <c r="AW176" s="622">
        <v>0</v>
      </c>
      <c r="AX176" s="671">
        <v>0</v>
      </c>
      <c r="AY176" s="622">
        <v>0</v>
      </c>
      <c r="AZ176" s="622">
        <v>0</v>
      </c>
      <c r="BA176" s="622">
        <v>0</v>
      </c>
      <c r="BB176" s="622">
        <v>0</v>
      </c>
    </row>
    <row r="177" spans="1:54">
      <c r="A177" s="821" t="s">
        <v>33</v>
      </c>
      <c r="B177" s="758"/>
      <c r="C177" s="821" t="s">
        <v>323</v>
      </c>
      <c r="D177" s="758"/>
      <c r="E177" s="821" t="s">
        <v>316</v>
      </c>
      <c r="F177" s="758"/>
      <c r="G177" s="821" t="s">
        <v>313</v>
      </c>
      <c r="H177" s="758"/>
      <c r="I177" s="821"/>
      <c r="J177" s="758"/>
      <c r="K177" s="758"/>
      <c r="L177" s="821"/>
      <c r="M177" s="758"/>
      <c r="N177" s="758"/>
      <c r="O177" s="821"/>
      <c r="P177" s="758"/>
      <c r="Q177" s="821"/>
      <c r="R177" s="758"/>
      <c r="S177" s="822" t="s">
        <v>345</v>
      </c>
      <c r="T177" s="758"/>
      <c r="U177" s="758"/>
      <c r="V177" s="758"/>
      <c r="W177" s="758"/>
      <c r="X177" s="758"/>
      <c r="Y177" s="758"/>
      <c r="Z177" s="758"/>
      <c r="AA177" s="821" t="s">
        <v>307</v>
      </c>
      <c r="AB177" s="758"/>
      <c r="AC177" s="758"/>
      <c r="AD177" s="758"/>
      <c r="AE177" s="758"/>
      <c r="AF177" s="821" t="s">
        <v>310</v>
      </c>
      <c r="AG177" s="758"/>
      <c r="AH177" s="758"/>
      <c r="AI177" s="624" t="s">
        <v>99</v>
      </c>
      <c r="AJ177" s="823" t="s">
        <v>311</v>
      </c>
      <c r="AK177" s="758"/>
      <c r="AL177" s="758"/>
      <c r="AM177" s="758"/>
      <c r="AN177" s="758"/>
      <c r="AO177" s="758"/>
      <c r="AP177" s="623">
        <v>519000000</v>
      </c>
      <c r="AQ177" s="671">
        <v>0</v>
      </c>
      <c r="AR177" s="623">
        <v>519000000</v>
      </c>
      <c r="AS177" s="622">
        <v>0</v>
      </c>
      <c r="AT177" s="671">
        <v>0</v>
      </c>
      <c r="AU177" s="622">
        <v>0</v>
      </c>
      <c r="AV177" s="671">
        <v>0</v>
      </c>
      <c r="AW177" s="622">
        <v>0</v>
      </c>
      <c r="AX177" s="671">
        <v>0</v>
      </c>
      <c r="AY177" s="622">
        <v>0</v>
      </c>
      <c r="AZ177" s="622">
        <v>0</v>
      </c>
      <c r="BA177" s="622">
        <v>0</v>
      </c>
      <c r="BB177" s="622">
        <v>0</v>
      </c>
    </row>
    <row r="178" spans="1:54">
      <c r="A178" s="819" t="s">
        <v>33</v>
      </c>
      <c r="B178" s="758"/>
      <c r="C178" s="819" t="s">
        <v>323</v>
      </c>
      <c r="D178" s="758"/>
      <c r="E178" s="819" t="s">
        <v>316</v>
      </c>
      <c r="F178" s="758"/>
      <c r="G178" s="819" t="s">
        <v>313</v>
      </c>
      <c r="H178" s="758"/>
      <c r="I178" s="819" t="s">
        <v>313</v>
      </c>
      <c r="J178" s="758"/>
      <c r="K178" s="758"/>
      <c r="L178" s="819"/>
      <c r="M178" s="758"/>
      <c r="N178" s="758"/>
      <c r="O178" s="819"/>
      <c r="P178" s="758"/>
      <c r="Q178" s="819"/>
      <c r="R178" s="758"/>
      <c r="S178" s="820" t="s">
        <v>111</v>
      </c>
      <c r="T178" s="758"/>
      <c r="U178" s="758"/>
      <c r="V178" s="758"/>
      <c r="W178" s="758"/>
      <c r="X178" s="758"/>
      <c r="Y178" s="758"/>
      <c r="Z178" s="758"/>
      <c r="AA178" s="819" t="s">
        <v>307</v>
      </c>
      <c r="AB178" s="758"/>
      <c r="AC178" s="758"/>
      <c r="AD178" s="758"/>
      <c r="AE178" s="758"/>
      <c r="AF178" s="819" t="s">
        <v>310</v>
      </c>
      <c r="AG178" s="758"/>
      <c r="AH178" s="758"/>
      <c r="AI178" s="621" t="s">
        <v>99</v>
      </c>
      <c r="AJ178" s="818" t="s">
        <v>311</v>
      </c>
      <c r="AK178" s="758"/>
      <c r="AL178" s="758"/>
      <c r="AM178" s="758"/>
      <c r="AN178" s="758"/>
      <c r="AO178" s="758"/>
      <c r="AP178" s="620">
        <v>519000000</v>
      </c>
      <c r="AQ178" s="674">
        <v>0</v>
      </c>
      <c r="AR178" s="620">
        <v>519000000</v>
      </c>
      <c r="AS178" s="619">
        <v>0</v>
      </c>
      <c r="AT178" s="674">
        <v>0</v>
      </c>
      <c r="AU178" s="619">
        <v>0</v>
      </c>
      <c r="AV178" s="674">
        <v>0</v>
      </c>
      <c r="AW178" s="619">
        <v>0</v>
      </c>
      <c r="AX178" s="674">
        <v>0</v>
      </c>
      <c r="AY178" s="619">
        <v>0</v>
      </c>
      <c r="AZ178" s="619">
        <v>0</v>
      </c>
      <c r="BA178" s="619">
        <v>0</v>
      </c>
      <c r="BB178" s="619">
        <v>0</v>
      </c>
    </row>
    <row r="179" spans="1:54">
      <c r="A179" s="821" t="s">
        <v>33</v>
      </c>
      <c r="B179" s="758"/>
      <c r="C179" s="821" t="s">
        <v>323</v>
      </c>
      <c r="D179" s="758"/>
      <c r="E179" s="821" t="s">
        <v>318</v>
      </c>
      <c r="F179" s="758"/>
      <c r="G179" s="821"/>
      <c r="H179" s="758"/>
      <c r="I179" s="821"/>
      <c r="J179" s="758"/>
      <c r="K179" s="758"/>
      <c r="L179" s="821"/>
      <c r="M179" s="758"/>
      <c r="N179" s="758"/>
      <c r="O179" s="821"/>
      <c r="P179" s="758"/>
      <c r="Q179" s="821"/>
      <c r="R179" s="758"/>
      <c r="S179" s="822" t="s">
        <v>346</v>
      </c>
      <c r="T179" s="758"/>
      <c r="U179" s="758"/>
      <c r="V179" s="758"/>
      <c r="W179" s="758"/>
      <c r="X179" s="758"/>
      <c r="Y179" s="758"/>
      <c r="Z179" s="758"/>
      <c r="AA179" s="821" t="s">
        <v>307</v>
      </c>
      <c r="AB179" s="758"/>
      <c r="AC179" s="758"/>
      <c r="AD179" s="758"/>
      <c r="AE179" s="758"/>
      <c r="AF179" s="821" t="s">
        <v>308</v>
      </c>
      <c r="AG179" s="758"/>
      <c r="AH179" s="758"/>
      <c r="AI179" s="624" t="s">
        <v>84</v>
      </c>
      <c r="AJ179" s="823" t="s">
        <v>309</v>
      </c>
      <c r="AK179" s="758"/>
      <c r="AL179" s="758"/>
      <c r="AM179" s="758"/>
      <c r="AN179" s="758"/>
      <c r="AO179" s="758"/>
      <c r="AP179" s="623">
        <v>606200000</v>
      </c>
      <c r="AQ179" s="671">
        <v>0</v>
      </c>
      <c r="AR179" s="623">
        <v>186200000</v>
      </c>
      <c r="AS179" s="623">
        <v>-420000000</v>
      </c>
      <c r="AT179" s="671">
        <v>0</v>
      </c>
      <c r="AU179" s="622">
        <v>0</v>
      </c>
      <c r="AV179" s="671">
        <v>0</v>
      </c>
      <c r="AW179" s="622">
        <v>0</v>
      </c>
      <c r="AX179" s="671">
        <v>0</v>
      </c>
      <c r="AY179" s="622">
        <v>0</v>
      </c>
      <c r="AZ179" s="622">
        <v>0</v>
      </c>
      <c r="BA179" s="622">
        <v>0</v>
      </c>
      <c r="BB179" s="622">
        <v>0</v>
      </c>
    </row>
    <row r="180" spans="1:54">
      <c r="A180" s="821" t="s">
        <v>33</v>
      </c>
      <c r="B180" s="758"/>
      <c r="C180" s="821" t="s">
        <v>323</v>
      </c>
      <c r="D180" s="758"/>
      <c r="E180" s="821" t="s">
        <v>318</v>
      </c>
      <c r="F180" s="758"/>
      <c r="G180" s="821" t="s">
        <v>323</v>
      </c>
      <c r="H180" s="758"/>
      <c r="I180" s="821"/>
      <c r="J180" s="758"/>
      <c r="K180" s="758"/>
      <c r="L180" s="821"/>
      <c r="M180" s="758"/>
      <c r="N180" s="758"/>
      <c r="O180" s="821"/>
      <c r="P180" s="758"/>
      <c r="Q180" s="821"/>
      <c r="R180" s="758"/>
      <c r="S180" s="822" t="s">
        <v>347</v>
      </c>
      <c r="T180" s="758"/>
      <c r="U180" s="758"/>
      <c r="V180" s="758"/>
      <c r="W180" s="758"/>
      <c r="X180" s="758"/>
      <c r="Y180" s="758"/>
      <c r="Z180" s="758"/>
      <c r="AA180" s="821" t="s">
        <v>307</v>
      </c>
      <c r="AB180" s="758"/>
      <c r="AC180" s="758"/>
      <c r="AD180" s="758"/>
      <c r="AE180" s="758"/>
      <c r="AF180" s="821" t="s">
        <v>308</v>
      </c>
      <c r="AG180" s="758"/>
      <c r="AH180" s="758"/>
      <c r="AI180" s="624" t="s">
        <v>84</v>
      </c>
      <c r="AJ180" s="823" t="s">
        <v>309</v>
      </c>
      <c r="AK180" s="758"/>
      <c r="AL180" s="758"/>
      <c r="AM180" s="758"/>
      <c r="AN180" s="758"/>
      <c r="AO180" s="758"/>
      <c r="AP180" s="623">
        <v>606200000</v>
      </c>
      <c r="AQ180" s="671">
        <v>0</v>
      </c>
      <c r="AR180" s="623">
        <v>186200000</v>
      </c>
      <c r="AS180" s="623">
        <v>-420000000</v>
      </c>
      <c r="AT180" s="671">
        <v>0</v>
      </c>
      <c r="AU180" s="622">
        <v>0</v>
      </c>
      <c r="AV180" s="671">
        <v>0</v>
      </c>
      <c r="AW180" s="622">
        <v>0</v>
      </c>
      <c r="AX180" s="671">
        <v>0</v>
      </c>
      <c r="AY180" s="622">
        <v>0</v>
      </c>
      <c r="AZ180" s="622">
        <v>0</v>
      </c>
      <c r="BA180" s="622">
        <v>0</v>
      </c>
      <c r="BB180" s="622">
        <v>0</v>
      </c>
    </row>
    <row r="181" spans="1:54">
      <c r="A181" s="819" t="s">
        <v>33</v>
      </c>
      <c r="B181" s="758"/>
      <c r="C181" s="819" t="s">
        <v>323</v>
      </c>
      <c r="D181" s="758"/>
      <c r="E181" s="819" t="s">
        <v>318</v>
      </c>
      <c r="F181" s="758"/>
      <c r="G181" s="819" t="s">
        <v>323</v>
      </c>
      <c r="H181" s="758"/>
      <c r="I181" s="819" t="s">
        <v>348</v>
      </c>
      <c r="J181" s="758"/>
      <c r="K181" s="758"/>
      <c r="L181" s="819"/>
      <c r="M181" s="758"/>
      <c r="N181" s="758"/>
      <c r="O181" s="819"/>
      <c r="P181" s="758"/>
      <c r="Q181" s="819"/>
      <c r="R181" s="758"/>
      <c r="S181" s="820" t="s">
        <v>112</v>
      </c>
      <c r="T181" s="758"/>
      <c r="U181" s="758"/>
      <c r="V181" s="758"/>
      <c r="W181" s="758"/>
      <c r="X181" s="758"/>
      <c r="Y181" s="758"/>
      <c r="Z181" s="758"/>
      <c r="AA181" s="819" t="s">
        <v>307</v>
      </c>
      <c r="AB181" s="758"/>
      <c r="AC181" s="758"/>
      <c r="AD181" s="758"/>
      <c r="AE181" s="758"/>
      <c r="AF181" s="819" t="s">
        <v>308</v>
      </c>
      <c r="AG181" s="758"/>
      <c r="AH181" s="758"/>
      <c r="AI181" s="621" t="s">
        <v>84</v>
      </c>
      <c r="AJ181" s="818" t="s">
        <v>309</v>
      </c>
      <c r="AK181" s="758"/>
      <c r="AL181" s="758"/>
      <c r="AM181" s="758"/>
      <c r="AN181" s="758"/>
      <c r="AO181" s="758"/>
      <c r="AP181" s="620">
        <v>606200000</v>
      </c>
      <c r="AQ181" s="674">
        <v>0</v>
      </c>
      <c r="AR181" s="620">
        <v>186200000</v>
      </c>
      <c r="AS181" s="620">
        <v>-420000000</v>
      </c>
      <c r="AT181" s="674">
        <v>0</v>
      </c>
      <c r="AU181" s="619">
        <v>0</v>
      </c>
      <c r="AV181" s="674">
        <v>0</v>
      </c>
      <c r="AW181" s="619">
        <v>0</v>
      </c>
      <c r="AX181" s="674">
        <v>0</v>
      </c>
      <c r="AY181" s="619">
        <v>0</v>
      </c>
      <c r="AZ181" s="619">
        <v>0</v>
      </c>
      <c r="BA181" s="619">
        <v>0</v>
      </c>
      <c r="BB181" s="619">
        <v>0</v>
      </c>
    </row>
    <row r="182" spans="1:54">
      <c r="A182" s="821" t="s">
        <v>33</v>
      </c>
      <c r="B182" s="758"/>
      <c r="C182" s="821" t="s">
        <v>323</v>
      </c>
      <c r="D182" s="758"/>
      <c r="E182" s="821" t="s">
        <v>326</v>
      </c>
      <c r="F182" s="758"/>
      <c r="G182" s="821"/>
      <c r="H182" s="758"/>
      <c r="I182" s="821"/>
      <c r="J182" s="758"/>
      <c r="K182" s="758"/>
      <c r="L182" s="821"/>
      <c r="M182" s="758"/>
      <c r="N182" s="758"/>
      <c r="O182" s="821"/>
      <c r="P182" s="758"/>
      <c r="Q182" s="821"/>
      <c r="R182" s="758"/>
      <c r="S182" s="822" t="s">
        <v>349</v>
      </c>
      <c r="T182" s="758"/>
      <c r="U182" s="758"/>
      <c r="V182" s="758"/>
      <c r="W182" s="758"/>
      <c r="X182" s="758"/>
      <c r="Y182" s="758"/>
      <c r="Z182" s="758"/>
      <c r="AA182" s="821" t="s">
        <v>307</v>
      </c>
      <c r="AB182" s="758"/>
      <c r="AC182" s="758"/>
      <c r="AD182" s="758"/>
      <c r="AE182" s="758"/>
      <c r="AF182" s="821" t="s">
        <v>308</v>
      </c>
      <c r="AG182" s="758"/>
      <c r="AH182" s="758"/>
      <c r="AI182" s="624" t="s">
        <v>84</v>
      </c>
      <c r="AJ182" s="823" t="s">
        <v>309</v>
      </c>
      <c r="AK182" s="758"/>
      <c r="AL182" s="758"/>
      <c r="AM182" s="758"/>
      <c r="AN182" s="758"/>
      <c r="AO182" s="758"/>
      <c r="AP182" s="623">
        <v>211718000000</v>
      </c>
      <c r="AQ182" s="670">
        <v>409464151</v>
      </c>
      <c r="AR182" s="623">
        <v>9077035849</v>
      </c>
      <c r="AS182" s="622">
        <v>0</v>
      </c>
      <c r="AT182" s="670">
        <v>2209042327</v>
      </c>
      <c r="AU182" s="623">
        <v>-1799578176</v>
      </c>
      <c r="AV182" s="670">
        <v>16140256074</v>
      </c>
      <c r="AW182" s="623">
        <v>-13931213747</v>
      </c>
      <c r="AX182" s="670">
        <v>15771540468</v>
      </c>
      <c r="AY182" s="623">
        <v>368715606</v>
      </c>
      <c r="AZ182" s="623">
        <v>15771540468</v>
      </c>
      <c r="BA182" s="622">
        <v>0</v>
      </c>
      <c r="BB182" s="623">
        <v>181183</v>
      </c>
    </row>
    <row r="183" spans="1:54">
      <c r="A183" s="821" t="s">
        <v>33</v>
      </c>
      <c r="B183" s="758"/>
      <c r="C183" s="821" t="s">
        <v>323</v>
      </c>
      <c r="D183" s="758"/>
      <c r="E183" s="821" t="s">
        <v>326</v>
      </c>
      <c r="F183" s="758"/>
      <c r="G183" s="821"/>
      <c r="H183" s="758"/>
      <c r="I183" s="821"/>
      <c r="J183" s="758"/>
      <c r="K183" s="758"/>
      <c r="L183" s="821"/>
      <c r="M183" s="758"/>
      <c r="N183" s="758"/>
      <c r="O183" s="821"/>
      <c r="P183" s="758"/>
      <c r="Q183" s="821"/>
      <c r="R183" s="758"/>
      <c r="S183" s="822" t="s">
        <v>349</v>
      </c>
      <c r="T183" s="758"/>
      <c r="U183" s="758"/>
      <c r="V183" s="758"/>
      <c r="W183" s="758"/>
      <c r="X183" s="758"/>
      <c r="Y183" s="758"/>
      <c r="Z183" s="758"/>
      <c r="AA183" s="821" t="s">
        <v>307</v>
      </c>
      <c r="AB183" s="758"/>
      <c r="AC183" s="758"/>
      <c r="AD183" s="758"/>
      <c r="AE183" s="758"/>
      <c r="AF183" s="821" t="s">
        <v>310</v>
      </c>
      <c r="AG183" s="758"/>
      <c r="AH183" s="758"/>
      <c r="AI183" s="624" t="s">
        <v>42</v>
      </c>
      <c r="AJ183" s="823" t="s">
        <v>312</v>
      </c>
      <c r="AK183" s="758"/>
      <c r="AL183" s="758"/>
      <c r="AM183" s="758"/>
      <c r="AN183" s="758"/>
      <c r="AO183" s="758"/>
      <c r="AP183" s="623">
        <v>66513900000</v>
      </c>
      <c r="AQ183" s="670">
        <v>383351860</v>
      </c>
      <c r="AR183" s="623">
        <v>50027245401</v>
      </c>
      <c r="AS183" s="622">
        <v>0</v>
      </c>
      <c r="AT183" s="670">
        <v>795844296</v>
      </c>
      <c r="AU183" s="623">
        <v>-412492436</v>
      </c>
      <c r="AV183" s="670">
        <v>1086745468</v>
      </c>
      <c r="AW183" s="623">
        <v>-290901172</v>
      </c>
      <c r="AX183" s="670">
        <v>777770556</v>
      </c>
      <c r="AY183" s="623">
        <v>308974912</v>
      </c>
      <c r="AZ183" s="623">
        <v>777770556</v>
      </c>
      <c r="BA183" s="622">
        <v>0</v>
      </c>
      <c r="BB183" s="622">
        <v>0</v>
      </c>
    </row>
    <row r="184" spans="1:54">
      <c r="A184" s="821" t="s">
        <v>33</v>
      </c>
      <c r="B184" s="758"/>
      <c r="C184" s="821" t="s">
        <v>323</v>
      </c>
      <c r="D184" s="758"/>
      <c r="E184" s="821" t="s">
        <v>326</v>
      </c>
      <c r="F184" s="758"/>
      <c r="G184" s="821" t="s">
        <v>313</v>
      </c>
      <c r="H184" s="758"/>
      <c r="I184" s="821"/>
      <c r="J184" s="758"/>
      <c r="K184" s="758"/>
      <c r="L184" s="821"/>
      <c r="M184" s="758"/>
      <c r="N184" s="758"/>
      <c r="O184" s="821"/>
      <c r="P184" s="758"/>
      <c r="Q184" s="821"/>
      <c r="R184" s="758"/>
      <c r="S184" s="822" t="s">
        <v>455</v>
      </c>
      <c r="T184" s="758"/>
      <c r="U184" s="758"/>
      <c r="V184" s="758"/>
      <c r="W184" s="758"/>
      <c r="X184" s="758"/>
      <c r="Y184" s="758"/>
      <c r="Z184" s="758"/>
      <c r="AA184" s="821" t="s">
        <v>307</v>
      </c>
      <c r="AB184" s="758"/>
      <c r="AC184" s="758"/>
      <c r="AD184" s="758"/>
      <c r="AE184" s="758"/>
      <c r="AF184" s="821" t="s">
        <v>308</v>
      </c>
      <c r="AG184" s="758"/>
      <c r="AH184" s="758"/>
      <c r="AI184" s="624" t="s">
        <v>84</v>
      </c>
      <c r="AJ184" s="823" t="s">
        <v>309</v>
      </c>
      <c r="AK184" s="758"/>
      <c r="AL184" s="758"/>
      <c r="AM184" s="758"/>
      <c r="AN184" s="758"/>
      <c r="AO184" s="758"/>
      <c r="AP184" s="623">
        <v>420000000</v>
      </c>
      <c r="AQ184" s="670">
        <v>401464151</v>
      </c>
      <c r="AR184" s="623">
        <v>18535849</v>
      </c>
      <c r="AS184" s="622">
        <v>0</v>
      </c>
      <c r="AT184" s="670">
        <v>401464151</v>
      </c>
      <c r="AU184" s="622">
        <v>0</v>
      </c>
      <c r="AV184" s="670">
        <v>401464151</v>
      </c>
      <c r="AW184" s="622">
        <v>0</v>
      </c>
      <c r="AX184" s="671">
        <v>0</v>
      </c>
      <c r="AY184" s="623">
        <v>401464151</v>
      </c>
      <c r="AZ184" s="622">
        <v>0</v>
      </c>
      <c r="BA184" s="622">
        <v>0</v>
      </c>
      <c r="BB184" s="622">
        <v>0</v>
      </c>
    </row>
    <row r="185" spans="1:54">
      <c r="A185" s="819" t="s">
        <v>33</v>
      </c>
      <c r="B185" s="758"/>
      <c r="C185" s="819" t="s">
        <v>323</v>
      </c>
      <c r="D185" s="758"/>
      <c r="E185" s="819" t="s">
        <v>326</v>
      </c>
      <c r="F185" s="758"/>
      <c r="G185" s="819" t="s">
        <v>313</v>
      </c>
      <c r="H185" s="758"/>
      <c r="I185" s="819" t="s">
        <v>313</v>
      </c>
      <c r="J185" s="758"/>
      <c r="K185" s="758"/>
      <c r="L185" s="819"/>
      <c r="M185" s="758"/>
      <c r="N185" s="758"/>
      <c r="O185" s="819"/>
      <c r="P185" s="758"/>
      <c r="Q185" s="819"/>
      <c r="R185" s="758"/>
      <c r="S185" s="820" t="s">
        <v>455</v>
      </c>
      <c r="T185" s="758"/>
      <c r="U185" s="758"/>
      <c r="V185" s="758"/>
      <c r="W185" s="758"/>
      <c r="X185" s="758"/>
      <c r="Y185" s="758"/>
      <c r="Z185" s="758"/>
      <c r="AA185" s="819" t="s">
        <v>307</v>
      </c>
      <c r="AB185" s="758"/>
      <c r="AC185" s="758"/>
      <c r="AD185" s="758"/>
      <c r="AE185" s="758"/>
      <c r="AF185" s="819" t="s">
        <v>308</v>
      </c>
      <c r="AG185" s="758"/>
      <c r="AH185" s="758"/>
      <c r="AI185" s="621" t="s">
        <v>84</v>
      </c>
      <c r="AJ185" s="818" t="s">
        <v>309</v>
      </c>
      <c r="AK185" s="758"/>
      <c r="AL185" s="758"/>
      <c r="AM185" s="758"/>
      <c r="AN185" s="758"/>
      <c r="AO185" s="758"/>
      <c r="AP185" s="620">
        <v>420000000</v>
      </c>
      <c r="AQ185" s="673">
        <v>401464151</v>
      </c>
      <c r="AR185" s="620">
        <v>18535849</v>
      </c>
      <c r="AS185" s="619">
        <v>0</v>
      </c>
      <c r="AT185" s="673">
        <v>401464151</v>
      </c>
      <c r="AU185" s="619">
        <v>0</v>
      </c>
      <c r="AV185" s="673">
        <v>401464151</v>
      </c>
      <c r="AW185" s="619">
        <v>0</v>
      </c>
      <c r="AX185" s="674">
        <v>0</v>
      </c>
      <c r="AY185" s="620">
        <v>401464151</v>
      </c>
      <c r="AZ185" s="619">
        <v>0</v>
      </c>
      <c r="BA185" s="619">
        <v>0</v>
      </c>
      <c r="BB185" s="619">
        <v>0</v>
      </c>
    </row>
    <row r="186" spans="1:54">
      <c r="A186" s="819" t="s">
        <v>33</v>
      </c>
      <c r="B186" s="758"/>
      <c r="C186" s="819" t="s">
        <v>323</v>
      </c>
      <c r="D186" s="758"/>
      <c r="E186" s="819" t="s">
        <v>326</v>
      </c>
      <c r="F186" s="758"/>
      <c r="G186" s="819" t="s">
        <v>313</v>
      </c>
      <c r="H186" s="758"/>
      <c r="I186" s="819" t="s">
        <v>313</v>
      </c>
      <c r="J186" s="758"/>
      <c r="K186" s="758"/>
      <c r="L186" s="819" t="s">
        <v>316</v>
      </c>
      <c r="M186" s="758"/>
      <c r="N186" s="758"/>
      <c r="O186" s="819"/>
      <c r="P186" s="758"/>
      <c r="Q186" s="819"/>
      <c r="R186" s="758"/>
      <c r="S186" s="820" t="s">
        <v>456</v>
      </c>
      <c r="T186" s="758"/>
      <c r="U186" s="758"/>
      <c r="V186" s="758"/>
      <c r="W186" s="758"/>
      <c r="X186" s="758"/>
      <c r="Y186" s="758"/>
      <c r="Z186" s="758"/>
      <c r="AA186" s="819" t="s">
        <v>307</v>
      </c>
      <c r="AB186" s="758"/>
      <c r="AC186" s="758"/>
      <c r="AD186" s="758"/>
      <c r="AE186" s="758"/>
      <c r="AF186" s="819" t="s">
        <v>308</v>
      </c>
      <c r="AG186" s="758"/>
      <c r="AH186" s="758"/>
      <c r="AI186" s="621" t="s">
        <v>84</v>
      </c>
      <c r="AJ186" s="818" t="s">
        <v>309</v>
      </c>
      <c r="AK186" s="758"/>
      <c r="AL186" s="758"/>
      <c r="AM186" s="758"/>
      <c r="AN186" s="758"/>
      <c r="AO186" s="758"/>
      <c r="AP186" s="620">
        <v>420000000</v>
      </c>
      <c r="AQ186" s="673">
        <v>401464151</v>
      </c>
      <c r="AR186" s="620">
        <v>18535849</v>
      </c>
      <c r="AS186" s="619">
        <v>0</v>
      </c>
      <c r="AT186" s="673">
        <v>401464151</v>
      </c>
      <c r="AU186" s="619">
        <v>0</v>
      </c>
      <c r="AV186" s="673">
        <v>401464151</v>
      </c>
      <c r="AW186" s="619">
        <v>0</v>
      </c>
      <c r="AX186" s="674">
        <v>0</v>
      </c>
      <c r="AY186" s="620">
        <v>401464151</v>
      </c>
      <c r="AZ186" s="619">
        <v>0</v>
      </c>
      <c r="BA186" s="619">
        <v>0</v>
      </c>
      <c r="BB186" s="619">
        <v>0</v>
      </c>
    </row>
    <row r="187" spans="1:54">
      <c r="A187" s="821" t="s">
        <v>33</v>
      </c>
      <c r="B187" s="758"/>
      <c r="C187" s="821" t="s">
        <v>323</v>
      </c>
      <c r="D187" s="758"/>
      <c r="E187" s="821" t="s">
        <v>326</v>
      </c>
      <c r="F187" s="758"/>
      <c r="G187" s="821" t="s">
        <v>323</v>
      </c>
      <c r="H187" s="758"/>
      <c r="I187" s="821"/>
      <c r="J187" s="758"/>
      <c r="K187" s="758"/>
      <c r="L187" s="821"/>
      <c r="M187" s="758"/>
      <c r="N187" s="758"/>
      <c r="O187" s="821"/>
      <c r="P187" s="758"/>
      <c r="Q187" s="821"/>
      <c r="R187" s="758"/>
      <c r="S187" s="822" t="s">
        <v>350</v>
      </c>
      <c r="T187" s="758"/>
      <c r="U187" s="758"/>
      <c r="V187" s="758"/>
      <c r="W187" s="758"/>
      <c r="X187" s="758"/>
      <c r="Y187" s="758"/>
      <c r="Z187" s="758"/>
      <c r="AA187" s="821" t="s">
        <v>307</v>
      </c>
      <c r="AB187" s="758"/>
      <c r="AC187" s="758"/>
      <c r="AD187" s="758"/>
      <c r="AE187" s="758"/>
      <c r="AF187" s="821" t="s">
        <v>308</v>
      </c>
      <c r="AG187" s="758"/>
      <c r="AH187" s="758"/>
      <c r="AI187" s="624" t="s">
        <v>84</v>
      </c>
      <c r="AJ187" s="823" t="s">
        <v>309</v>
      </c>
      <c r="AK187" s="758"/>
      <c r="AL187" s="758"/>
      <c r="AM187" s="758"/>
      <c r="AN187" s="758"/>
      <c r="AO187" s="758"/>
      <c r="AP187" s="623">
        <v>211298000000</v>
      </c>
      <c r="AQ187" s="670">
        <v>8000000</v>
      </c>
      <c r="AR187" s="623">
        <v>9058500000</v>
      </c>
      <c r="AS187" s="622">
        <v>0</v>
      </c>
      <c r="AT187" s="670">
        <v>1807578176</v>
      </c>
      <c r="AU187" s="623">
        <v>-1799578176</v>
      </c>
      <c r="AV187" s="670">
        <v>15738791923</v>
      </c>
      <c r="AW187" s="623">
        <v>-13931213747</v>
      </c>
      <c r="AX187" s="670">
        <v>15771540468</v>
      </c>
      <c r="AY187" s="623">
        <v>-32748545</v>
      </c>
      <c r="AZ187" s="623">
        <v>15771540468</v>
      </c>
      <c r="BA187" s="622">
        <v>0</v>
      </c>
      <c r="BB187" s="623">
        <v>181183</v>
      </c>
    </row>
    <row r="188" spans="1:54">
      <c r="A188" s="821" t="s">
        <v>33</v>
      </c>
      <c r="B188" s="758"/>
      <c r="C188" s="821" t="s">
        <v>323</v>
      </c>
      <c r="D188" s="758"/>
      <c r="E188" s="821" t="s">
        <v>326</v>
      </c>
      <c r="F188" s="758"/>
      <c r="G188" s="821" t="s">
        <v>323</v>
      </c>
      <c r="H188" s="758"/>
      <c r="I188" s="821"/>
      <c r="J188" s="758"/>
      <c r="K188" s="758"/>
      <c r="L188" s="821"/>
      <c r="M188" s="758"/>
      <c r="N188" s="758"/>
      <c r="O188" s="821"/>
      <c r="P188" s="758"/>
      <c r="Q188" s="821"/>
      <c r="R188" s="758"/>
      <c r="S188" s="822" t="s">
        <v>350</v>
      </c>
      <c r="T188" s="758"/>
      <c r="U188" s="758"/>
      <c r="V188" s="758"/>
      <c r="W188" s="758"/>
      <c r="X188" s="758"/>
      <c r="Y188" s="758"/>
      <c r="Z188" s="758"/>
      <c r="AA188" s="821" t="s">
        <v>307</v>
      </c>
      <c r="AB188" s="758"/>
      <c r="AC188" s="758"/>
      <c r="AD188" s="758"/>
      <c r="AE188" s="758"/>
      <c r="AF188" s="821" t="s">
        <v>310</v>
      </c>
      <c r="AG188" s="758"/>
      <c r="AH188" s="758"/>
      <c r="AI188" s="624" t="s">
        <v>42</v>
      </c>
      <c r="AJ188" s="823" t="s">
        <v>312</v>
      </c>
      <c r="AK188" s="758"/>
      <c r="AL188" s="758"/>
      <c r="AM188" s="758"/>
      <c r="AN188" s="758"/>
      <c r="AO188" s="758"/>
      <c r="AP188" s="623">
        <v>66513900000</v>
      </c>
      <c r="AQ188" s="670">
        <v>383351860</v>
      </c>
      <c r="AR188" s="623">
        <v>50027245401</v>
      </c>
      <c r="AS188" s="622">
        <v>0</v>
      </c>
      <c r="AT188" s="670">
        <v>795844296</v>
      </c>
      <c r="AU188" s="623">
        <v>-412492436</v>
      </c>
      <c r="AV188" s="670">
        <v>1086745468</v>
      </c>
      <c r="AW188" s="623">
        <v>-290901172</v>
      </c>
      <c r="AX188" s="670">
        <v>777770556</v>
      </c>
      <c r="AY188" s="623">
        <v>308974912</v>
      </c>
      <c r="AZ188" s="623">
        <v>777770556</v>
      </c>
      <c r="BA188" s="622">
        <v>0</v>
      </c>
      <c r="BB188" s="622">
        <v>0</v>
      </c>
    </row>
    <row r="189" spans="1:54">
      <c r="A189" s="819" t="s">
        <v>33</v>
      </c>
      <c r="B189" s="758"/>
      <c r="C189" s="819" t="s">
        <v>323</v>
      </c>
      <c r="D189" s="758"/>
      <c r="E189" s="819" t="s">
        <v>326</v>
      </c>
      <c r="F189" s="758"/>
      <c r="G189" s="819" t="s">
        <v>323</v>
      </c>
      <c r="H189" s="758"/>
      <c r="I189" s="819" t="s">
        <v>317</v>
      </c>
      <c r="J189" s="758"/>
      <c r="K189" s="758"/>
      <c r="L189" s="819"/>
      <c r="M189" s="758"/>
      <c r="N189" s="758"/>
      <c r="O189" s="819"/>
      <c r="P189" s="758"/>
      <c r="Q189" s="819"/>
      <c r="R189" s="758"/>
      <c r="S189" s="820" t="s">
        <v>113</v>
      </c>
      <c r="T189" s="758"/>
      <c r="U189" s="758"/>
      <c r="V189" s="758"/>
      <c r="W189" s="758"/>
      <c r="X189" s="758"/>
      <c r="Y189" s="758"/>
      <c r="Z189" s="758"/>
      <c r="AA189" s="819" t="s">
        <v>307</v>
      </c>
      <c r="AB189" s="758"/>
      <c r="AC189" s="758"/>
      <c r="AD189" s="758"/>
      <c r="AE189" s="758"/>
      <c r="AF189" s="819" t="s">
        <v>308</v>
      </c>
      <c r="AG189" s="758"/>
      <c r="AH189" s="758"/>
      <c r="AI189" s="621" t="s">
        <v>84</v>
      </c>
      <c r="AJ189" s="818" t="s">
        <v>309</v>
      </c>
      <c r="AK189" s="758"/>
      <c r="AL189" s="758"/>
      <c r="AM189" s="758"/>
      <c r="AN189" s="758"/>
      <c r="AO189" s="758"/>
      <c r="AP189" s="620">
        <v>298000000</v>
      </c>
      <c r="AQ189" s="673">
        <v>8000000</v>
      </c>
      <c r="AR189" s="620">
        <v>58500000</v>
      </c>
      <c r="AS189" s="619">
        <v>0</v>
      </c>
      <c r="AT189" s="673">
        <v>8000000</v>
      </c>
      <c r="AU189" s="619">
        <v>0</v>
      </c>
      <c r="AV189" s="673">
        <v>16500000</v>
      </c>
      <c r="AW189" s="620">
        <v>-8500000</v>
      </c>
      <c r="AX189" s="673">
        <v>16500000</v>
      </c>
      <c r="AY189" s="619">
        <v>0</v>
      </c>
      <c r="AZ189" s="620">
        <v>16500000</v>
      </c>
      <c r="BA189" s="619">
        <v>0</v>
      </c>
      <c r="BB189" s="619">
        <v>0</v>
      </c>
    </row>
    <row r="190" spans="1:54">
      <c r="A190" s="819" t="s">
        <v>33</v>
      </c>
      <c r="B190" s="758"/>
      <c r="C190" s="819" t="s">
        <v>323</v>
      </c>
      <c r="D190" s="758"/>
      <c r="E190" s="819" t="s">
        <v>326</v>
      </c>
      <c r="F190" s="758"/>
      <c r="G190" s="819" t="s">
        <v>323</v>
      </c>
      <c r="H190" s="758"/>
      <c r="I190" s="819" t="s">
        <v>327</v>
      </c>
      <c r="J190" s="758"/>
      <c r="K190" s="758"/>
      <c r="L190" s="819"/>
      <c r="M190" s="758"/>
      <c r="N190" s="758"/>
      <c r="O190" s="819"/>
      <c r="P190" s="758"/>
      <c r="Q190" s="819"/>
      <c r="R190" s="758"/>
      <c r="S190" s="820" t="s">
        <v>114</v>
      </c>
      <c r="T190" s="758"/>
      <c r="U190" s="758"/>
      <c r="V190" s="758"/>
      <c r="W190" s="758"/>
      <c r="X190" s="758"/>
      <c r="Y190" s="758"/>
      <c r="Z190" s="758"/>
      <c r="AA190" s="819" t="s">
        <v>307</v>
      </c>
      <c r="AB190" s="758"/>
      <c r="AC190" s="758"/>
      <c r="AD190" s="758"/>
      <c r="AE190" s="758"/>
      <c r="AF190" s="819" t="s">
        <v>308</v>
      </c>
      <c r="AG190" s="758"/>
      <c r="AH190" s="758"/>
      <c r="AI190" s="621" t="s">
        <v>84</v>
      </c>
      <c r="AJ190" s="818" t="s">
        <v>309</v>
      </c>
      <c r="AK190" s="758"/>
      <c r="AL190" s="758"/>
      <c r="AM190" s="758"/>
      <c r="AN190" s="758"/>
      <c r="AO190" s="758"/>
      <c r="AP190" s="620">
        <v>211000000000</v>
      </c>
      <c r="AQ190" s="674">
        <v>0</v>
      </c>
      <c r="AR190" s="620">
        <v>9000000000</v>
      </c>
      <c r="AS190" s="619">
        <v>0</v>
      </c>
      <c r="AT190" s="673">
        <v>1799578176</v>
      </c>
      <c r="AU190" s="620">
        <v>-1799578176</v>
      </c>
      <c r="AV190" s="673">
        <v>15722291923</v>
      </c>
      <c r="AW190" s="620">
        <v>-13922713747</v>
      </c>
      <c r="AX190" s="673">
        <v>15755040468</v>
      </c>
      <c r="AY190" s="620">
        <v>-32748545</v>
      </c>
      <c r="AZ190" s="620">
        <v>15755040468</v>
      </c>
      <c r="BA190" s="619">
        <v>0</v>
      </c>
      <c r="BB190" s="620">
        <v>181183</v>
      </c>
    </row>
    <row r="191" spans="1:54">
      <c r="A191" s="819" t="s">
        <v>33</v>
      </c>
      <c r="B191" s="758"/>
      <c r="C191" s="819" t="s">
        <v>323</v>
      </c>
      <c r="D191" s="758"/>
      <c r="E191" s="819" t="s">
        <v>326</v>
      </c>
      <c r="F191" s="758"/>
      <c r="G191" s="819" t="s">
        <v>323</v>
      </c>
      <c r="H191" s="758"/>
      <c r="I191" s="819" t="s">
        <v>99</v>
      </c>
      <c r="J191" s="758"/>
      <c r="K191" s="758"/>
      <c r="L191" s="819"/>
      <c r="M191" s="758"/>
      <c r="N191" s="758"/>
      <c r="O191" s="819"/>
      <c r="P191" s="758"/>
      <c r="Q191" s="819"/>
      <c r="R191" s="758"/>
      <c r="S191" s="820" t="s">
        <v>207</v>
      </c>
      <c r="T191" s="758"/>
      <c r="U191" s="758"/>
      <c r="V191" s="758"/>
      <c r="W191" s="758"/>
      <c r="X191" s="758"/>
      <c r="Y191" s="758"/>
      <c r="Z191" s="758"/>
      <c r="AA191" s="819" t="s">
        <v>307</v>
      </c>
      <c r="AB191" s="758"/>
      <c r="AC191" s="758"/>
      <c r="AD191" s="758"/>
      <c r="AE191" s="758"/>
      <c r="AF191" s="819" t="s">
        <v>310</v>
      </c>
      <c r="AG191" s="758"/>
      <c r="AH191" s="758"/>
      <c r="AI191" s="621" t="s">
        <v>42</v>
      </c>
      <c r="AJ191" s="818" t="s">
        <v>312</v>
      </c>
      <c r="AK191" s="758"/>
      <c r="AL191" s="758"/>
      <c r="AM191" s="758"/>
      <c r="AN191" s="758"/>
      <c r="AO191" s="758"/>
      <c r="AP191" s="620">
        <v>66009000000</v>
      </c>
      <c r="AQ191" s="673">
        <v>383351860</v>
      </c>
      <c r="AR191" s="620">
        <v>49522345401</v>
      </c>
      <c r="AS191" s="619">
        <v>0</v>
      </c>
      <c r="AT191" s="673">
        <v>795844296</v>
      </c>
      <c r="AU191" s="620">
        <v>-412492436</v>
      </c>
      <c r="AV191" s="673">
        <v>1086745468</v>
      </c>
      <c r="AW191" s="620">
        <v>-290901172</v>
      </c>
      <c r="AX191" s="673">
        <v>777770556</v>
      </c>
      <c r="AY191" s="620">
        <v>308974912</v>
      </c>
      <c r="AZ191" s="620">
        <v>777770556</v>
      </c>
      <c r="BA191" s="619">
        <v>0</v>
      </c>
      <c r="BB191" s="619">
        <v>0</v>
      </c>
    </row>
    <row r="192" spans="1:54">
      <c r="A192" s="819" t="s">
        <v>33</v>
      </c>
      <c r="B192" s="758"/>
      <c r="C192" s="819" t="s">
        <v>323</v>
      </c>
      <c r="D192" s="758"/>
      <c r="E192" s="819" t="s">
        <v>326</v>
      </c>
      <c r="F192" s="758"/>
      <c r="G192" s="819" t="s">
        <v>323</v>
      </c>
      <c r="H192" s="758"/>
      <c r="I192" s="819" t="s">
        <v>99</v>
      </c>
      <c r="J192" s="758"/>
      <c r="K192" s="758"/>
      <c r="L192" s="819" t="s">
        <v>313</v>
      </c>
      <c r="M192" s="758"/>
      <c r="N192" s="758"/>
      <c r="O192" s="819" t="s">
        <v>270</v>
      </c>
      <c r="P192" s="758"/>
      <c r="Q192" s="819" t="s">
        <v>270</v>
      </c>
      <c r="R192" s="758"/>
      <c r="S192" s="820" t="s">
        <v>115</v>
      </c>
      <c r="T192" s="758"/>
      <c r="U192" s="758"/>
      <c r="V192" s="758"/>
      <c r="W192" s="758"/>
      <c r="X192" s="758"/>
      <c r="Y192" s="758"/>
      <c r="Z192" s="758"/>
      <c r="AA192" s="819" t="s">
        <v>307</v>
      </c>
      <c r="AB192" s="758"/>
      <c r="AC192" s="758"/>
      <c r="AD192" s="758"/>
      <c r="AE192" s="758"/>
      <c r="AF192" s="819" t="s">
        <v>310</v>
      </c>
      <c r="AG192" s="758"/>
      <c r="AH192" s="758"/>
      <c r="AI192" s="621" t="s">
        <v>42</v>
      </c>
      <c r="AJ192" s="818" t="s">
        <v>312</v>
      </c>
      <c r="AK192" s="758"/>
      <c r="AL192" s="758"/>
      <c r="AM192" s="758"/>
      <c r="AN192" s="758"/>
      <c r="AO192" s="758"/>
      <c r="AP192" s="620">
        <v>58014500000</v>
      </c>
      <c r="AQ192" s="673">
        <v>383351860</v>
      </c>
      <c r="AR192" s="620">
        <v>49447345401</v>
      </c>
      <c r="AS192" s="619">
        <v>0</v>
      </c>
      <c r="AT192" s="673">
        <v>792988821</v>
      </c>
      <c r="AU192" s="620">
        <v>-409636961</v>
      </c>
      <c r="AV192" s="673">
        <v>1083302133</v>
      </c>
      <c r="AW192" s="620">
        <v>-290313312</v>
      </c>
      <c r="AX192" s="673">
        <v>774327221</v>
      </c>
      <c r="AY192" s="620">
        <v>308974912</v>
      </c>
      <c r="AZ192" s="620">
        <v>774327221</v>
      </c>
      <c r="BA192" s="619">
        <v>0</v>
      </c>
      <c r="BB192" s="619">
        <v>0</v>
      </c>
    </row>
    <row r="193" spans="1:54">
      <c r="A193" s="819" t="s">
        <v>33</v>
      </c>
      <c r="B193" s="758"/>
      <c r="C193" s="819" t="s">
        <v>323</v>
      </c>
      <c r="D193" s="758"/>
      <c r="E193" s="819" t="s">
        <v>326</v>
      </c>
      <c r="F193" s="758"/>
      <c r="G193" s="819" t="s">
        <v>323</v>
      </c>
      <c r="H193" s="758"/>
      <c r="I193" s="819" t="s">
        <v>99</v>
      </c>
      <c r="J193" s="758"/>
      <c r="K193" s="758"/>
      <c r="L193" s="819" t="s">
        <v>316</v>
      </c>
      <c r="M193" s="758"/>
      <c r="N193" s="758"/>
      <c r="O193" s="819" t="s">
        <v>270</v>
      </c>
      <c r="P193" s="758"/>
      <c r="Q193" s="819" t="s">
        <v>270</v>
      </c>
      <c r="R193" s="758"/>
      <c r="S193" s="820" t="s">
        <v>116</v>
      </c>
      <c r="T193" s="758"/>
      <c r="U193" s="758"/>
      <c r="V193" s="758"/>
      <c r="W193" s="758"/>
      <c r="X193" s="758"/>
      <c r="Y193" s="758"/>
      <c r="Z193" s="758"/>
      <c r="AA193" s="819" t="s">
        <v>307</v>
      </c>
      <c r="AB193" s="758"/>
      <c r="AC193" s="758"/>
      <c r="AD193" s="758"/>
      <c r="AE193" s="758"/>
      <c r="AF193" s="819" t="s">
        <v>310</v>
      </c>
      <c r="AG193" s="758"/>
      <c r="AH193" s="758"/>
      <c r="AI193" s="621" t="s">
        <v>42</v>
      </c>
      <c r="AJ193" s="818" t="s">
        <v>312</v>
      </c>
      <c r="AK193" s="758"/>
      <c r="AL193" s="758"/>
      <c r="AM193" s="758"/>
      <c r="AN193" s="758"/>
      <c r="AO193" s="758"/>
      <c r="AP193" s="620">
        <v>7994500000</v>
      </c>
      <c r="AQ193" s="674">
        <v>0</v>
      </c>
      <c r="AR193" s="620">
        <v>75000000</v>
      </c>
      <c r="AS193" s="619">
        <v>0</v>
      </c>
      <c r="AT193" s="673">
        <v>2855475</v>
      </c>
      <c r="AU193" s="620">
        <v>-2855475</v>
      </c>
      <c r="AV193" s="673">
        <v>3443335</v>
      </c>
      <c r="AW193" s="620">
        <v>-587860</v>
      </c>
      <c r="AX193" s="673">
        <v>3443335</v>
      </c>
      <c r="AY193" s="619">
        <v>0</v>
      </c>
      <c r="AZ193" s="620">
        <v>3443335</v>
      </c>
      <c r="BA193" s="619">
        <v>0</v>
      </c>
      <c r="BB193" s="619">
        <v>0</v>
      </c>
    </row>
    <row r="194" spans="1:54">
      <c r="A194" s="819" t="s">
        <v>33</v>
      </c>
      <c r="B194" s="758"/>
      <c r="C194" s="819" t="s">
        <v>323</v>
      </c>
      <c r="D194" s="758"/>
      <c r="E194" s="819" t="s">
        <v>326</v>
      </c>
      <c r="F194" s="758"/>
      <c r="G194" s="819" t="s">
        <v>323</v>
      </c>
      <c r="H194" s="758"/>
      <c r="I194" s="819" t="s">
        <v>351</v>
      </c>
      <c r="J194" s="758"/>
      <c r="K194" s="758"/>
      <c r="L194" s="819"/>
      <c r="M194" s="758"/>
      <c r="N194" s="758"/>
      <c r="O194" s="819"/>
      <c r="P194" s="758"/>
      <c r="Q194" s="819"/>
      <c r="R194" s="758"/>
      <c r="S194" s="820" t="s">
        <v>117</v>
      </c>
      <c r="T194" s="758"/>
      <c r="U194" s="758"/>
      <c r="V194" s="758"/>
      <c r="W194" s="758"/>
      <c r="X194" s="758"/>
      <c r="Y194" s="758"/>
      <c r="Z194" s="758"/>
      <c r="AA194" s="819" t="s">
        <v>307</v>
      </c>
      <c r="AB194" s="758"/>
      <c r="AC194" s="758"/>
      <c r="AD194" s="758"/>
      <c r="AE194" s="758"/>
      <c r="AF194" s="819" t="s">
        <v>310</v>
      </c>
      <c r="AG194" s="758"/>
      <c r="AH194" s="758"/>
      <c r="AI194" s="621" t="s">
        <v>42</v>
      </c>
      <c r="AJ194" s="818" t="s">
        <v>312</v>
      </c>
      <c r="AK194" s="758"/>
      <c r="AL194" s="758"/>
      <c r="AM194" s="758"/>
      <c r="AN194" s="758"/>
      <c r="AO194" s="758"/>
      <c r="AP194" s="620">
        <v>504900000</v>
      </c>
      <c r="AQ194" s="674">
        <v>0</v>
      </c>
      <c r="AR194" s="620">
        <v>504900000</v>
      </c>
      <c r="AS194" s="619">
        <v>0</v>
      </c>
      <c r="AT194" s="674">
        <v>0</v>
      </c>
      <c r="AU194" s="619">
        <v>0</v>
      </c>
      <c r="AV194" s="674">
        <v>0</v>
      </c>
      <c r="AW194" s="619">
        <v>0</v>
      </c>
      <c r="AX194" s="674">
        <v>0</v>
      </c>
      <c r="AY194" s="619">
        <v>0</v>
      </c>
      <c r="AZ194" s="619">
        <v>0</v>
      </c>
      <c r="BA194" s="619">
        <v>0</v>
      </c>
      <c r="BB194" s="619">
        <v>0</v>
      </c>
    </row>
    <row r="195" spans="1:54" s="625" customFormat="1">
      <c r="A195" s="838" t="s">
        <v>118</v>
      </c>
      <c r="B195" s="839"/>
      <c r="C195" s="838"/>
      <c r="D195" s="839"/>
      <c r="E195" s="838"/>
      <c r="F195" s="839"/>
      <c r="G195" s="838"/>
      <c r="H195" s="839"/>
      <c r="I195" s="838"/>
      <c r="J195" s="839"/>
      <c r="K195" s="839"/>
      <c r="L195" s="838"/>
      <c r="M195" s="839"/>
      <c r="N195" s="839"/>
      <c r="O195" s="838"/>
      <c r="P195" s="839"/>
      <c r="Q195" s="838"/>
      <c r="R195" s="839"/>
      <c r="S195" s="840" t="s">
        <v>27</v>
      </c>
      <c r="T195" s="839"/>
      <c r="U195" s="839"/>
      <c r="V195" s="839"/>
      <c r="W195" s="839"/>
      <c r="X195" s="839"/>
      <c r="Y195" s="839"/>
      <c r="Z195" s="839"/>
      <c r="AA195" s="838" t="s">
        <v>307</v>
      </c>
      <c r="AB195" s="839"/>
      <c r="AC195" s="839"/>
      <c r="AD195" s="839"/>
      <c r="AE195" s="839"/>
      <c r="AF195" s="838" t="s">
        <v>308</v>
      </c>
      <c r="AG195" s="839"/>
      <c r="AH195" s="839"/>
      <c r="AI195" s="628" t="s">
        <v>84</v>
      </c>
      <c r="AJ195" s="841" t="s">
        <v>309</v>
      </c>
      <c r="AK195" s="839"/>
      <c r="AL195" s="839"/>
      <c r="AM195" s="839"/>
      <c r="AN195" s="839"/>
      <c r="AO195" s="839"/>
      <c r="AP195" s="627">
        <v>29223254179</v>
      </c>
      <c r="AQ195" s="672">
        <v>280000000</v>
      </c>
      <c r="AR195" s="627">
        <v>12793815076</v>
      </c>
      <c r="AS195" s="627">
        <v>-2302834179</v>
      </c>
      <c r="AT195" s="672">
        <v>627426889</v>
      </c>
      <c r="AU195" s="627">
        <v>-347426889</v>
      </c>
      <c r="AV195" s="672">
        <v>768970216</v>
      </c>
      <c r="AW195" s="627">
        <v>-141543327</v>
      </c>
      <c r="AX195" s="672">
        <v>801934355</v>
      </c>
      <c r="AY195" s="627">
        <v>-32964139</v>
      </c>
      <c r="AZ195" s="627">
        <v>801934355</v>
      </c>
      <c r="BA195" s="626">
        <v>0</v>
      </c>
      <c r="BB195" s="626">
        <v>0</v>
      </c>
    </row>
    <row r="196" spans="1:54" s="625" customFormat="1">
      <c r="A196" s="838" t="s">
        <v>118</v>
      </c>
      <c r="B196" s="839"/>
      <c r="C196" s="838"/>
      <c r="D196" s="839"/>
      <c r="E196" s="838"/>
      <c r="F196" s="839"/>
      <c r="G196" s="838"/>
      <c r="H196" s="839"/>
      <c r="I196" s="838"/>
      <c r="J196" s="839"/>
      <c r="K196" s="839"/>
      <c r="L196" s="838"/>
      <c r="M196" s="839"/>
      <c r="N196" s="839"/>
      <c r="O196" s="838"/>
      <c r="P196" s="839"/>
      <c r="Q196" s="838"/>
      <c r="R196" s="839"/>
      <c r="S196" s="840" t="s">
        <v>27</v>
      </c>
      <c r="T196" s="839"/>
      <c r="U196" s="839"/>
      <c r="V196" s="839"/>
      <c r="W196" s="839"/>
      <c r="X196" s="839"/>
      <c r="Y196" s="839"/>
      <c r="Z196" s="839"/>
      <c r="AA196" s="838" t="s">
        <v>307</v>
      </c>
      <c r="AB196" s="839"/>
      <c r="AC196" s="839"/>
      <c r="AD196" s="839"/>
      <c r="AE196" s="839"/>
      <c r="AF196" s="838" t="s">
        <v>308</v>
      </c>
      <c r="AG196" s="839"/>
      <c r="AH196" s="839"/>
      <c r="AI196" s="628" t="s">
        <v>337</v>
      </c>
      <c r="AJ196" s="841" t="s">
        <v>355</v>
      </c>
      <c r="AK196" s="839"/>
      <c r="AL196" s="839"/>
      <c r="AM196" s="839"/>
      <c r="AN196" s="839"/>
      <c r="AO196" s="839"/>
      <c r="AP196" s="627">
        <v>9021085821</v>
      </c>
      <c r="AQ196" s="677">
        <v>0</v>
      </c>
      <c r="AR196" s="626">
        <v>0</v>
      </c>
      <c r="AS196" s="627">
        <v>-4021085821</v>
      </c>
      <c r="AT196" s="677">
        <v>0</v>
      </c>
      <c r="AU196" s="626">
        <v>0</v>
      </c>
      <c r="AV196" s="672">
        <v>25907273.640000001</v>
      </c>
      <c r="AW196" s="627">
        <v>-25907273.640000001</v>
      </c>
      <c r="AX196" s="672">
        <v>25907273.640000001</v>
      </c>
      <c r="AY196" s="626">
        <v>0</v>
      </c>
      <c r="AZ196" s="627">
        <v>25907273.640000001</v>
      </c>
      <c r="BA196" s="626">
        <v>0</v>
      </c>
      <c r="BB196" s="626">
        <v>0</v>
      </c>
    </row>
    <row r="197" spans="1:54" s="625" customFormat="1">
      <c r="A197" s="838" t="s">
        <v>118</v>
      </c>
      <c r="B197" s="839"/>
      <c r="C197" s="838"/>
      <c r="D197" s="839"/>
      <c r="E197" s="838"/>
      <c r="F197" s="839"/>
      <c r="G197" s="838"/>
      <c r="H197" s="839"/>
      <c r="I197" s="838"/>
      <c r="J197" s="839"/>
      <c r="K197" s="839"/>
      <c r="L197" s="838"/>
      <c r="M197" s="839"/>
      <c r="N197" s="839"/>
      <c r="O197" s="838"/>
      <c r="P197" s="839"/>
      <c r="Q197" s="838"/>
      <c r="R197" s="839"/>
      <c r="S197" s="840" t="s">
        <v>27</v>
      </c>
      <c r="T197" s="839"/>
      <c r="U197" s="839"/>
      <c r="V197" s="839"/>
      <c r="W197" s="839"/>
      <c r="X197" s="839"/>
      <c r="Y197" s="839"/>
      <c r="Z197" s="839"/>
      <c r="AA197" s="838" t="s">
        <v>307</v>
      </c>
      <c r="AB197" s="839"/>
      <c r="AC197" s="839"/>
      <c r="AD197" s="839"/>
      <c r="AE197" s="839"/>
      <c r="AF197" s="838" t="s">
        <v>308</v>
      </c>
      <c r="AG197" s="839"/>
      <c r="AH197" s="839"/>
      <c r="AI197" s="628" t="s">
        <v>320</v>
      </c>
      <c r="AJ197" s="841" t="s">
        <v>457</v>
      </c>
      <c r="AK197" s="839"/>
      <c r="AL197" s="839"/>
      <c r="AM197" s="839"/>
      <c r="AN197" s="839"/>
      <c r="AO197" s="839"/>
      <c r="AP197" s="627">
        <v>2815325822</v>
      </c>
      <c r="AQ197" s="672">
        <v>165600000</v>
      </c>
      <c r="AR197" s="627">
        <v>2343725822</v>
      </c>
      <c r="AS197" s="626">
        <v>0</v>
      </c>
      <c r="AT197" s="672">
        <v>328800000</v>
      </c>
      <c r="AU197" s="627">
        <v>-163200000</v>
      </c>
      <c r="AV197" s="677">
        <v>0</v>
      </c>
      <c r="AW197" s="627">
        <v>328800000</v>
      </c>
      <c r="AX197" s="677">
        <v>0</v>
      </c>
      <c r="AY197" s="626">
        <v>0</v>
      </c>
      <c r="AZ197" s="626">
        <v>0</v>
      </c>
      <c r="BA197" s="626">
        <v>0</v>
      </c>
      <c r="BB197" s="626">
        <v>0</v>
      </c>
    </row>
    <row r="198" spans="1:54">
      <c r="A198" s="821" t="s">
        <v>118</v>
      </c>
      <c r="B198" s="758"/>
      <c r="C198" s="821" t="s">
        <v>356</v>
      </c>
      <c r="D198" s="758"/>
      <c r="E198" s="821"/>
      <c r="F198" s="758"/>
      <c r="G198" s="821"/>
      <c r="H198" s="758"/>
      <c r="I198" s="821"/>
      <c r="J198" s="758"/>
      <c r="K198" s="758"/>
      <c r="L198" s="821"/>
      <c r="M198" s="758"/>
      <c r="N198" s="758"/>
      <c r="O198" s="821"/>
      <c r="P198" s="758"/>
      <c r="Q198" s="821"/>
      <c r="R198" s="758"/>
      <c r="S198" s="822" t="s">
        <v>357</v>
      </c>
      <c r="T198" s="758"/>
      <c r="U198" s="758"/>
      <c r="V198" s="758"/>
      <c r="W198" s="758"/>
      <c r="X198" s="758"/>
      <c r="Y198" s="758"/>
      <c r="Z198" s="758"/>
      <c r="AA198" s="821" t="s">
        <v>307</v>
      </c>
      <c r="AB198" s="758"/>
      <c r="AC198" s="758"/>
      <c r="AD198" s="758"/>
      <c r="AE198" s="758"/>
      <c r="AF198" s="821" t="s">
        <v>308</v>
      </c>
      <c r="AG198" s="758"/>
      <c r="AH198" s="758"/>
      <c r="AI198" s="624" t="s">
        <v>84</v>
      </c>
      <c r="AJ198" s="823" t="s">
        <v>309</v>
      </c>
      <c r="AK198" s="758"/>
      <c r="AL198" s="758"/>
      <c r="AM198" s="758"/>
      <c r="AN198" s="758"/>
      <c r="AO198" s="758"/>
      <c r="AP198" s="623">
        <v>17073920000</v>
      </c>
      <c r="AQ198" s="670">
        <v>280000000</v>
      </c>
      <c r="AR198" s="623">
        <v>3123395076</v>
      </c>
      <c r="AS198" s="623">
        <v>176080000</v>
      </c>
      <c r="AT198" s="670">
        <v>627426889</v>
      </c>
      <c r="AU198" s="623">
        <v>-347426889</v>
      </c>
      <c r="AV198" s="670">
        <v>768970216</v>
      </c>
      <c r="AW198" s="623">
        <v>-141543327</v>
      </c>
      <c r="AX198" s="670">
        <v>801934355</v>
      </c>
      <c r="AY198" s="623">
        <v>-32964139</v>
      </c>
      <c r="AZ198" s="623">
        <v>801934355</v>
      </c>
      <c r="BA198" s="622">
        <v>0</v>
      </c>
      <c r="BB198" s="622">
        <v>0</v>
      </c>
    </row>
    <row r="199" spans="1:54">
      <c r="A199" s="821" t="s">
        <v>118</v>
      </c>
      <c r="B199" s="758"/>
      <c r="C199" s="821" t="s">
        <v>356</v>
      </c>
      <c r="D199" s="758"/>
      <c r="E199" s="821"/>
      <c r="F199" s="758"/>
      <c r="G199" s="821"/>
      <c r="H199" s="758"/>
      <c r="I199" s="821"/>
      <c r="J199" s="758"/>
      <c r="K199" s="758"/>
      <c r="L199" s="821"/>
      <c r="M199" s="758"/>
      <c r="N199" s="758"/>
      <c r="O199" s="821"/>
      <c r="P199" s="758"/>
      <c r="Q199" s="821"/>
      <c r="R199" s="758"/>
      <c r="S199" s="822" t="s">
        <v>357</v>
      </c>
      <c r="T199" s="758"/>
      <c r="U199" s="758"/>
      <c r="V199" s="758"/>
      <c r="W199" s="758"/>
      <c r="X199" s="758"/>
      <c r="Y199" s="758"/>
      <c r="Z199" s="758"/>
      <c r="AA199" s="821" t="s">
        <v>307</v>
      </c>
      <c r="AB199" s="758"/>
      <c r="AC199" s="758"/>
      <c r="AD199" s="758"/>
      <c r="AE199" s="758"/>
      <c r="AF199" s="821" t="s">
        <v>308</v>
      </c>
      <c r="AG199" s="758"/>
      <c r="AH199" s="758"/>
      <c r="AI199" s="624" t="s">
        <v>320</v>
      </c>
      <c r="AJ199" s="823" t="s">
        <v>457</v>
      </c>
      <c r="AK199" s="758"/>
      <c r="AL199" s="758"/>
      <c r="AM199" s="758"/>
      <c r="AN199" s="758"/>
      <c r="AO199" s="758"/>
      <c r="AP199" s="623">
        <v>2815325822</v>
      </c>
      <c r="AQ199" s="670">
        <v>165600000</v>
      </c>
      <c r="AR199" s="623">
        <v>2343725822</v>
      </c>
      <c r="AS199" s="622">
        <v>0</v>
      </c>
      <c r="AT199" s="670">
        <v>328800000</v>
      </c>
      <c r="AU199" s="623">
        <v>-163200000</v>
      </c>
      <c r="AV199" s="671">
        <v>0</v>
      </c>
      <c r="AW199" s="623">
        <v>328800000</v>
      </c>
      <c r="AX199" s="671">
        <v>0</v>
      </c>
      <c r="AY199" s="622">
        <v>0</v>
      </c>
      <c r="AZ199" s="622">
        <v>0</v>
      </c>
      <c r="BA199" s="622">
        <v>0</v>
      </c>
      <c r="BB199" s="622">
        <v>0</v>
      </c>
    </row>
    <row r="200" spans="1:54">
      <c r="A200" s="821" t="s">
        <v>118</v>
      </c>
      <c r="B200" s="758"/>
      <c r="C200" s="821" t="s">
        <v>356</v>
      </c>
      <c r="D200" s="758"/>
      <c r="E200" s="821" t="s">
        <v>358</v>
      </c>
      <c r="F200" s="758"/>
      <c r="G200" s="821"/>
      <c r="H200" s="758"/>
      <c r="I200" s="821"/>
      <c r="J200" s="758"/>
      <c r="K200" s="758"/>
      <c r="L200" s="821"/>
      <c r="M200" s="758"/>
      <c r="N200" s="758"/>
      <c r="O200" s="821"/>
      <c r="P200" s="758"/>
      <c r="Q200" s="821"/>
      <c r="R200" s="758"/>
      <c r="S200" s="822" t="s">
        <v>359</v>
      </c>
      <c r="T200" s="758"/>
      <c r="U200" s="758"/>
      <c r="V200" s="758"/>
      <c r="W200" s="758"/>
      <c r="X200" s="758"/>
      <c r="Y200" s="758"/>
      <c r="Z200" s="758"/>
      <c r="AA200" s="821" t="s">
        <v>307</v>
      </c>
      <c r="AB200" s="758"/>
      <c r="AC200" s="758"/>
      <c r="AD200" s="758"/>
      <c r="AE200" s="758"/>
      <c r="AF200" s="821" t="s">
        <v>308</v>
      </c>
      <c r="AG200" s="758"/>
      <c r="AH200" s="758"/>
      <c r="AI200" s="624" t="s">
        <v>84</v>
      </c>
      <c r="AJ200" s="823" t="s">
        <v>309</v>
      </c>
      <c r="AK200" s="758"/>
      <c r="AL200" s="758"/>
      <c r="AM200" s="758"/>
      <c r="AN200" s="758"/>
      <c r="AO200" s="758"/>
      <c r="AP200" s="623">
        <v>17073920000</v>
      </c>
      <c r="AQ200" s="670">
        <v>280000000</v>
      </c>
      <c r="AR200" s="623">
        <v>3123395076</v>
      </c>
      <c r="AS200" s="623">
        <v>176080000</v>
      </c>
      <c r="AT200" s="670">
        <v>627426889</v>
      </c>
      <c r="AU200" s="623">
        <v>-347426889</v>
      </c>
      <c r="AV200" s="670">
        <v>768970216</v>
      </c>
      <c r="AW200" s="623">
        <v>-141543327</v>
      </c>
      <c r="AX200" s="670">
        <v>801934355</v>
      </c>
      <c r="AY200" s="623">
        <v>-32964139</v>
      </c>
      <c r="AZ200" s="623">
        <v>801934355</v>
      </c>
      <c r="BA200" s="622">
        <v>0</v>
      </c>
      <c r="BB200" s="622">
        <v>0</v>
      </c>
    </row>
    <row r="201" spans="1:54">
      <c r="A201" s="821" t="s">
        <v>118</v>
      </c>
      <c r="B201" s="758"/>
      <c r="C201" s="821" t="s">
        <v>356</v>
      </c>
      <c r="D201" s="758"/>
      <c r="E201" s="821" t="s">
        <v>358</v>
      </c>
      <c r="F201" s="758"/>
      <c r="G201" s="821"/>
      <c r="H201" s="758"/>
      <c r="I201" s="821"/>
      <c r="J201" s="758"/>
      <c r="K201" s="758"/>
      <c r="L201" s="821"/>
      <c r="M201" s="758"/>
      <c r="N201" s="758"/>
      <c r="O201" s="821"/>
      <c r="P201" s="758"/>
      <c r="Q201" s="821"/>
      <c r="R201" s="758"/>
      <c r="S201" s="822" t="s">
        <v>359</v>
      </c>
      <c r="T201" s="758"/>
      <c r="U201" s="758"/>
      <c r="V201" s="758"/>
      <c r="W201" s="758"/>
      <c r="X201" s="758"/>
      <c r="Y201" s="758"/>
      <c r="Z201" s="758"/>
      <c r="AA201" s="821" t="s">
        <v>307</v>
      </c>
      <c r="AB201" s="758"/>
      <c r="AC201" s="758"/>
      <c r="AD201" s="758"/>
      <c r="AE201" s="758"/>
      <c r="AF201" s="821" t="s">
        <v>308</v>
      </c>
      <c r="AG201" s="758"/>
      <c r="AH201" s="758"/>
      <c r="AI201" s="624" t="s">
        <v>320</v>
      </c>
      <c r="AJ201" s="823" t="s">
        <v>457</v>
      </c>
      <c r="AK201" s="758"/>
      <c r="AL201" s="758"/>
      <c r="AM201" s="758"/>
      <c r="AN201" s="758"/>
      <c r="AO201" s="758"/>
      <c r="AP201" s="623">
        <v>2815325822</v>
      </c>
      <c r="AQ201" s="670">
        <v>165600000</v>
      </c>
      <c r="AR201" s="623">
        <v>2343725822</v>
      </c>
      <c r="AS201" s="622">
        <v>0</v>
      </c>
      <c r="AT201" s="670">
        <v>328800000</v>
      </c>
      <c r="AU201" s="623">
        <v>-163200000</v>
      </c>
      <c r="AV201" s="671">
        <v>0</v>
      </c>
      <c r="AW201" s="623">
        <v>328800000</v>
      </c>
      <c r="AX201" s="671">
        <v>0</v>
      </c>
      <c r="AY201" s="622">
        <v>0</v>
      </c>
      <c r="AZ201" s="622">
        <v>0</v>
      </c>
      <c r="BA201" s="622">
        <v>0</v>
      </c>
      <c r="BB201" s="622">
        <v>0</v>
      </c>
    </row>
    <row r="202" spans="1:54" s="650" customFormat="1">
      <c r="A202" s="828" t="s">
        <v>118</v>
      </c>
      <c r="B202" s="825"/>
      <c r="C202" s="828" t="s">
        <v>356</v>
      </c>
      <c r="D202" s="825"/>
      <c r="E202" s="828" t="s">
        <v>358</v>
      </c>
      <c r="F202" s="825"/>
      <c r="G202" s="828" t="s">
        <v>313</v>
      </c>
      <c r="H202" s="825"/>
      <c r="I202" s="828"/>
      <c r="J202" s="825"/>
      <c r="K202" s="825"/>
      <c r="L202" s="828"/>
      <c r="M202" s="825"/>
      <c r="N202" s="825"/>
      <c r="O202" s="828"/>
      <c r="P202" s="825"/>
      <c r="Q202" s="828"/>
      <c r="R202" s="825"/>
      <c r="S202" s="830" t="s">
        <v>271</v>
      </c>
      <c r="T202" s="825"/>
      <c r="U202" s="825"/>
      <c r="V202" s="825"/>
      <c r="W202" s="825"/>
      <c r="X202" s="825"/>
      <c r="Y202" s="825"/>
      <c r="Z202" s="825"/>
      <c r="AA202" s="828" t="s">
        <v>307</v>
      </c>
      <c r="AB202" s="825"/>
      <c r="AC202" s="825"/>
      <c r="AD202" s="825"/>
      <c r="AE202" s="825"/>
      <c r="AF202" s="828" t="s">
        <v>308</v>
      </c>
      <c r="AG202" s="825"/>
      <c r="AH202" s="825"/>
      <c r="AI202" s="680" t="s">
        <v>84</v>
      </c>
      <c r="AJ202" s="829" t="s">
        <v>309</v>
      </c>
      <c r="AK202" s="825"/>
      <c r="AL202" s="825"/>
      <c r="AM202" s="825"/>
      <c r="AN202" s="825"/>
      <c r="AO202" s="825"/>
      <c r="AP202" s="620">
        <v>1300000000</v>
      </c>
      <c r="AQ202" s="674">
        <v>0</v>
      </c>
      <c r="AR202" s="620">
        <v>199000000</v>
      </c>
      <c r="AS202" s="620">
        <v>400000000</v>
      </c>
      <c r="AT202" s="673">
        <v>2129998</v>
      </c>
      <c r="AU202" s="620">
        <v>-2129998</v>
      </c>
      <c r="AV202" s="681">
        <v>9347274</v>
      </c>
      <c r="AW202" s="681">
        <v>-7217276</v>
      </c>
      <c r="AX202" s="681">
        <v>10418015</v>
      </c>
      <c r="AY202" s="681">
        <v>-1070741</v>
      </c>
      <c r="AZ202" s="681">
        <v>10418015</v>
      </c>
      <c r="BA202" s="682">
        <v>0</v>
      </c>
      <c r="BB202" s="682">
        <v>0</v>
      </c>
    </row>
    <row r="203" spans="1:54">
      <c r="A203" s="821" t="s">
        <v>118</v>
      </c>
      <c r="B203" s="758"/>
      <c r="C203" s="821" t="s">
        <v>356</v>
      </c>
      <c r="D203" s="758"/>
      <c r="E203" s="821" t="s">
        <v>358</v>
      </c>
      <c r="F203" s="758"/>
      <c r="G203" s="821" t="s">
        <v>313</v>
      </c>
      <c r="H203" s="758"/>
      <c r="I203" s="821"/>
      <c r="J203" s="758"/>
      <c r="K203" s="758"/>
      <c r="L203" s="821"/>
      <c r="M203" s="758"/>
      <c r="N203" s="758"/>
      <c r="O203" s="821"/>
      <c r="P203" s="758"/>
      <c r="Q203" s="821"/>
      <c r="R203" s="758"/>
      <c r="S203" s="822" t="s">
        <v>271</v>
      </c>
      <c r="T203" s="758"/>
      <c r="U203" s="758"/>
      <c r="V203" s="758"/>
      <c r="W203" s="758"/>
      <c r="X203" s="758"/>
      <c r="Y203" s="758"/>
      <c r="Z203" s="758"/>
      <c r="AA203" s="821" t="s">
        <v>307</v>
      </c>
      <c r="AB203" s="758"/>
      <c r="AC203" s="758"/>
      <c r="AD203" s="758"/>
      <c r="AE203" s="758"/>
      <c r="AF203" s="821" t="s">
        <v>308</v>
      </c>
      <c r="AG203" s="758"/>
      <c r="AH203" s="758"/>
      <c r="AI203" s="624" t="s">
        <v>320</v>
      </c>
      <c r="AJ203" s="823" t="s">
        <v>457</v>
      </c>
      <c r="AK203" s="758"/>
      <c r="AL203" s="758"/>
      <c r="AM203" s="758"/>
      <c r="AN203" s="758"/>
      <c r="AO203" s="758"/>
      <c r="AP203" s="623">
        <v>2815325822</v>
      </c>
      <c r="AQ203" s="670">
        <v>165600000</v>
      </c>
      <c r="AR203" s="623">
        <v>2343725822</v>
      </c>
      <c r="AS203" s="622">
        <v>0</v>
      </c>
      <c r="AT203" s="670">
        <v>328800000</v>
      </c>
      <c r="AU203" s="623">
        <v>-163200000</v>
      </c>
      <c r="AV203" s="671">
        <v>0</v>
      </c>
      <c r="AW203" s="623">
        <v>328800000</v>
      </c>
      <c r="AX203" s="671">
        <v>0</v>
      </c>
      <c r="AY203" s="622">
        <v>0</v>
      </c>
      <c r="AZ203" s="622">
        <v>0</v>
      </c>
      <c r="BA203" s="622">
        <v>0</v>
      </c>
      <c r="BB203" s="622">
        <v>0</v>
      </c>
    </row>
    <row r="204" spans="1:54">
      <c r="A204" s="821" t="s">
        <v>118</v>
      </c>
      <c r="B204" s="758"/>
      <c r="C204" s="821" t="s">
        <v>356</v>
      </c>
      <c r="D204" s="758"/>
      <c r="E204" s="821" t="s">
        <v>358</v>
      </c>
      <c r="F204" s="758"/>
      <c r="G204" s="821" t="s">
        <v>313</v>
      </c>
      <c r="H204" s="758"/>
      <c r="I204" s="821" t="s">
        <v>314</v>
      </c>
      <c r="J204" s="758"/>
      <c r="K204" s="758"/>
      <c r="L204" s="821"/>
      <c r="M204" s="758"/>
      <c r="N204" s="758"/>
      <c r="O204" s="821"/>
      <c r="P204" s="758"/>
      <c r="Q204" s="821"/>
      <c r="R204" s="758"/>
      <c r="S204" s="822" t="s">
        <v>271</v>
      </c>
      <c r="T204" s="758"/>
      <c r="U204" s="758"/>
      <c r="V204" s="758"/>
      <c r="W204" s="758"/>
      <c r="X204" s="758"/>
      <c r="Y204" s="758"/>
      <c r="Z204" s="758"/>
      <c r="AA204" s="821" t="s">
        <v>307</v>
      </c>
      <c r="AB204" s="758"/>
      <c r="AC204" s="758"/>
      <c r="AD204" s="758"/>
      <c r="AE204" s="758"/>
      <c r="AF204" s="821" t="s">
        <v>308</v>
      </c>
      <c r="AG204" s="758"/>
      <c r="AH204" s="758"/>
      <c r="AI204" s="624" t="s">
        <v>84</v>
      </c>
      <c r="AJ204" s="823" t="s">
        <v>309</v>
      </c>
      <c r="AK204" s="758"/>
      <c r="AL204" s="758"/>
      <c r="AM204" s="758"/>
      <c r="AN204" s="758"/>
      <c r="AO204" s="758"/>
      <c r="AP204" s="623">
        <v>1300000000</v>
      </c>
      <c r="AQ204" s="671">
        <v>0</v>
      </c>
      <c r="AR204" s="623">
        <v>199000000</v>
      </c>
      <c r="AS204" s="622">
        <v>0</v>
      </c>
      <c r="AT204" s="670">
        <v>2129998</v>
      </c>
      <c r="AU204" s="623">
        <v>-2129998</v>
      </c>
      <c r="AV204" s="670">
        <v>9347274</v>
      </c>
      <c r="AW204" s="623">
        <v>-7217276</v>
      </c>
      <c r="AX204" s="670">
        <v>10418015</v>
      </c>
      <c r="AY204" s="623">
        <v>-1070741</v>
      </c>
      <c r="AZ204" s="623">
        <v>10418015</v>
      </c>
      <c r="BA204" s="622">
        <v>0</v>
      </c>
      <c r="BB204" s="622">
        <v>0</v>
      </c>
    </row>
    <row r="205" spans="1:54">
      <c r="A205" s="821" t="s">
        <v>118</v>
      </c>
      <c r="B205" s="758"/>
      <c r="C205" s="821" t="s">
        <v>356</v>
      </c>
      <c r="D205" s="758"/>
      <c r="E205" s="821" t="s">
        <v>358</v>
      </c>
      <c r="F205" s="758"/>
      <c r="G205" s="821" t="s">
        <v>313</v>
      </c>
      <c r="H205" s="758"/>
      <c r="I205" s="821" t="s">
        <v>314</v>
      </c>
      <c r="J205" s="758"/>
      <c r="K205" s="758"/>
      <c r="L205" s="821"/>
      <c r="M205" s="758"/>
      <c r="N205" s="758"/>
      <c r="O205" s="821"/>
      <c r="P205" s="758"/>
      <c r="Q205" s="821"/>
      <c r="R205" s="758"/>
      <c r="S205" s="822" t="s">
        <v>271</v>
      </c>
      <c r="T205" s="758"/>
      <c r="U205" s="758"/>
      <c r="V205" s="758"/>
      <c r="W205" s="758"/>
      <c r="X205" s="758"/>
      <c r="Y205" s="758"/>
      <c r="Z205" s="758"/>
      <c r="AA205" s="821" t="s">
        <v>307</v>
      </c>
      <c r="AB205" s="758"/>
      <c r="AC205" s="758"/>
      <c r="AD205" s="758"/>
      <c r="AE205" s="758"/>
      <c r="AF205" s="821" t="s">
        <v>308</v>
      </c>
      <c r="AG205" s="758"/>
      <c r="AH205" s="758"/>
      <c r="AI205" s="624" t="s">
        <v>320</v>
      </c>
      <c r="AJ205" s="823" t="s">
        <v>457</v>
      </c>
      <c r="AK205" s="758"/>
      <c r="AL205" s="758"/>
      <c r="AM205" s="758"/>
      <c r="AN205" s="758"/>
      <c r="AO205" s="758"/>
      <c r="AP205" s="623">
        <v>2815325822</v>
      </c>
      <c r="AQ205" s="670">
        <v>165600000</v>
      </c>
      <c r="AR205" s="623">
        <v>2343725822</v>
      </c>
      <c r="AS205" s="622">
        <v>0</v>
      </c>
      <c r="AT205" s="670">
        <v>328800000</v>
      </c>
      <c r="AU205" s="623">
        <v>-163200000</v>
      </c>
      <c r="AV205" s="671">
        <v>0</v>
      </c>
      <c r="AW205" s="623">
        <v>328800000</v>
      </c>
      <c r="AX205" s="671">
        <v>0</v>
      </c>
      <c r="AY205" s="622">
        <v>0</v>
      </c>
      <c r="AZ205" s="622">
        <v>0</v>
      </c>
      <c r="BA205" s="622">
        <v>0</v>
      </c>
      <c r="BB205" s="622">
        <v>0</v>
      </c>
    </row>
    <row r="206" spans="1:54">
      <c r="A206" s="821" t="s">
        <v>118</v>
      </c>
      <c r="B206" s="758"/>
      <c r="C206" s="821" t="s">
        <v>356</v>
      </c>
      <c r="D206" s="758"/>
      <c r="E206" s="821" t="s">
        <v>358</v>
      </c>
      <c r="F206" s="758"/>
      <c r="G206" s="821" t="s">
        <v>313</v>
      </c>
      <c r="H206" s="758"/>
      <c r="I206" s="821" t="s">
        <v>314</v>
      </c>
      <c r="J206" s="758"/>
      <c r="K206" s="758"/>
      <c r="L206" s="821" t="s">
        <v>316</v>
      </c>
      <c r="M206" s="758"/>
      <c r="N206" s="758"/>
      <c r="O206" s="821"/>
      <c r="P206" s="758"/>
      <c r="Q206" s="821"/>
      <c r="R206" s="758"/>
      <c r="S206" s="822" t="s">
        <v>360</v>
      </c>
      <c r="T206" s="758"/>
      <c r="U206" s="758"/>
      <c r="V206" s="758"/>
      <c r="W206" s="758"/>
      <c r="X206" s="758"/>
      <c r="Y206" s="758"/>
      <c r="Z206" s="758"/>
      <c r="AA206" s="821" t="s">
        <v>307</v>
      </c>
      <c r="AB206" s="758"/>
      <c r="AC206" s="758"/>
      <c r="AD206" s="758"/>
      <c r="AE206" s="758"/>
      <c r="AF206" s="821" t="s">
        <v>308</v>
      </c>
      <c r="AG206" s="758"/>
      <c r="AH206" s="758"/>
      <c r="AI206" s="624" t="s">
        <v>84</v>
      </c>
      <c r="AJ206" s="823" t="s">
        <v>309</v>
      </c>
      <c r="AK206" s="758"/>
      <c r="AL206" s="758"/>
      <c r="AM206" s="758"/>
      <c r="AN206" s="758"/>
      <c r="AO206" s="758"/>
      <c r="AP206" s="623">
        <v>1300000000</v>
      </c>
      <c r="AQ206" s="671">
        <v>0</v>
      </c>
      <c r="AR206" s="623">
        <v>199000000</v>
      </c>
      <c r="AS206" s="622">
        <v>0</v>
      </c>
      <c r="AT206" s="670">
        <v>2129998</v>
      </c>
      <c r="AU206" s="623">
        <v>-2129998</v>
      </c>
      <c r="AV206" s="670">
        <v>9347274</v>
      </c>
      <c r="AW206" s="623">
        <v>-7217276</v>
      </c>
      <c r="AX206" s="670">
        <v>10418015</v>
      </c>
      <c r="AY206" s="623">
        <v>-1070741</v>
      </c>
      <c r="AZ206" s="623">
        <v>10418015</v>
      </c>
      <c r="BA206" s="622">
        <v>0</v>
      </c>
      <c r="BB206" s="622">
        <v>0</v>
      </c>
    </row>
    <row r="207" spans="1:54">
      <c r="A207" s="819" t="s">
        <v>118</v>
      </c>
      <c r="B207" s="758"/>
      <c r="C207" s="819" t="s">
        <v>356</v>
      </c>
      <c r="D207" s="758"/>
      <c r="E207" s="819" t="s">
        <v>358</v>
      </c>
      <c r="F207" s="758"/>
      <c r="G207" s="819" t="s">
        <v>313</v>
      </c>
      <c r="H207" s="758"/>
      <c r="I207" s="819" t="s">
        <v>314</v>
      </c>
      <c r="J207" s="758"/>
      <c r="K207" s="758"/>
      <c r="L207" s="819" t="s">
        <v>316</v>
      </c>
      <c r="M207" s="758"/>
      <c r="N207" s="758"/>
      <c r="O207" s="819" t="s">
        <v>313</v>
      </c>
      <c r="P207" s="758"/>
      <c r="Q207" s="819"/>
      <c r="R207" s="758"/>
      <c r="S207" s="820" t="s">
        <v>366</v>
      </c>
      <c r="T207" s="758"/>
      <c r="U207" s="758"/>
      <c r="V207" s="758"/>
      <c r="W207" s="758"/>
      <c r="X207" s="758"/>
      <c r="Y207" s="758"/>
      <c r="Z207" s="758"/>
      <c r="AA207" s="819" t="s">
        <v>307</v>
      </c>
      <c r="AB207" s="758"/>
      <c r="AC207" s="758"/>
      <c r="AD207" s="758"/>
      <c r="AE207" s="758"/>
      <c r="AF207" s="819" t="s">
        <v>308</v>
      </c>
      <c r="AG207" s="758"/>
      <c r="AH207" s="758"/>
      <c r="AI207" s="621" t="s">
        <v>84</v>
      </c>
      <c r="AJ207" s="818" t="s">
        <v>309</v>
      </c>
      <c r="AK207" s="758"/>
      <c r="AL207" s="758"/>
      <c r="AM207" s="758"/>
      <c r="AN207" s="758"/>
      <c r="AO207" s="758"/>
      <c r="AP207" s="620">
        <v>197200000</v>
      </c>
      <c r="AQ207" s="674">
        <v>0</v>
      </c>
      <c r="AR207" s="620">
        <v>107200000</v>
      </c>
      <c r="AS207" s="619">
        <v>0</v>
      </c>
      <c r="AT207" s="674">
        <v>0</v>
      </c>
      <c r="AU207" s="619">
        <v>0</v>
      </c>
      <c r="AV207" s="674">
        <v>0</v>
      </c>
      <c r="AW207" s="619">
        <v>0</v>
      </c>
      <c r="AX207" s="674">
        <v>0</v>
      </c>
      <c r="AY207" s="619">
        <v>0</v>
      </c>
      <c r="AZ207" s="619">
        <v>0</v>
      </c>
      <c r="BA207" s="619">
        <v>0</v>
      </c>
      <c r="BB207" s="619">
        <v>0</v>
      </c>
    </row>
    <row r="208" spans="1:54">
      <c r="A208" s="819" t="s">
        <v>118</v>
      </c>
      <c r="B208" s="758"/>
      <c r="C208" s="819" t="s">
        <v>356</v>
      </c>
      <c r="D208" s="758"/>
      <c r="E208" s="819" t="s">
        <v>358</v>
      </c>
      <c r="F208" s="758"/>
      <c r="G208" s="819" t="s">
        <v>313</v>
      </c>
      <c r="H208" s="758"/>
      <c r="I208" s="819" t="s">
        <v>314</v>
      </c>
      <c r="J208" s="758"/>
      <c r="K208" s="758"/>
      <c r="L208" s="819" t="s">
        <v>316</v>
      </c>
      <c r="M208" s="758"/>
      <c r="N208" s="758"/>
      <c r="O208" s="819" t="s">
        <v>316</v>
      </c>
      <c r="P208" s="758"/>
      <c r="Q208" s="819"/>
      <c r="R208" s="758"/>
      <c r="S208" s="820" t="s">
        <v>361</v>
      </c>
      <c r="T208" s="758"/>
      <c r="U208" s="758"/>
      <c r="V208" s="758"/>
      <c r="W208" s="758"/>
      <c r="X208" s="758"/>
      <c r="Y208" s="758"/>
      <c r="Z208" s="758"/>
      <c r="AA208" s="819" t="s">
        <v>307</v>
      </c>
      <c r="AB208" s="758"/>
      <c r="AC208" s="758"/>
      <c r="AD208" s="758"/>
      <c r="AE208" s="758"/>
      <c r="AF208" s="819" t="s">
        <v>308</v>
      </c>
      <c r="AG208" s="758"/>
      <c r="AH208" s="758"/>
      <c r="AI208" s="621" t="s">
        <v>84</v>
      </c>
      <c r="AJ208" s="818" t="s">
        <v>309</v>
      </c>
      <c r="AK208" s="758"/>
      <c r="AL208" s="758"/>
      <c r="AM208" s="758"/>
      <c r="AN208" s="758"/>
      <c r="AO208" s="758"/>
      <c r="AP208" s="620">
        <v>135600000</v>
      </c>
      <c r="AQ208" s="674">
        <v>0</v>
      </c>
      <c r="AR208" s="620">
        <v>30600000</v>
      </c>
      <c r="AS208" s="619">
        <v>0</v>
      </c>
      <c r="AT208" s="674">
        <v>0</v>
      </c>
      <c r="AU208" s="619">
        <v>0</v>
      </c>
      <c r="AV208" s="674">
        <v>0</v>
      </c>
      <c r="AW208" s="619">
        <v>0</v>
      </c>
      <c r="AX208" s="674">
        <v>0</v>
      </c>
      <c r="AY208" s="619">
        <v>0</v>
      </c>
      <c r="AZ208" s="619">
        <v>0</v>
      </c>
      <c r="BA208" s="619">
        <v>0</v>
      </c>
      <c r="BB208" s="619">
        <v>0</v>
      </c>
    </row>
    <row r="209" spans="1:54">
      <c r="A209" s="819" t="s">
        <v>118</v>
      </c>
      <c r="B209" s="758"/>
      <c r="C209" s="819" t="s">
        <v>356</v>
      </c>
      <c r="D209" s="758"/>
      <c r="E209" s="819" t="s">
        <v>358</v>
      </c>
      <c r="F209" s="758"/>
      <c r="G209" s="819" t="s">
        <v>313</v>
      </c>
      <c r="H209" s="758"/>
      <c r="I209" s="819" t="s">
        <v>314</v>
      </c>
      <c r="J209" s="758"/>
      <c r="K209" s="758"/>
      <c r="L209" s="819" t="s">
        <v>316</v>
      </c>
      <c r="M209" s="758"/>
      <c r="N209" s="758"/>
      <c r="O209" s="819" t="s">
        <v>323</v>
      </c>
      <c r="P209" s="758"/>
      <c r="Q209" s="819"/>
      <c r="R209" s="758"/>
      <c r="S209" s="820" t="s">
        <v>362</v>
      </c>
      <c r="T209" s="758"/>
      <c r="U209" s="758"/>
      <c r="V209" s="758"/>
      <c r="W209" s="758"/>
      <c r="X209" s="758"/>
      <c r="Y209" s="758"/>
      <c r="Z209" s="758"/>
      <c r="AA209" s="819" t="s">
        <v>307</v>
      </c>
      <c r="AB209" s="758"/>
      <c r="AC209" s="758"/>
      <c r="AD209" s="758"/>
      <c r="AE209" s="758"/>
      <c r="AF209" s="819" t="s">
        <v>308</v>
      </c>
      <c r="AG209" s="758"/>
      <c r="AH209" s="758"/>
      <c r="AI209" s="621" t="s">
        <v>84</v>
      </c>
      <c r="AJ209" s="818" t="s">
        <v>309</v>
      </c>
      <c r="AK209" s="758"/>
      <c r="AL209" s="758"/>
      <c r="AM209" s="758"/>
      <c r="AN209" s="758"/>
      <c r="AO209" s="758"/>
      <c r="AP209" s="620">
        <v>341600000</v>
      </c>
      <c r="AQ209" s="674">
        <v>0</v>
      </c>
      <c r="AR209" s="619">
        <v>0</v>
      </c>
      <c r="AS209" s="619">
        <v>0</v>
      </c>
      <c r="AT209" s="674">
        <v>0</v>
      </c>
      <c r="AU209" s="619">
        <v>0</v>
      </c>
      <c r="AV209" s="673">
        <v>1787432</v>
      </c>
      <c r="AW209" s="620">
        <v>-1787432</v>
      </c>
      <c r="AX209" s="673">
        <v>1787432</v>
      </c>
      <c r="AY209" s="619">
        <v>0</v>
      </c>
      <c r="AZ209" s="620">
        <v>1787432</v>
      </c>
      <c r="BA209" s="619">
        <v>0</v>
      </c>
      <c r="BB209" s="619">
        <v>0</v>
      </c>
    </row>
    <row r="210" spans="1:54">
      <c r="A210" s="819" t="s">
        <v>118</v>
      </c>
      <c r="B210" s="758"/>
      <c r="C210" s="819" t="s">
        <v>356</v>
      </c>
      <c r="D210" s="758"/>
      <c r="E210" s="819" t="s">
        <v>358</v>
      </c>
      <c r="F210" s="758"/>
      <c r="G210" s="819" t="s">
        <v>313</v>
      </c>
      <c r="H210" s="758"/>
      <c r="I210" s="819" t="s">
        <v>314</v>
      </c>
      <c r="J210" s="758"/>
      <c r="K210" s="758"/>
      <c r="L210" s="819" t="s">
        <v>316</v>
      </c>
      <c r="M210" s="758"/>
      <c r="N210" s="758"/>
      <c r="O210" s="819" t="s">
        <v>317</v>
      </c>
      <c r="P210" s="758"/>
      <c r="Q210" s="819"/>
      <c r="R210" s="758"/>
      <c r="S210" s="820" t="s">
        <v>103</v>
      </c>
      <c r="T210" s="758"/>
      <c r="U210" s="758"/>
      <c r="V210" s="758"/>
      <c r="W210" s="758"/>
      <c r="X210" s="758"/>
      <c r="Y210" s="758"/>
      <c r="Z210" s="758"/>
      <c r="AA210" s="819" t="s">
        <v>307</v>
      </c>
      <c r="AB210" s="758"/>
      <c r="AC210" s="758"/>
      <c r="AD210" s="758"/>
      <c r="AE210" s="758"/>
      <c r="AF210" s="819" t="s">
        <v>308</v>
      </c>
      <c r="AG210" s="758"/>
      <c r="AH210" s="758"/>
      <c r="AI210" s="621" t="s">
        <v>84</v>
      </c>
      <c r="AJ210" s="818" t="s">
        <v>309</v>
      </c>
      <c r="AK210" s="758"/>
      <c r="AL210" s="758"/>
      <c r="AM210" s="758"/>
      <c r="AN210" s="758"/>
      <c r="AO210" s="758"/>
      <c r="AP210" s="620">
        <v>394400000</v>
      </c>
      <c r="AQ210" s="674">
        <v>0</v>
      </c>
      <c r="AR210" s="619">
        <v>0</v>
      </c>
      <c r="AS210" s="619">
        <v>0</v>
      </c>
      <c r="AT210" s="673">
        <v>2129998</v>
      </c>
      <c r="AU210" s="620">
        <v>-2129998</v>
      </c>
      <c r="AV210" s="673">
        <v>7559842</v>
      </c>
      <c r="AW210" s="620">
        <v>-5429844</v>
      </c>
      <c r="AX210" s="673">
        <v>8630583</v>
      </c>
      <c r="AY210" s="620">
        <v>-1070741</v>
      </c>
      <c r="AZ210" s="620">
        <v>8630583</v>
      </c>
      <c r="BA210" s="619">
        <v>0</v>
      </c>
      <c r="BB210" s="619">
        <v>0</v>
      </c>
    </row>
    <row r="211" spans="1:54">
      <c r="A211" s="819" t="s">
        <v>118</v>
      </c>
      <c r="B211" s="758"/>
      <c r="C211" s="819" t="s">
        <v>356</v>
      </c>
      <c r="D211" s="758"/>
      <c r="E211" s="819" t="s">
        <v>358</v>
      </c>
      <c r="F211" s="758"/>
      <c r="G211" s="819" t="s">
        <v>313</v>
      </c>
      <c r="H211" s="758"/>
      <c r="I211" s="819" t="s">
        <v>314</v>
      </c>
      <c r="J211" s="758"/>
      <c r="K211" s="758"/>
      <c r="L211" s="819" t="s">
        <v>316</v>
      </c>
      <c r="M211" s="758"/>
      <c r="N211" s="758"/>
      <c r="O211" s="819" t="s">
        <v>326</v>
      </c>
      <c r="P211" s="758"/>
      <c r="Q211" s="819"/>
      <c r="R211" s="758"/>
      <c r="S211" s="820" t="s">
        <v>363</v>
      </c>
      <c r="T211" s="758"/>
      <c r="U211" s="758"/>
      <c r="V211" s="758"/>
      <c r="W211" s="758"/>
      <c r="X211" s="758"/>
      <c r="Y211" s="758"/>
      <c r="Z211" s="758"/>
      <c r="AA211" s="819" t="s">
        <v>307</v>
      </c>
      <c r="AB211" s="758"/>
      <c r="AC211" s="758"/>
      <c r="AD211" s="758"/>
      <c r="AE211" s="758"/>
      <c r="AF211" s="819" t="s">
        <v>308</v>
      </c>
      <c r="AG211" s="758"/>
      <c r="AH211" s="758"/>
      <c r="AI211" s="621" t="s">
        <v>84</v>
      </c>
      <c r="AJ211" s="818" t="s">
        <v>309</v>
      </c>
      <c r="AK211" s="758"/>
      <c r="AL211" s="758"/>
      <c r="AM211" s="758"/>
      <c r="AN211" s="758"/>
      <c r="AO211" s="758"/>
      <c r="AP211" s="620">
        <v>230000000</v>
      </c>
      <c r="AQ211" s="674">
        <v>0</v>
      </c>
      <c r="AR211" s="620">
        <v>60000000</v>
      </c>
      <c r="AS211" s="619">
        <v>0</v>
      </c>
      <c r="AT211" s="674">
        <v>0</v>
      </c>
      <c r="AU211" s="619">
        <v>0</v>
      </c>
      <c r="AV211" s="674">
        <v>0</v>
      </c>
      <c r="AW211" s="619">
        <v>0</v>
      </c>
      <c r="AX211" s="674">
        <v>0</v>
      </c>
      <c r="AY211" s="619">
        <v>0</v>
      </c>
      <c r="AZ211" s="619">
        <v>0</v>
      </c>
      <c r="BA211" s="619">
        <v>0</v>
      </c>
      <c r="BB211" s="619">
        <v>0</v>
      </c>
    </row>
    <row r="212" spans="1:54">
      <c r="A212" s="819" t="s">
        <v>118</v>
      </c>
      <c r="B212" s="758"/>
      <c r="C212" s="819" t="s">
        <v>356</v>
      </c>
      <c r="D212" s="758"/>
      <c r="E212" s="819" t="s">
        <v>358</v>
      </c>
      <c r="F212" s="758"/>
      <c r="G212" s="819" t="s">
        <v>313</v>
      </c>
      <c r="H212" s="758"/>
      <c r="I212" s="819" t="s">
        <v>314</v>
      </c>
      <c r="J212" s="758"/>
      <c r="K212" s="758"/>
      <c r="L212" s="819" t="s">
        <v>316</v>
      </c>
      <c r="M212" s="758"/>
      <c r="N212" s="758"/>
      <c r="O212" s="819" t="s">
        <v>99</v>
      </c>
      <c r="P212" s="758"/>
      <c r="Q212" s="819"/>
      <c r="R212" s="758"/>
      <c r="S212" s="820" t="s">
        <v>364</v>
      </c>
      <c r="T212" s="758"/>
      <c r="U212" s="758"/>
      <c r="V212" s="758"/>
      <c r="W212" s="758"/>
      <c r="X212" s="758"/>
      <c r="Y212" s="758"/>
      <c r="Z212" s="758"/>
      <c r="AA212" s="819" t="s">
        <v>307</v>
      </c>
      <c r="AB212" s="758"/>
      <c r="AC212" s="758"/>
      <c r="AD212" s="758"/>
      <c r="AE212" s="758"/>
      <c r="AF212" s="819" t="s">
        <v>308</v>
      </c>
      <c r="AG212" s="758"/>
      <c r="AH212" s="758"/>
      <c r="AI212" s="621" t="s">
        <v>84</v>
      </c>
      <c r="AJ212" s="818" t="s">
        <v>309</v>
      </c>
      <c r="AK212" s="758"/>
      <c r="AL212" s="758"/>
      <c r="AM212" s="758"/>
      <c r="AN212" s="758"/>
      <c r="AO212" s="758"/>
      <c r="AP212" s="620">
        <v>1200000</v>
      </c>
      <c r="AQ212" s="674">
        <v>0</v>
      </c>
      <c r="AR212" s="620">
        <v>1200000</v>
      </c>
      <c r="AS212" s="619">
        <v>0</v>
      </c>
      <c r="AT212" s="674">
        <v>0</v>
      </c>
      <c r="AU212" s="619">
        <v>0</v>
      </c>
      <c r="AV212" s="674">
        <v>0</v>
      </c>
      <c r="AW212" s="619">
        <v>0</v>
      </c>
      <c r="AX212" s="674">
        <v>0</v>
      </c>
      <c r="AY212" s="619">
        <v>0</v>
      </c>
      <c r="AZ212" s="619">
        <v>0</v>
      </c>
      <c r="BA212" s="619">
        <v>0</v>
      </c>
      <c r="BB212" s="619">
        <v>0</v>
      </c>
    </row>
    <row r="213" spans="1:54">
      <c r="A213" s="821" t="s">
        <v>118</v>
      </c>
      <c r="B213" s="758"/>
      <c r="C213" s="821" t="s">
        <v>356</v>
      </c>
      <c r="D213" s="758"/>
      <c r="E213" s="821" t="s">
        <v>358</v>
      </c>
      <c r="F213" s="758"/>
      <c r="G213" s="821" t="s">
        <v>313</v>
      </c>
      <c r="H213" s="758"/>
      <c r="I213" s="821" t="s">
        <v>314</v>
      </c>
      <c r="J213" s="758"/>
      <c r="K213" s="758"/>
      <c r="L213" s="821" t="s">
        <v>323</v>
      </c>
      <c r="M213" s="758"/>
      <c r="N213" s="758"/>
      <c r="O213" s="821"/>
      <c r="P213" s="758"/>
      <c r="Q213" s="821"/>
      <c r="R213" s="758"/>
      <c r="S213" s="822" t="s">
        <v>458</v>
      </c>
      <c r="T213" s="758"/>
      <c r="U213" s="758"/>
      <c r="V213" s="758"/>
      <c r="W213" s="758"/>
      <c r="X213" s="758"/>
      <c r="Y213" s="758"/>
      <c r="Z213" s="758"/>
      <c r="AA213" s="821" t="s">
        <v>307</v>
      </c>
      <c r="AB213" s="758"/>
      <c r="AC213" s="758"/>
      <c r="AD213" s="758"/>
      <c r="AE213" s="758"/>
      <c r="AF213" s="821" t="s">
        <v>308</v>
      </c>
      <c r="AG213" s="758"/>
      <c r="AH213" s="758"/>
      <c r="AI213" s="624" t="s">
        <v>320</v>
      </c>
      <c r="AJ213" s="823" t="s">
        <v>457</v>
      </c>
      <c r="AK213" s="758"/>
      <c r="AL213" s="758"/>
      <c r="AM213" s="758"/>
      <c r="AN213" s="758"/>
      <c r="AO213" s="758"/>
      <c r="AP213" s="623">
        <v>2815325822</v>
      </c>
      <c r="AQ213" s="670">
        <v>165600000</v>
      </c>
      <c r="AR213" s="623">
        <v>2343725822</v>
      </c>
      <c r="AS213" s="622">
        <v>0</v>
      </c>
      <c r="AT213" s="670">
        <v>328800000</v>
      </c>
      <c r="AU213" s="623">
        <v>-163200000</v>
      </c>
      <c r="AV213" s="671">
        <v>0</v>
      </c>
      <c r="AW213" s="623">
        <v>328800000</v>
      </c>
      <c r="AX213" s="671">
        <v>0</v>
      </c>
      <c r="AY213" s="622">
        <v>0</v>
      </c>
      <c r="AZ213" s="622">
        <v>0</v>
      </c>
      <c r="BA213" s="622">
        <v>0</v>
      </c>
      <c r="BB213" s="622">
        <v>0</v>
      </c>
    </row>
    <row r="214" spans="1:54">
      <c r="A214" s="819" t="s">
        <v>118</v>
      </c>
      <c r="B214" s="758"/>
      <c r="C214" s="819" t="s">
        <v>356</v>
      </c>
      <c r="D214" s="758"/>
      <c r="E214" s="819" t="s">
        <v>358</v>
      </c>
      <c r="F214" s="758"/>
      <c r="G214" s="819" t="s">
        <v>313</v>
      </c>
      <c r="H214" s="758"/>
      <c r="I214" s="819" t="s">
        <v>314</v>
      </c>
      <c r="J214" s="758"/>
      <c r="K214" s="758"/>
      <c r="L214" s="819" t="s">
        <v>323</v>
      </c>
      <c r="M214" s="758"/>
      <c r="N214" s="758"/>
      <c r="O214" s="819" t="s">
        <v>313</v>
      </c>
      <c r="P214" s="758"/>
      <c r="Q214" s="819"/>
      <c r="R214" s="758"/>
      <c r="S214" s="820" t="s">
        <v>366</v>
      </c>
      <c r="T214" s="758"/>
      <c r="U214" s="758"/>
      <c r="V214" s="758"/>
      <c r="W214" s="758"/>
      <c r="X214" s="758"/>
      <c r="Y214" s="758"/>
      <c r="Z214" s="758"/>
      <c r="AA214" s="819" t="s">
        <v>307</v>
      </c>
      <c r="AB214" s="758"/>
      <c r="AC214" s="758"/>
      <c r="AD214" s="758"/>
      <c r="AE214" s="758"/>
      <c r="AF214" s="819" t="s">
        <v>308</v>
      </c>
      <c r="AG214" s="758"/>
      <c r="AH214" s="758"/>
      <c r="AI214" s="621" t="s">
        <v>320</v>
      </c>
      <c r="AJ214" s="818" t="s">
        <v>457</v>
      </c>
      <c r="AK214" s="758"/>
      <c r="AL214" s="758"/>
      <c r="AM214" s="758"/>
      <c r="AN214" s="758"/>
      <c r="AO214" s="758"/>
      <c r="AP214" s="620">
        <v>1217200000</v>
      </c>
      <c r="AQ214" s="673">
        <v>165600000</v>
      </c>
      <c r="AR214" s="620">
        <v>745600000</v>
      </c>
      <c r="AS214" s="619">
        <v>0</v>
      </c>
      <c r="AT214" s="673">
        <v>328800000</v>
      </c>
      <c r="AU214" s="620">
        <v>-163200000</v>
      </c>
      <c r="AV214" s="674">
        <v>0</v>
      </c>
      <c r="AW214" s="620">
        <v>328800000</v>
      </c>
      <c r="AX214" s="674">
        <v>0</v>
      </c>
      <c r="AY214" s="619">
        <v>0</v>
      </c>
      <c r="AZ214" s="619">
        <v>0</v>
      </c>
      <c r="BA214" s="619">
        <v>0</v>
      </c>
      <c r="BB214" s="619">
        <v>0</v>
      </c>
    </row>
    <row r="215" spans="1:54">
      <c r="A215" s="819" t="s">
        <v>118</v>
      </c>
      <c r="B215" s="758"/>
      <c r="C215" s="819" t="s">
        <v>356</v>
      </c>
      <c r="D215" s="758"/>
      <c r="E215" s="819" t="s">
        <v>358</v>
      </c>
      <c r="F215" s="758"/>
      <c r="G215" s="819" t="s">
        <v>313</v>
      </c>
      <c r="H215" s="758"/>
      <c r="I215" s="819" t="s">
        <v>314</v>
      </c>
      <c r="J215" s="758"/>
      <c r="K215" s="758"/>
      <c r="L215" s="819" t="s">
        <v>323</v>
      </c>
      <c r="M215" s="758"/>
      <c r="N215" s="758"/>
      <c r="O215" s="819" t="s">
        <v>316</v>
      </c>
      <c r="P215" s="758"/>
      <c r="Q215" s="819"/>
      <c r="R215" s="758"/>
      <c r="S215" s="820" t="s">
        <v>361</v>
      </c>
      <c r="T215" s="758"/>
      <c r="U215" s="758"/>
      <c r="V215" s="758"/>
      <c r="W215" s="758"/>
      <c r="X215" s="758"/>
      <c r="Y215" s="758"/>
      <c r="Z215" s="758"/>
      <c r="AA215" s="819" t="s">
        <v>307</v>
      </c>
      <c r="AB215" s="758"/>
      <c r="AC215" s="758"/>
      <c r="AD215" s="758"/>
      <c r="AE215" s="758"/>
      <c r="AF215" s="819" t="s">
        <v>308</v>
      </c>
      <c r="AG215" s="758"/>
      <c r="AH215" s="758"/>
      <c r="AI215" s="621" t="s">
        <v>320</v>
      </c>
      <c r="AJ215" s="818" t="s">
        <v>457</v>
      </c>
      <c r="AK215" s="758"/>
      <c r="AL215" s="758"/>
      <c r="AM215" s="758"/>
      <c r="AN215" s="758"/>
      <c r="AO215" s="758"/>
      <c r="AP215" s="620">
        <v>228000000</v>
      </c>
      <c r="AQ215" s="674">
        <v>0</v>
      </c>
      <c r="AR215" s="620">
        <v>228000000</v>
      </c>
      <c r="AS215" s="619">
        <v>0</v>
      </c>
      <c r="AT215" s="674">
        <v>0</v>
      </c>
      <c r="AU215" s="619">
        <v>0</v>
      </c>
      <c r="AV215" s="674">
        <v>0</v>
      </c>
      <c r="AW215" s="619">
        <v>0</v>
      </c>
      <c r="AX215" s="674">
        <v>0</v>
      </c>
      <c r="AY215" s="619">
        <v>0</v>
      </c>
      <c r="AZ215" s="619">
        <v>0</v>
      </c>
      <c r="BA215" s="619">
        <v>0</v>
      </c>
      <c r="BB215" s="619">
        <v>0</v>
      </c>
    </row>
    <row r="216" spans="1:54">
      <c r="A216" s="819" t="s">
        <v>118</v>
      </c>
      <c r="B216" s="758"/>
      <c r="C216" s="819" t="s">
        <v>356</v>
      </c>
      <c r="D216" s="758"/>
      <c r="E216" s="819" t="s">
        <v>358</v>
      </c>
      <c r="F216" s="758"/>
      <c r="G216" s="819" t="s">
        <v>313</v>
      </c>
      <c r="H216" s="758"/>
      <c r="I216" s="819" t="s">
        <v>314</v>
      </c>
      <c r="J216" s="758"/>
      <c r="K216" s="758"/>
      <c r="L216" s="819" t="s">
        <v>323</v>
      </c>
      <c r="M216" s="758"/>
      <c r="N216" s="758"/>
      <c r="O216" s="819" t="s">
        <v>323</v>
      </c>
      <c r="P216" s="758"/>
      <c r="Q216" s="819"/>
      <c r="R216" s="758"/>
      <c r="S216" s="820" t="s">
        <v>362</v>
      </c>
      <c r="T216" s="758"/>
      <c r="U216" s="758"/>
      <c r="V216" s="758"/>
      <c r="W216" s="758"/>
      <c r="X216" s="758"/>
      <c r="Y216" s="758"/>
      <c r="Z216" s="758"/>
      <c r="AA216" s="819" t="s">
        <v>307</v>
      </c>
      <c r="AB216" s="758"/>
      <c r="AC216" s="758"/>
      <c r="AD216" s="758"/>
      <c r="AE216" s="758"/>
      <c r="AF216" s="819" t="s">
        <v>308</v>
      </c>
      <c r="AG216" s="758"/>
      <c r="AH216" s="758"/>
      <c r="AI216" s="621" t="s">
        <v>320</v>
      </c>
      <c r="AJ216" s="818" t="s">
        <v>457</v>
      </c>
      <c r="AK216" s="758"/>
      <c r="AL216" s="758"/>
      <c r="AM216" s="758"/>
      <c r="AN216" s="758"/>
      <c r="AO216" s="758"/>
      <c r="AP216" s="620">
        <v>164000000</v>
      </c>
      <c r="AQ216" s="674">
        <v>0</v>
      </c>
      <c r="AR216" s="620">
        <v>164000000</v>
      </c>
      <c r="AS216" s="619">
        <v>0</v>
      </c>
      <c r="AT216" s="674">
        <v>0</v>
      </c>
      <c r="AU216" s="619">
        <v>0</v>
      </c>
      <c r="AV216" s="674">
        <v>0</v>
      </c>
      <c r="AW216" s="619">
        <v>0</v>
      </c>
      <c r="AX216" s="674">
        <v>0</v>
      </c>
      <c r="AY216" s="619">
        <v>0</v>
      </c>
      <c r="AZ216" s="619">
        <v>0</v>
      </c>
      <c r="BA216" s="619">
        <v>0</v>
      </c>
      <c r="BB216" s="619">
        <v>0</v>
      </c>
    </row>
    <row r="217" spans="1:54">
      <c r="A217" s="819" t="s">
        <v>118</v>
      </c>
      <c r="B217" s="758"/>
      <c r="C217" s="819" t="s">
        <v>356</v>
      </c>
      <c r="D217" s="758"/>
      <c r="E217" s="819" t="s">
        <v>358</v>
      </c>
      <c r="F217" s="758"/>
      <c r="G217" s="819" t="s">
        <v>313</v>
      </c>
      <c r="H217" s="758"/>
      <c r="I217" s="819" t="s">
        <v>314</v>
      </c>
      <c r="J217" s="758"/>
      <c r="K217" s="758"/>
      <c r="L217" s="819" t="s">
        <v>323</v>
      </c>
      <c r="M217" s="758"/>
      <c r="N217" s="758"/>
      <c r="O217" s="819" t="s">
        <v>317</v>
      </c>
      <c r="P217" s="758"/>
      <c r="Q217" s="819"/>
      <c r="R217" s="758"/>
      <c r="S217" s="820" t="s">
        <v>103</v>
      </c>
      <c r="T217" s="758"/>
      <c r="U217" s="758"/>
      <c r="V217" s="758"/>
      <c r="W217" s="758"/>
      <c r="X217" s="758"/>
      <c r="Y217" s="758"/>
      <c r="Z217" s="758"/>
      <c r="AA217" s="819" t="s">
        <v>307</v>
      </c>
      <c r="AB217" s="758"/>
      <c r="AC217" s="758"/>
      <c r="AD217" s="758"/>
      <c r="AE217" s="758"/>
      <c r="AF217" s="819" t="s">
        <v>308</v>
      </c>
      <c r="AG217" s="758"/>
      <c r="AH217" s="758"/>
      <c r="AI217" s="621" t="s">
        <v>320</v>
      </c>
      <c r="AJ217" s="818" t="s">
        <v>457</v>
      </c>
      <c r="AK217" s="758"/>
      <c r="AL217" s="758"/>
      <c r="AM217" s="758"/>
      <c r="AN217" s="758"/>
      <c r="AO217" s="758"/>
      <c r="AP217" s="620">
        <v>361540000</v>
      </c>
      <c r="AQ217" s="674">
        <v>0</v>
      </c>
      <c r="AR217" s="620">
        <v>361540000</v>
      </c>
      <c r="AS217" s="619">
        <v>0</v>
      </c>
      <c r="AT217" s="674">
        <v>0</v>
      </c>
      <c r="AU217" s="619">
        <v>0</v>
      </c>
      <c r="AV217" s="674">
        <v>0</v>
      </c>
      <c r="AW217" s="619">
        <v>0</v>
      </c>
      <c r="AX217" s="674">
        <v>0</v>
      </c>
      <c r="AY217" s="619">
        <v>0</v>
      </c>
      <c r="AZ217" s="619">
        <v>0</v>
      </c>
      <c r="BA217" s="619">
        <v>0</v>
      </c>
      <c r="BB217" s="619">
        <v>0</v>
      </c>
    </row>
    <row r="218" spans="1:54">
      <c r="A218" s="819" t="s">
        <v>118</v>
      </c>
      <c r="B218" s="758"/>
      <c r="C218" s="819" t="s">
        <v>356</v>
      </c>
      <c r="D218" s="758"/>
      <c r="E218" s="819" t="s">
        <v>358</v>
      </c>
      <c r="F218" s="758"/>
      <c r="G218" s="819" t="s">
        <v>313</v>
      </c>
      <c r="H218" s="758"/>
      <c r="I218" s="819" t="s">
        <v>314</v>
      </c>
      <c r="J218" s="758"/>
      <c r="K218" s="758"/>
      <c r="L218" s="819" t="s">
        <v>323</v>
      </c>
      <c r="M218" s="758"/>
      <c r="N218" s="758"/>
      <c r="O218" s="819" t="s">
        <v>99</v>
      </c>
      <c r="P218" s="758"/>
      <c r="Q218" s="819"/>
      <c r="R218" s="758"/>
      <c r="S218" s="820" t="s">
        <v>364</v>
      </c>
      <c r="T218" s="758"/>
      <c r="U218" s="758"/>
      <c r="V218" s="758"/>
      <c r="W218" s="758"/>
      <c r="X218" s="758"/>
      <c r="Y218" s="758"/>
      <c r="Z218" s="758"/>
      <c r="AA218" s="819" t="s">
        <v>307</v>
      </c>
      <c r="AB218" s="758"/>
      <c r="AC218" s="758"/>
      <c r="AD218" s="758"/>
      <c r="AE218" s="758"/>
      <c r="AF218" s="819" t="s">
        <v>308</v>
      </c>
      <c r="AG218" s="758"/>
      <c r="AH218" s="758"/>
      <c r="AI218" s="621" t="s">
        <v>320</v>
      </c>
      <c r="AJ218" s="818" t="s">
        <v>457</v>
      </c>
      <c r="AK218" s="758"/>
      <c r="AL218" s="758"/>
      <c r="AM218" s="758"/>
      <c r="AN218" s="758"/>
      <c r="AO218" s="758"/>
      <c r="AP218" s="620">
        <v>844585822</v>
      </c>
      <c r="AQ218" s="674">
        <v>0</v>
      </c>
      <c r="AR218" s="620">
        <v>844585822</v>
      </c>
      <c r="AS218" s="619">
        <v>0</v>
      </c>
      <c r="AT218" s="674">
        <v>0</v>
      </c>
      <c r="AU218" s="619">
        <v>0</v>
      </c>
      <c r="AV218" s="674">
        <v>0</v>
      </c>
      <c r="AW218" s="619">
        <v>0</v>
      </c>
      <c r="AX218" s="674">
        <v>0</v>
      </c>
      <c r="AY218" s="619">
        <v>0</v>
      </c>
      <c r="AZ218" s="619">
        <v>0</v>
      </c>
      <c r="BA218" s="619">
        <v>0</v>
      </c>
      <c r="BB218" s="619">
        <v>0</v>
      </c>
    </row>
    <row r="219" spans="1:54" s="650" customFormat="1">
      <c r="A219" s="828" t="s">
        <v>118</v>
      </c>
      <c r="B219" s="825"/>
      <c r="C219" s="828" t="s">
        <v>356</v>
      </c>
      <c r="D219" s="825"/>
      <c r="E219" s="828" t="s">
        <v>358</v>
      </c>
      <c r="F219" s="825"/>
      <c r="G219" s="828" t="s">
        <v>316</v>
      </c>
      <c r="H219" s="825"/>
      <c r="I219" s="828"/>
      <c r="J219" s="825"/>
      <c r="K219" s="825"/>
      <c r="L219" s="828"/>
      <c r="M219" s="825"/>
      <c r="N219" s="825"/>
      <c r="O219" s="828"/>
      <c r="P219" s="825"/>
      <c r="Q219" s="828"/>
      <c r="R219" s="825"/>
      <c r="S219" s="830" t="s">
        <v>352</v>
      </c>
      <c r="T219" s="825"/>
      <c r="U219" s="825"/>
      <c r="V219" s="825"/>
      <c r="W219" s="825"/>
      <c r="X219" s="825"/>
      <c r="Y219" s="825"/>
      <c r="Z219" s="825"/>
      <c r="AA219" s="828" t="s">
        <v>307</v>
      </c>
      <c r="AB219" s="825"/>
      <c r="AC219" s="825"/>
      <c r="AD219" s="825"/>
      <c r="AE219" s="825"/>
      <c r="AF219" s="828" t="s">
        <v>308</v>
      </c>
      <c r="AG219" s="825"/>
      <c r="AH219" s="825"/>
      <c r="AI219" s="680" t="s">
        <v>84</v>
      </c>
      <c r="AJ219" s="829" t="s">
        <v>309</v>
      </c>
      <c r="AK219" s="825"/>
      <c r="AL219" s="825"/>
      <c r="AM219" s="825"/>
      <c r="AN219" s="825"/>
      <c r="AO219" s="825"/>
      <c r="AP219" s="620">
        <v>1923920000</v>
      </c>
      <c r="AQ219" s="673">
        <v>80000000</v>
      </c>
      <c r="AR219" s="620">
        <v>246140540</v>
      </c>
      <c r="AS219" s="620">
        <v>-323920000</v>
      </c>
      <c r="AT219" s="673">
        <v>37815600</v>
      </c>
      <c r="AU219" s="620">
        <v>42184400</v>
      </c>
      <c r="AV219" s="681">
        <v>55644971</v>
      </c>
      <c r="AW219" s="681">
        <v>-17829371</v>
      </c>
      <c r="AX219" s="681">
        <v>56277287</v>
      </c>
      <c r="AY219" s="681">
        <v>-632316</v>
      </c>
      <c r="AZ219" s="681">
        <v>56277287</v>
      </c>
      <c r="BA219" s="682">
        <v>0</v>
      </c>
      <c r="BB219" s="682">
        <v>0</v>
      </c>
    </row>
    <row r="220" spans="1:54">
      <c r="A220" s="821" t="s">
        <v>118</v>
      </c>
      <c r="B220" s="758"/>
      <c r="C220" s="821" t="s">
        <v>356</v>
      </c>
      <c r="D220" s="758"/>
      <c r="E220" s="821" t="s">
        <v>358</v>
      </c>
      <c r="F220" s="758"/>
      <c r="G220" s="821" t="s">
        <v>316</v>
      </c>
      <c r="H220" s="758"/>
      <c r="I220" s="821" t="s">
        <v>314</v>
      </c>
      <c r="J220" s="758"/>
      <c r="K220" s="758"/>
      <c r="L220" s="821"/>
      <c r="M220" s="758"/>
      <c r="N220" s="758"/>
      <c r="O220" s="821"/>
      <c r="P220" s="758"/>
      <c r="Q220" s="821"/>
      <c r="R220" s="758"/>
      <c r="S220" s="822" t="s">
        <v>352</v>
      </c>
      <c r="T220" s="758"/>
      <c r="U220" s="758"/>
      <c r="V220" s="758"/>
      <c r="W220" s="758"/>
      <c r="X220" s="758"/>
      <c r="Y220" s="758"/>
      <c r="Z220" s="758"/>
      <c r="AA220" s="821" t="s">
        <v>307</v>
      </c>
      <c r="AB220" s="758"/>
      <c r="AC220" s="758"/>
      <c r="AD220" s="758"/>
      <c r="AE220" s="758"/>
      <c r="AF220" s="821" t="s">
        <v>308</v>
      </c>
      <c r="AG220" s="758"/>
      <c r="AH220" s="758"/>
      <c r="AI220" s="624" t="s">
        <v>84</v>
      </c>
      <c r="AJ220" s="823" t="s">
        <v>309</v>
      </c>
      <c r="AK220" s="758"/>
      <c r="AL220" s="758"/>
      <c r="AM220" s="758"/>
      <c r="AN220" s="758"/>
      <c r="AO220" s="758"/>
      <c r="AP220" s="623">
        <v>1600000000</v>
      </c>
      <c r="AQ220" s="670">
        <v>80000000</v>
      </c>
      <c r="AR220" s="623">
        <v>246140540</v>
      </c>
      <c r="AS220" s="622">
        <v>0</v>
      </c>
      <c r="AT220" s="670">
        <v>37815600</v>
      </c>
      <c r="AU220" s="623">
        <v>42184400</v>
      </c>
      <c r="AV220" s="670">
        <v>55644971</v>
      </c>
      <c r="AW220" s="623">
        <v>-17829371</v>
      </c>
      <c r="AX220" s="670">
        <v>56277287</v>
      </c>
      <c r="AY220" s="623">
        <v>-632316</v>
      </c>
      <c r="AZ220" s="623">
        <v>56277287</v>
      </c>
      <c r="BA220" s="622">
        <v>0</v>
      </c>
      <c r="BB220" s="622">
        <v>0</v>
      </c>
    </row>
    <row r="221" spans="1:54">
      <c r="A221" s="821" t="s">
        <v>118</v>
      </c>
      <c r="B221" s="758"/>
      <c r="C221" s="821" t="s">
        <v>356</v>
      </c>
      <c r="D221" s="758"/>
      <c r="E221" s="821" t="s">
        <v>358</v>
      </c>
      <c r="F221" s="758"/>
      <c r="G221" s="821" t="s">
        <v>316</v>
      </c>
      <c r="H221" s="758"/>
      <c r="I221" s="821" t="s">
        <v>314</v>
      </c>
      <c r="J221" s="758"/>
      <c r="K221" s="758"/>
      <c r="L221" s="821" t="s">
        <v>313</v>
      </c>
      <c r="M221" s="758"/>
      <c r="N221" s="758"/>
      <c r="O221" s="821"/>
      <c r="P221" s="758"/>
      <c r="Q221" s="821"/>
      <c r="R221" s="758"/>
      <c r="S221" s="822" t="s">
        <v>365</v>
      </c>
      <c r="T221" s="758"/>
      <c r="U221" s="758"/>
      <c r="V221" s="758"/>
      <c r="W221" s="758"/>
      <c r="X221" s="758"/>
      <c r="Y221" s="758"/>
      <c r="Z221" s="758"/>
      <c r="AA221" s="821" t="s">
        <v>307</v>
      </c>
      <c r="AB221" s="758"/>
      <c r="AC221" s="758"/>
      <c r="AD221" s="758"/>
      <c r="AE221" s="758"/>
      <c r="AF221" s="821" t="s">
        <v>308</v>
      </c>
      <c r="AG221" s="758"/>
      <c r="AH221" s="758"/>
      <c r="AI221" s="624" t="s">
        <v>84</v>
      </c>
      <c r="AJ221" s="823" t="s">
        <v>309</v>
      </c>
      <c r="AK221" s="758"/>
      <c r="AL221" s="758"/>
      <c r="AM221" s="758"/>
      <c r="AN221" s="758"/>
      <c r="AO221" s="758"/>
      <c r="AP221" s="623">
        <v>382300000</v>
      </c>
      <c r="AQ221" s="670">
        <v>80000000</v>
      </c>
      <c r="AR221" s="623">
        <v>97300000</v>
      </c>
      <c r="AS221" s="622">
        <v>0</v>
      </c>
      <c r="AT221" s="670">
        <v>880067</v>
      </c>
      <c r="AU221" s="623">
        <v>79119933</v>
      </c>
      <c r="AV221" s="671">
        <v>0</v>
      </c>
      <c r="AW221" s="623">
        <v>880067</v>
      </c>
      <c r="AX221" s="670">
        <v>575294</v>
      </c>
      <c r="AY221" s="623">
        <v>-575294</v>
      </c>
      <c r="AZ221" s="623">
        <v>575294</v>
      </c>
      <c r="BA221" s="622">
        <v>0</v>
      </c>
      <c r="BB221" s="622">
        <v>0</v>
      </c>
    </row>
    <row r="222" spans="1:54">
      <c r="A222" s="819" t="s">
        <v>118</v>
      </c>
      <c r="B222" s="758"/>
      <c r="C222" s="819" t="s">
        <v>356</v>
      </c>
      <c r="D222" s="758"/>
      <c r="E222" s="819" t="s">
        <v>358</v>
      </c>
      <c r="F222" s="758"/>
      <c r="G222" s="819" t="s">
        <v>316</v>
      </c>
      <c r="H222" s="758"/>
      <c r="I222" s="819" t="s">
        <v>314</v>
      </c>
      <c r="J222" s="758"/>
      <c r="K222" s="758"/>
      <c r="L222" s="819" t="s">
        <v>313</v>
      </c>
      <c r="M222" s="758"/>
      <c r="N222" s="758"/>
      <c r="O222" s="819" t="s">
        <v>313</v>
      </c>
      <c r="P222" s="758"/>
      <c r="Q222" s="819"/>
      <c r="R222" s="758"/>
      <c r="S222" s="820" t="s">
        <v>366</v>
      </c>
      <c r="T222" s="758"/>
      <c r="U222" s="758"/>
      <c r="V222" s="758"/>
      <c r="W222" s="758"/>
      <c r="X222" s="758"/>
      <c r="Y222" s="758"/>
      <c r="Z222" s="758"/>
      <c r="AA222" s="819" t="s">
        <v>307</v>
      </c>
      <c r="AB222" s="758"/>
      <c r="AC222" s="758"/>
      <c r="AD222" s="758"/>
      <c r="AE222" s="758"/>
      <c r="AF222" s="819" t="s">
        <v>308</v>
      </c>
      <c r="AG222" s="758"/>
      <c r="AH222" s="758"/>
      <c r="AI222" s="621" t="s">
        <v>84</v>
      </c>
      <c r="AJ222" s="818" t="s">
        <v>309</v>
      </c>
      <c r="AK222" s="758"/>
      <c r="AL222" s="758"/>
      <c r="AM222" s="758"/>
      <c r="AN222" s="758"/>
      <c r="AO222" s="758"/>
      <c r="AP222" s="620">
        <v>177300000</v>
      </c>
      <c r="AQ222" s="673">
        <v>80000000</v>
      </c>
      <c r="AR222" s="620">
        <v>97300000</v>
      </c>
      <c r="AS222" s="619">
        <v>0</v>
      </c>
      <c r="AT222" s="674">
        <v>0</v>
      </c>
      <c r="AU222" s="620">
        <v>80000000</v>
      </c>
      <c r="AV222" s="674">
        <v>0</v>
      </c>
      <c r="AW222" s="619">
        <v>0</v>
      </c>
      <c r="AX222" s="674">
        <v>0</v>
      </c>
      <c r="AY222" s="619">
        <v>0</v>
      </c>
      <c r="AZ222" s="619">
        <v>0</v>
      </c>
      <c r="BA222" s="619">
        <v>0</v>
      </c>
      <c r="BB222" s="619">
        <v>0</v>
      </c>
    </row>
    <row r="223" spans="1:54">
      <c r="A223" s="819" t="s">
        <v>118</v>
      </c>
      <c r="B223" s="758"/>
      <c r="C223" s="819" t="s">
        <v>356</v>
      </c>
      <c r="D223" s="758"/>
      <c r="E223" s="819" t="s">
        <v>358</v>
      </c>
      <c r="F223" s="758"/>
      <c r="G223" s="819" t="s">
        <v>316</v>
      </c>
      <c r="H223" s="758"/>
      <c r="I223" s="819" t="s">
        <v>314</v>
      </c>
      <c r="J223" s="758"/>
      <c r="K223" s="758"/>
      <c r="L223" s="819" t="s">
        <v>313</v>
      </c>
      <c r="M223" s="758"/>
      <c r="N223" s="758"/>
      <c r="O223" s="819" t="s">
        <v>316</v>
      </c>
      <c r="P223" s="758"/>
      <c r="Q223" s="819"/>
      <c r="R223" s="758"/>
      <c r="S223" s="820" t="s">
        <v>361</v>
      </c>
      <c r="T223" s="758"/>
      <c r="U223" s="758"/>
      <c r="V223" s="758"/>
      <c r="W223" s="758"/>
      <c r="X223" s="758"/>
      <c r="Y223" s="758"/>
      <c r="Z223" s="758"/>
      <c r="AA223" s="819" t="s">
        <v>307</v>
      </c>
      <c r="AB223" s="758"/>
      <c r="AC223" s="758"/>
      <c r="AD223" s="758"/>
      <c r="AE223" s="758"/>
      <c r="AF223" s="819" t="s">
        <v>308</v>
      </c>
      <c r="AG223" s="758"/>
      <c r="AH223" s="758"/>
      <c r="AI223" s="621" t="s">
        <v>84</v>
      </c>
      <c r="AJ223" s="818" t="s">
        <v>309</v>
      </c>
      <c r="AK223" s="758"/>
      <c r="AL223" s="758"/>
      <c r="AM223" s="758"/>
      <c r="AN223" s="758"/>
      <c r="AO223" s="758"/>
      <c r="AP223" s="620">
        <v>175000000</v>
      </c>
      <c r="AQ223" s="674">
        <v>0</v>
      </c>
      <c r="AR223" s="619">
        <v>0</v>
      </c>
      <c r="AS223" s="619">
        <v>0</v>
      </c>
      <c r="AT223" s="674">
        <v>0</v>
      </c>
      <c r="AU223" s="619">
        <v>0</v>
      </c>
      <c r="AV223" s="674">
        <v>0</v>
      </c>
      <c r="AW223" s="619">
        <v>0</v>
      </c>
      <c r="AX223" s="674">
        <v>0</v>
      </c>
      <c r="AY223" s="619">
        <v>0</v>
      </c>
      <c r="AZ223" s="619">
        <v>0</v>
      </c>
      <c r="BA223" s="619">
        <v>0</v>
      </c>
      <c r="BB223" s="619">
        <v>0</v>
      </c>
    </row>
    <row r="224" spans="1:54">
      <c r="A224" s="819" t="s">
        <v>118</v>
      </c>
      <c r="B224" s="758"/>
      <c r="C224" s="819" t="s">
        <v>356</v>
      </c>
      <c r="D224" s="758"/>
      <c r="E224" s="819" t="s">
        <v>358</v>
      </c>
      <c r="F224" s="758"/>
      <c r="G224" s="819" t="s">
        <v>316</v>
      </c>
      <c r="H224" s="758"/>
      <c r="I224" s="819" t="s">
        <v>314</v>
      </c>
      <c r="J224" s="758"/>
      <c r="K224" s="758"/>
      <c r="L224" s="819" t="s">
        <v>313</v>
      </c>
      <c r="M224" s="758"/>
      <c r="N224" s="758"/>
      <c r="O224" s="819" t="s">
        <v>323</v>
      </c>
      <c r="P224" s="758"/>
      <c r="Q224" s="819"/>
      <c r="R224" s="758"/>
      <c r="S224" s="820" t="s">
        <v>362</v>
      </c>
      <c r="T224" s="758"/>
      <c r="U224" s="758"/>
      <c r="V224" s="758"/>
      <c r="W224" s="758"/>
      <c r="X224" s="758"/>
      <c r="Y224" s="758"/>
      <c r="Z224" s="758"/>
      <c r="AA224" s="819" t="s">
        <v>307</v>
      </c>
      <c r="AB224" s="758"/>
      <c r="AC224" s="758"/>
      <c r="AD224" s="758"/>
      <c r="AE224" s="758"/>
      <c r="AF224" s="819" t="s">
        <v>308</v>
      </c>
      <c r="AG224" s="758"/>
      <c r="AH224" s="758"/>
      <c r="AI224" s="621" t="s">
        <v>84</v>
      </c>
      <c r="AJ224" s="818" t="s">
        <v>309</v>
      </c>
      <c r="AK224" s="758"/>
      <c r="AL224" s="758"/>
      <c r="AM224" s="758"/>
      <c r="AN224" s="758"/>
      <c r="AO224" s="758"/>
      <c r="AP224" s="620">
        <v>5000000</v>
      </c>
      <c r="AQ224" s="674">
        <v>0</v>
      </c>
      <c r="AR224" s="619">
        <v>0</v>
      </c>
      <c r="AS224" s="619">
        <v>0</v>
      </c>
      <c r="AT224" s="674">
        <v>0</v>
      </c>
      <c r="AU224" s="619">
        <v>0</v>
      </c>
      <c r="AV224" s="674">
        <v>0</v>
      </c>
      <c r="AW224" s="619">
        <v>0</v>
      </c>
      <c r="AX224" s="674">
        <v>0</v>
      </c>
      <c r="AY224" s="619">
        <v>0</v>
      </c>
      <c r="AZ224" s="619">
        <v>0</v>
      </c>
      <c r="BA224" s="619">
        <v>0</v>
      </c>
      <c r="BB224" s="619">
        <v>0</v>
      </c>
    </row>
    <row r="225" spans="1:54">
      <c r="A225" s="819" t="s">
        <v>118</v>
      </c>
      <c r="B225" s="758"/>
      <c r="C225" s="819" t="s">
        <v>356</v>
      </c>
      <c r="D225" s="758"/>
      <c r="E225" s="819" t="s">
        <v>358</v>
      </c>
      <c r="F225" s="758"/>
      <c r="G225" s="819" t="s">
        <v>316</v>
      </c>
      <c r="H225" s="758"/>
      <c r="I225" s="819" t="s">
        <v>314</v>
      </c>
      <c r="J225" s="758"/>
      <c r="K225" s="758"/>
      <c r="L225" s="819" t="s">
        <v>313</v>
      </c>
      <c r="M225" s="758"/>
      <c r="N225" s="758"/>
      <c r="O225" s="819" t="s">
        <v>317</v>
      </c>
      <c r="P225" s="758"/>
      <c r="Q225" s="819"/>
      <c r="R225" s="758"/>
      <c r="S225" s="820" t="s">
        <v>103</v>
      </c>
      <c r="T225" s="758"/>
      <c r="U225" s="758"/>
      <c r="V225" s="758"/>
      <c r="W225" s="758"/>
      <c r="X225" s="758"/>
      <c r="Y225" s="758"/>
      <c r="Z225" s="758"/>
      <c r="AA225" s="819" t="s">
        <v>307</v>
      </c>
      <c r="AB225" s="758"/>
      <c r="AC225" s="758"/>
      <c r="AD225" s="758"/>
      <c r="AE225" s="758"/>
      <c r="AF225" s="819" t="s">
        <v>308</v>
      </c>
      <c r="AG225" s="758"/>
      <c r="AH225" s="758"/>
      <c r="AI225" s="621" t="s">
        <v>84</v>
      </c>
      <c r="AJ225" s="818" t="s">
        <v>309</v>
      </c>
      <c r="AK225" s="758"/>
      <c r="AL225" s="758"/>
      <c r="AM225" s="758"/>
      <c r="AN225" s="758"/>
      <c r="AO225" s="758"/>
      <c r="AP225" s="620">
        <v>25000000</v>
      </c>
      <c r="AQ225" s="674">
        <v>0</v>
      </c>
      <c r="AR225" s="619">
        <v>0</v>
      </c>
      <c r="AS225" s="619">
        <v>0</v>
      </c>
      <c r="AT225" s="673">
        <v>880067</v>
      </c>
      <c r="AU225" s="620">
        <v>-880067</v>
      </c>
      <c r="AV225" s="674">
        <v>0</v>
      </c>
      <c r="AW225" s="620">
        <v>880067</v>
      </c>
      <c r="AX225" s="673">
        <v>575294</v>
      </c>
      <c r="AY225" s="620">
        <v>-575294</v>
      </c>
      <c r="AZ225" s="620">
        <v>575294</v>
      </c>
      <c r="BA225" s="619">
        <v>0</v>
      </c>
      <c r="BB225" s="619">
        <v>0</v>
      </c>
    </row>
    <row r="226" spans="1:54">
      <c r="A226" s="821" t="s">
        <v>118</v>
      </c>
      <c r="B226" s="758"/>
      <c r="C226" s="821" t="s">
        <v>356</v>
      </c>
      <c r="D226" s="758"/>
      <c r="E226" s="821" t="s">
        <v>358</v>
      </c>
      <c r="F226" s="758"/>
      <c r="G226" s="821" t="s">
        <v>316</v>
      </c>
      <c r="H226" s="758"/>
      <c r="I226" s="821" t="s">
        <v>314</v>
      </c>
      <c r="J226" s="758"/>
      <c r="K226" s="758"/>
      <c r="L226" s="821" t="s">
        <v>316</v>
      </c>
      <c r="M226" s="758"/>
      <c r="N226" s="758"/>
      <c r="O226" s="821"/>
      <c r="P226" s="758"/>
      <c r="Q226" s="821"/>
      <c r="R226" s="758"/>
      <c r="S226" s="822" t="s">
        <v>360</v>
      </c>
      <c r="T226" s="758"/>
      <c r="U226" s="758"/>
      <c r="V226" s="758"/>
      <c r="W226" s="758"/>
      <c r="X226" s="758"/>
      <c r="Y226" s="758"/>
      <c r="Z226" s="758"/>
      <c r="AA226" s="821" t="s">
        <v>307</v>
      </c>
      <c r="AB226" s="758"/>
      <c r="AC226" s="758"/>
      <c r="AD226" s="758"/>
      <c r="AE226" s="758"/>
      <c r="AF226" s="821" t="s">
        <v>308</v>
      </c>
      <c r="AG226" s="758"/>
      <c r="AH226" s="758"/>
      <c r="AI226" s="624" t="s">
        <v>84</v>
      </c>
      <c r="AJ226" s="823" t="s">
        <v>309</v>
      </c>
      <c r="AK226" s="758"/>
      <c r="AL226" s="758"/>
      <c r="AM226" s="758"/>
      <c r="AN226" s="758"/>
      <c r="AO226" s="758"/>
      <c r="AP226" s="623">
        <v>1217700000</v>
      </c>
      <c r="AQ226" s="671">
        <v>0</v>
      </c>
      <c r="AR226" s="623">
        <v>148840540</v>
      </c>
      <c r="AS226" s="622">
        <v>0</v>
      </c>
      <c r="AT226" s="670">
        <v>36935533</v>
      </c>
      <c r="AU226" s="623">
        <v>-36935533</v>
      </c>
      <c r="AV226" s="670">
        <v>55644971</v>
      </c>
      <c r="AW226" s="623">
        <v>-18709438</v>
      </c>
      <c r="AX226" s="670">
        <v>55701993</v>
      </c>
      <c r="AY226" s="623">
        <v>-57022</v>
      </c>
      <c r="AZ226" s="623">
        <v>55701993</v>
      </c>
      <c r="BA226" s="622">
        <v>0</v>
      </c>
      <c r="BB226" s="622">
        <v>0</v>
      </c>
    </row>
    <row r="227" spans="1:54">
      <c r="A227" s="819" t="s">
        <v>118</v>
      </c>
      <c r="B227" s="758"/>
      <c r="C227" s="819" t="s">
        <v>356</v>
      </c>
      <c r="D227" s="758"/>
      <c r="E227" s="819" t="s">
        <v>358</v>
      </c>
      <c r="F227" s="758"/>
      <c r="G227" s="819" t="s">
        <v>316</v>
      </c>
      <c r="H227" s="758"/>
      <c r="I227" s="819" t="s">
        <v>314</v>
      </c>
      <c r="J227" s="758"/>
      <c r="K227" s="758"/>
      <c r="L227" s="819" t="s">
        <v>316</v>
      </c>
      <c r="M227" s="758"/>
      <c r="N227" s="758"/>
      <c r="O227" s="819" t="s">
        <v>313</v>
      </c>
      <c r="P227" s="758"/>
      <c r="Q227" s="819"/>
      <c r="R227" s="758"/>
      <c r="S227" s="820" t="s">
        <v>366</v>
      </c>
      <c r="T227" s="758"/>
      <c r="U227" s="758"/>
      <c r="V227" s="758"/>
      <c r="W227" s="758"/>
      <c r="X227" s="758"/>
      <c r="Y227" s="758"/>
      <c r="Z227" s="758"/>
      <c r="AA227" s="819" t="s">
        <v>307</v>
      </c>
      <c r="AB227" s="758"/>
      <c r="AC227" s="758"/>
      <c r="AD227" s="758"/>
      <c r="AE227" s="758"/>
      <c r="AF227" s="819" t="s">
        <v>308</v>
      </c>
      <c r="AG227" s="758"/>
      <c r="AH227" s="758"/>
      <c r="AI227" s="621" t="s">
        <v>84</v>
      </c>
      <c r="AJ227" s="818" t="s">
        <v>309</v>
      </c>
      <c r="AK227" s="758"/>
      <c r="AL227" s="758"/>
      <c r="AM227" s="758"/>
      <c r="AN227" s="758"/>
      <c r="AO227" s="758"/>
      <c r="AP227" s="620">
        <v>172000000</v>
      </c>
      <c r="AQ227" s="674">
        <v>0</v>
      </c>
      <c r="AR227" s="620">
        <v>400000</v>
      </c>
      <c r="AS227" s="619">
        <v>0</v>
      </c>
      <c r="AT227" s="674">
        <v>0</v>
      </c>
      <c r="AU227" s="619">
        <v>0</v>
      </c>
      <c r="AV227" s="673">
        <v>17700000</v>
      </c>
      <c r="AW227" s="620">
        <v>-17700000</v>
      </c>
      <c r="AX227" s="673">
        <v>17700000</v>
      </c>
      <c r="AY227" s="619">
        <v>0</v>
      </c>
      <c r="AZ227" s="620">
        <v>17700000</v>
      </c>
      <c r="BA227" s="619">
        <v>0</v>
      </c>
      <c r="BB227" s="619">
        <v>0</v>
      </c>
    </row>
    <row r="228" spans="1:54">
      <c r="A228" s="819" t="s">
        <v>118</v>
      </c>
      <c r="B228" s="758"/>
      <c r="C228" s="819" t="s">
        <v>356</v>
      </c>
      <c r="D228" s="758"/>
      <c r="E228" s="819" t="s">
        <v>358</v>
      </c>
      <c r="F228" s="758"/>
      <c r="G228" s="819" t="s">
        <v>316</v>
      </c>
      <c r="H228" s="758"/>
      <c r="I228" s="819" t="s">
        <v>314</v>
      </c>
      <c r="J228" s="758"/>
      <c r="K228" s="758"/>
      <c r="L228" s="819" t="s">
        <v>316</v>
      </c>
      <c r="M228" s="758"/>
      <c r="N228" s="758"/>
      <c r="O228" s="819" t="s">
        <v>316</v>
      </c>
      <c r="P228" s="758"/>
      <c r="Q228" s="819"/>
      <c r="R228" s="758"/>
      <c r="S228" s="820" t="s">
        <v>361</v>
      </c>
      <c r="T228" s="758"/>
      <c r="U228" s="758"/>
      <c r="V228" s="758"/>
      <c r="W228" s="758"/>
      <c r="X228" s="758"/>
      <c r="Y228" s="758"/>
      <c r="Z228" s="758"/>
      <c r="AA228" s="819" t="s">
        <v>307</v>
      </c>
      <c r="AB228" s="758"/>
      <c r="AC228" s="758"/>
      <c r="AD228" s="758"/>
      <c r="AE228" s="758"/>
      <c r="AF228" s="819" t="s">
        <v>308</v>
      </c>
      <c r="AG228" s="758"/>
      <c r="AH228" s="758"/>
      <c r="AI228" s="621" t="s">
        <v>84</v>
      </c>
      <c r="AJ228" s="818" t="s">
        <v>309</v>
      </c>
      <c r="AK228" s="758"/>
      <c r="AL228" s="758"/>
      <c r="AM228" s="758"/>
      <c r="AN228" s="758"/>
      <c r="AO228" s="758"/>
      <c r="AP228" s="620">
        <v>633400000</v>
      </c>
      <c r="AQ228" s="674">
        <v>0</v>
      </c>
      <c r="AR228" s="619">
        <v>0</v>
      </c>
      <c r="AS228" s="619">
        <v>0</v>
      </c>
      <c r="AT228" s="674">
        <v>0</v>
      </c>
      <c r="AU228" s="619">
        <v>0</v>
      </c>
      <c r="AV228" s="674">
        <v>0</v>
      </c>
      <c r="AW228" s="619">
        <v>0</v>
      </c>
      <c r="AX228" s="674">
        <v>0</v>
      </c>
      <c r="AY228" s="619">
        <v>0</v>
      </c>
      <c r="AZ228" s="619">
        <v>0</v>
      </c>
      <c r="BA228" s="619">
        <v>0</v>
      </c>
      <c r="BB228" s="619">
        <v>0</v>
      </c>
    </row>
    <row r="229" spans="1:54">
      <c r="A229" s="819" t="s">
        <v>118</v>
      </c>
      <c r="B229" s="758"/>
      <c r="C229" s="819" t="s">
        <v>356</v>
      </c>
      <c r="D229" s="758"/>
      <c r="E229" s="819" t="s">
        <v>358</v>
      </c>
      <c r="F229" s="758"/>
      <c r="G229" s="819" t="s">
        <v>316</v>
      </c>
      <c r="H229" s="758"/>
      <c r="I229" s="819" t="s">
        <v>314</v>
      </c>
      <c r="J229" s="758"/>
      <c r="K229" s="758"/>
      <c r="L229" s="819" t="s">
        <v>316</v>
      </c>
      <c r="M229" s="758"/>
      <c r="N229" s="758"/>
      <c r="O229" s="819" t="s">
        <v>323</v>
      </c>
      <c r="P229" s="758"/>
      <c r="Q229" s="819"/>
      <c r="R229" s="758"/>
      <c r="S229" s="820" t="s">
        <v>362</v>
      </c>
      <c r="T229" s="758"/>
      <c r="U229" s="758"/>
      <c r="V229" s="758"/>
      <c r="W229" s="758"/>
      <c r="X229" s="758"/>
      <c r="Y229" s="758"/>
      <c r="Z229" s="758"/>
      <c r="AA229" s="819" t="s">
        <v>307</v>
      </c>
      <c r="AB229" s="758"/>
      <c r="AC229" s="758"/>
      <c r="AD229" s="758"/>
      <c r="AE229" s="758"/>
      <c r="AF229" s="819" t="s">
        <v>308</v>
      </c>
      <c r="AG229" s="758"/>
      <c r="AH229" s="758"/>
      <c r="AI229" s="621" t="s">
        <v>84</v>
      </c>
      <c r="AJ229" s="818" t="s">
        <v>309</v>
      </c>
      <c r="AK229" s="758"/>
      <c r="AL229" s="758"/>
      <c r="AM229" s="758"/>
      <c r="AN229" s="758"/>
      <c r="AO229" s="758"/>
      <c r="AP229" s="620">
        <v>120000000</v>
      </c>
      <c r="AQ229" s="674">
        <v>0</v>
      </c>
      <c r="AR229" s="619">
        <v>0</v>
      </c>
      <c r="AS229" s="619">
        <v>0</v>
      </c>
      <c r="AT229" s="674">
        <v>0</v>
      </c>
      <c r="AU229" s="619">
        <v>0</v>
      </c>
      <c r="AV229" s="673">
        <v>8179604</v>
      </c>
      <c r="AW229" s="620">
        <v>-8179604</v>
      </c>
      <c r="AX229" s="673">
        <v>8179604</v>
      </c>
      <c r="AY229" s="619">
        <v>0</v>
      </c>
      <c r="AZ229" s="620">
        <v>8179604</v>
      </c>
      <c r="BA229" s="619">
        <v>0</v>
      </c>
      <c r="BB229" s="619">
        <v>0</v>
      </c>
    </row>
    <row r="230" spans="1:54">
      <c r="A230" s="819" t="s">
        <v>118</v>
      </c>
      <c r="B230" s="758"/>
      <c r="C230" s="819" t="s">
        <v>356</v>
      </c>
      <c r="D230" s="758"/>
      <c r="E230" s="819" t="s">
        <v>358</v>
      </c>
      <c r="F230" s="758"/>
      <c r="G230" s="819" t="s">
        <v>316</v>
      </c>
      <c r="H230" s="758"/>
      <c r="I230" s="819" t="s">
        <v>314</v>
      </c>
      <c r="J230" s="758"/>
      <c r="K230" s="758"/>
      <c r="L230" s="819" t="s">
        <v>316</v>
      </c>
      <c r="M230" s="758"/>
      <c r="N230" s="758"/>
      <c r="O230" s="819" t="s">
        <v>317</v>
      </c>
      <c r="P230" s="758"/>
      <c r="Q230" s="819"/>
      <c r="R230" s="758"/>
      <c r="S230" s="820" t="s">
        <v>103</v>
      </c>
      <c r="T230" s="758"/>
      <c r="U230" s="758"/>
      <c r="V230" s="758"/>
      <c r="W230" s="758"/>
      <c r="X230" s="758"/>
      <c r="Y230" s="758"/>
      <c r="Z230" s="758"/>
      <c r="AA230" s="819" t="s">
        <v>307</v>
      </c>
      <c r="AB230" s="758"/>
      <c r="AC230" s="758"/>
      <c r="AD230" s="758"/>
      <c r="AE230" s="758"/>
      <c r="AF230" s="819" t="s">
        <v>308</v>
      </c>
      <c r="AG230" s="758"/>
      <c r="AH230" s="758"/>
      <c r="AI230" s="621" t="s">
        <v>84</v>
      </c>
      <c r="AJ230" s="818" t="s">
        <v>309</v>
      </c>
      <c r="AK230" s="758"/>
      <c r="AL230" s="758"/>
      <c r="AM230" s="758"/>
      <c r="AN230" s="758"/>
      <c r="AO230" s="758"/>
      <c r="AP230" s="620">
        <v>140000000</v>
      </c>
      <c r="AQ230" s="674">
        <v>0</v>
      </c>
      <c r="AR230" s="619">
        <v>0</v>
      </c>
      <c r="AS230" s="619">
        <v>0</v>
      </c>
      <c r="AT230" s="673">
        <v>36935533</v>
      </c>
      <c r="AU230" s="620">
        <v>-36935533</v>
      </c>
      <c r="AV230" s="673">
        <v>29765367</v>
      </c>
      <c r="AW230" s="620">
        <v>7170166</v>
      </c>
      <c r="AX230" s="673">
        <v>29822389</v>
      </c>
      <c r="AY230" s="620">
        <v>-57022</v>
      </c>
      <c r="AZ230" s="620">
        <v>29822389</v>
      </c>
      <c r="BA230" s="619">
        <v>0</v>
      </c>
      <c r="BB230" s="619">
        <v>0</v>
      </c>
    </row>
    <row r="231" spans="1:54">
      <c r="A231" s="819" t="s">
        <v>118</v>
      </c>
      <c r="B231" s="758"/>
      <c r="C231" s="819" t="s">
        <v>356</v>
      </c>
      <c r="D231" s="758"/>
      <c r="E231" s="819" t="s">
        <v>358</v>
      </c>
      <c r="F231" s="758"/>
      <c r="G231" s="819" t="s">
        <v>316</v>
      </c>
      <c r="H231" s="758"/>
      <c r="I231" s="819" t="s">
        <v>314</v>
      </c>
      <c r="J231" s="758"/>
      <c r="K231" s="758"/>
      <c r="L231" s="819" t="s">
        <v>316</v>
      </c>
      <c r="M231" s="758"/>
      <c r="N231" s="758"/>
      <c r="O231" s="819" t="s">
        <v>326</v>
      </c>
      <c r="P231" s="758"/>
      <c r="Q231" s="819"/>
      <c r="R231" s="758"/>
      <c r="S231" s="820" t="s">
        <v>363</v>
      </c>
      <c r="T231" s="758"/>
      <c r="U231" s="758"/>
      <c r="V231" s="758"/>
      <c r="W231" s="758"/>
      <c r="X231" s="758"/>
      <c r="Y231" s="758"/>
      <c r="Z231" s="758"/>
      <c r="AA231" s="819" t="s">
        <v>307</v>
      </c>
      <c r="AB231" s="758"/>
      <c r="AC231" s="758"/>
      <c r="AD231" s="758"/>
      <c r="AE231" s="758"/>
      <c r="AF231" s="819" t="s">
        <v>308</v>
      </c>
      <c r="AG231" s="758"/>
      <c r="AH231" s="758"/>
      <c r="AI231" s="621" t="s">
        <v>84</v>
      </c>
      <c r="AJ231" s="818" t="s">
        <v>309</v>
      </c>
      <c r="AK231" s="758"/>
      <c r="AL231" s="758"/>
      <c r="AM231" s="758"/>
      <c r="AN231" s="758"/>
      <c r="AO231" s="758"/>
      <c r="AP231" s="620">
        <v>70000000</v>
      </c>
      <c r="AQ231" s="674">
        <v>0</v>
      </c>
      <c r="AR231" s="620">
        <v>70000000</v>
      </c>
      <c r="AS231" s="619">
        <v>0</v>
      </c>
      <c r="AT231" s="674">
        <v>0</v>
      </c>
      <c r="AU231" s="619">
        <v>0</v>
      </c>
      <c r="AV231" s="674">
        <v>0</v>
      </c>
      <c r="AW231" s="619">
        <v>0</v>
      </c>
      <c r="AX231" s="674">
        <v>0</v>
      </c>
      <c r="AY231" s="619">
        <v>0</v>
      </c>
      <c r="AZ231" s="619">
        <v>0</v>
      </c>
      <c r="BA231" s="619">
        <v>0</v>
      </c>
      <c r="BB231" s="619">
        <v>0</v>
      </c>
    </row>
    <row r="232" spans="1:54">
      <c r="A232" s="819" t="s">
        <v>118</v>
      </c>
      <c r="B232" s="758"/>
      <c r="C232" s="819" t="s">
        <v>356</v>
      </c>
      <c r="D232" s="758"/>
      <c r="E232" s="819" t="s">
        <v>358</v>
      </c>
      <c r="F232" s="758"/>
      <c r="G232" s="819" t="s">
        <v>316</v>
      </c>
      <c r="H232" s="758"/>
      <c r="I232" s="819" t="s">
        <v>314</v>
      </c>
      <c r="J232" s="758"/>
      <c r="K232" s="758"/>
      <c r="L232" s="819" t="s">
        <v>316</v>
      </c>
      <c r="M232" s="758"/>
      <c r="N232" s="758"/>
      <c r="O232" s="819" t="s">
        <v>99</v>
      </c>
      <c r="P232" s="758"/>
      <c r="Q232" s="819"/>
      <c r="R232" s="758"/>
      <c r="S232" s="820" t="s">
        <v>364</v>
      </c>
      <c r="T232" s="758"/>
      <c r="U232" s="758"/>
      <c r="V232" s="758"/>
      <c r="W232" s="758"/>
      <c r="X232" s="758"/>
      <c r="Y232" s="758"/>
      <c r="Z232" s="758"/>
      <c r="AA232" s="819" t="s">
        <v>307</v>
      </c>
      <c r="AB232" s="758"/>
      <c r="AC232" s="758"/>
      <c r="AD232" s="758"/>
      <c r="AE232" s="758"/>
      <c r="AF232" s="819" t="s">
        <v>308</v>
      </c>
      <c r="AG232" s="758"/>
      <c r="AH232" s="758"/>
      <c r="AI232" s="621" t="s">
        <v>84</v>
      </c>
      <c r="AJ232" s="818" t="s">
        <v>309</v>
      </c>
      <c r="AK232" s="758"/>
      <c r="AL232" s="758"/>
      <c r="AM232" s="758"/>
      <c r="AN232" s="758"/>
      <c r="AO232" s="758"/>
      <c r="AP232" s="620">
        <v>82300000</v>
      </c>
      <c r="AQ232" s="674">
        <v>0</v>
      </c>
      <c r="AR232" s="620">
        <v>78440540</v>
      </c>
      <c r="AS232" s="619">
        <v>0</v>
      </c>
      <c r="AT232" s="674">
        <v>0</v>
      </c>
      <c r="AU232" s="619">
        <v>0</v>
      </c>
      <c r="AV232" s="674">
        <v>0</v>
      </c>
      <c r="AW232" s="619">
        <v>0</v>
      </c>
      <c r="AX232" s="674">
        <v>0</v>
      </c>
      <c r="AY232" s="619">
        <v>0</v>
      </c>
      <c r="AZ232" s="619">
        <v>0</v>
      </c>
      <c r="BA232" s="619">
        <v>0</v>
      </c>
      <c r="BB232" s="619">
        <v>0</v>
      </c>
    </row>
    <row r="233" spans="1:54" s="650" customFormat="1">
      <c r="A233" s="828" t="s">
        <v>118</v>
      </c>
      <c r="B233" s="825"/>
      <c r="C233" s="828" t="s">
        <v>356</v>
      </c>
      <c r="D233" s="825"/>
      <c r="E233" s="828" t="s">
        <v>358</v>
      </c>
      <c r="F233" s="825"/>
      <c r="G233" s="828" t="s">
        <v>323</v>
      </c>
      <c r="H233" s="825"/>
      <c r="I233" s="828"/>
      <c r="J233" s="825"/>
      <c r="K233" s="825"/>
      <c r="L233" s="828"/>
      <c r="M233" s="825"/>
      <c r="N233" s="825"/>
      <c r="O233" s="828"/>
      <c r="P233" s="825"/>
      <c r="Q233" s="828"/>
      <c r="R233" s="825"/>
      <c r="S233" s="830" t="s">
        <v>354</v>
      </c>
      <c r="T233" s="825"/>
      <c r="U233" s="825"/>
      <c r="V233" s="825"/>
      <c r="W233" s="825"/>
      <c r="X233" s="825"/>
      <c r="Y233" s="825"/>
      <c r="Z233" s="825"/>
      <c r="AA233" s="828" t="s">
        <v>307</v>
      </c>
      <c r="AB233" s="825"/>
      <c r="AC233" s="825"/>
      <c r="AD233" s="825"/>
      <c r="AE233" s="825"/>
      <c r="AF233" s="828" t="s">
        <v>308</v>
      </c>
      <c r="AG233" s="825"/>
      <c r="AH233" s="825"/>
      <c r="AI233" s="680" t="s">
        <v>84</v>
      </c>
      <c r="AJ233" s="829" t="s">
        <v>309</v>
      </c>
      <c r="AK233" s="825"/>
      <c r="AL233" s="825"/>
      <c r="AM233" s="825"/>
      <c r="AN233" s="825"/>
      <c r="AO233" s="825"/>
      <c r="AP233" s="620">
        <v>3150000000</v>
      </c>
      <c r="AQ233" s="673">
        <v>200000000</v>
      </c>
      <c r="AR233" s="620">
        <v>435633119</v>
      </c>
      <c r="AS233" s="620">
        <v>-300000000</v>
      </c>
      <c r="AT233" s="673">
        <v>47113426</v>
      </c>
      <c r="AU233" s="620">
        <v>152886574</v>
      </c>
      <c r="AV233" s="681">
        <v>98082910</v>
      </c>
      <c r="AW233" s="681">
        <v>-50969484</v>
      </c>
      <c r="AX233" s="681">
        <v>104222137</v>
      </c>
      <c r="AY233" s="681">
        <v>-6139227</v>
      </c>
      <c r="AZ233" s="681">
        <v>104222137</v>
      </c>
      <c r="BA233" s="682">
        <v>0</v>
      </c>
      <c r="BB233" s="682">
        <v>0</v>
      </c>
    </row>
    <row r="234" spans="1:54">
      <c r="A234" s="821" t="s">
        <v>118</v>
      </c>
      <c r="B234" s="758"/>
      <c r="C234" s="821" t="s">
        <v>356</v>
      </c>
      <c r="D234" s="758"/>
      <c r="E234" s="821" t="s">
        <v>358</v>
      </c>
      <c r="F234" s="758"/>
      <c r="G234" s="821" t="s">
        <v>323</v>
      </c>
      <c r="H234" s="758"/>
      <c r="I234" s="821" t="s">
        <v>314</v>
      </c>
      <c r="J234" s="758"/>
      <c r="K234" s="758"/>
      <c r="L234" s="821"/>
      <c r="M234" s="758"/>
      <c r="N234" s="758"/>
      <c r="O234" s="821"/>
      <c r="P234" s="758"/>
      <c r="Q234" s="821"/>
      <c r="R234" s="758"/>
      <c r="S234" s="822" t="s">
        <v>354</v>
      </c>
      <c r="T234" s="758"/>
      <c r="U234" s="758"/>
      <c r="V234" s="758"/>
      <c r="W234" s="758"/>
      <c r="X234" s="758"/>
      <c r="Y234" s="758"/>
      <c r="Z234" s="758"/>
      <c r="AA234" s="821" t="s">
        <v>307</v>
      </c>
      <c r="AB234" s="758"/>
      <c r="AC234" s="758"/>
      <c r="AD234" s="758"/>
      <c r="AE234" s="758"/>
      <c r="AF234" s="821" t="s">
        <v>308</v>
      </c>
      <c r="AG234" s="758"/>
      <c r="AH234" s="758"/>
      <c r="AI234" s="624" t="s">
        <v>84</v>
      </c>
      <c r="AJ234" s="823" t="s">
        <v>309</v>
      </c>
      <c r="AK234" s="758"/>
      <c r="AL234" s="758"/>
      <c r="AM234" s="758"/>
      <c r="AN234" s="758"/>
      <c r="AO234" s="758"/>
      <c r="AP234" s="623">
        <v>2500000000</v>
      </c>
      <c r="AQ234" s="670">
        <v>200000000</v>
      </c>
      <c r="AR234" s="623">
        <v>435633119</v>
      </c>
      <c r="AS234" s="622">
        <v>0</v>
      </c>
      <c r="AT234" s="670">
        <v>47113426</v>
      </c>
      <c r="AU234" s="623">
        <v>152886574</v>
      </c>
      <c r="AV234" s="670">
        <v>98082910</v>
      </c>
      <c r="AW234" s="623">
        <v>-50969484</v>
      </c>
      <c r="AX234" s="670">
        <v>104222137</v>
      </c>
      <c r="AY234" s="623">
        <v>-6139227</v>
      </c>
      <c r="AZ234" s="623">
        <v>104222137</v>
      </c>
      <c r="BA234" s="622">
        <v>0</v>
      </c>
      <c r="BB234" s="622">
        <v>0</v>
      </c>
    </row>
    <row r="235" spans="1:54">
      <c r="A235" s="821" t="s">
        <v>118</v>
      </c>
      <c r="B235" s="758"/>
      <c r="C235" s="821" t="s">
        <v>356</v>
      </c>
      <c r="D235" s="758"/>
      <c r="E235" s="821" t="s">
        <v>358</v>
      </c>
      <c r="F235" s="758"/>
      <c r="G235" s="821" t="s">
        <v>323</v>
      </c>
      <c r="H235" s="758"/>
      <c r="I235" s="821" t="s">
        <v>314</v>
      </c>
      <c r="J235" s="758"/>
      <c r="K235" s="758"/>
      <c r="L235" s="821" t="s">
        <v>313</v>
      </c>
      <c r="M235" s="758"/>
      <c r="N235" s="758"/>
      <c r="O235" s="821"/>
      <c r="P235" s="758"/>
      <c r="Q235" s="821"/>
      <c r="R235" s="758"/>
      <c r="S235" s="822" t="s">
        <v>365</v>
      </c>
      <c r="T235" s="758"/>
      <c r="U235" s="758"/>
      <c r="V235" s="758"/>
      <c r="W235" s="758"/>
      <c r="X235" s="758"/>
      <c r="Y235" s="758"/>
      <c r="Z235" s="758"/>
      <c r="AA235" s="821" t="s">
        <v>307</v>
      </c>
      <c r="AB235" s="758"/>
      <c r="AC235" s="758"/>
      <c r="AD235" s="758"/>
      <c r="AE235" s="758"/>
      <c r="AF235" s="821" t="s">
        <v>308</v>
      </c>
      <c r="AG235" s="758"/>
      <c r="AH235" s="758"/>
      <c r="AI235" s="624" t="s">
        <v>84</v>
      </c>
      <c r="AJ235" s="823" t="s">
        <v>309</v>
      </c>
      <c r="AK235" s="758"/>
      <c r="AL235" s="758"/>
      <c r="AM235" s="758"/>
      <c r="AN235" s="758"/>
      <c r="AO235" s="758"/>
      <c r="AP235" s="622">
        <v>0</v>
      </c>
      <c r="AQ235" s="671">
        <v>0</v>
      </c>
      <c r="AR235" s="622">
        <v>0</v>
      </c>
      <c r="AS235" s="622">
        <v>0</v>
      </c>
      <c r="AT235" s="671">
        <v>0</v>
      </c>
      <c r="AU235" s="622">
        <v>0</v>
      </c>
      <c r="AV235" s="671">
        <v>0</v>
      </c>
      <c r="AW235" s="622">
        <v>0</v>
      </c>
      <c r="AX235" s="671">
        <v>0</v>
      </c>
      <c r="AY235" s="622">
        <v>0</v>
      </c>
      <c r="AZ235" s="622">
        <v>0</v>
      </c>
      <c r="BA235" s="622">
        <v>0</v>
      </c>
      <c r="BB235" s="622">
        <v>0</v>
      </c>
    </row>
    <row r="236" spans="1:54">
      <c r="A236" s="819" t="s">
        <v>118</v>
      </c>
      <c r="B236" s="758"/>
      <c r="C236" s="819" t="s">
        <v>356</v>
      </c>
      <c r="D236" s="758"/>
      <c r="E236" s="819" t="s">
        <v>358</v>
      </c>
      <c r="F236" s="758"/>
      <c r="G236" s="819" t="s">
        <v>323</v>
      </c>
      <c r="H236" s="758"/>
      <c r="I236" s="819" t="s">
        <v>314</v>
      </c>
      <c r="J236" s="758"/>
      <c r="K236" s="758"/>
      <c r="L236" s="819" t="s">
        <v>313</v>
      </c>
      <c r="M236" s="758"/>
      <c r="N236" s="758"/>
      <c r="O236" s="819" t="s">
        <v>317</v>
      </c>
      <c r="P236" s="758"/>
      <c r="Q236" s="819"/>
      <c r="R236" s="758"/>
      <c r="S236" s="820" t="s">
        <v>103</v>
      </c>
      <c r="T236" s="758"/>
      <c r="U236" s="758"/>
      <c r="V236" s="758"/>
      <c r="W236" s="758"/>
      <c r="X236" s="758"/>
      <c r="Y236" s="758"/>
      <c r="Z236" s="758"/>
      <c r="AA236" s="819" t="s">
        <v>307</v>
      </c>
      <c r="AB236" s="758"/>
      <c r="AC236" s="758"/>
      <c r="AD236" s="758"/>
      <c r="AE236" s="758"/>
      <c r="AF236" s="819" t="s">
        <v>308</v>
      </c>
      <c r="AG236" s="758"/>
      <c r="AH236" s="758"/>
      <c r="AI236" s="621" t="s">
        <v>84</v>
      </c>
      <c r="AJ236" s="818" t="s">
        <v>309</v>
      </c>
      <c r="AK236" s="758"/>
      <c r="AL236" s="758"/>
      <c r="AM236" s="758"/>
      <c r="AN236" s="758"/>
      <c r="AO236" s="758"/>
      <c r="AP236" s="619">
        <v>0</v>
      </c>
      <c r="AQ236" s="674">
        <v>0</v>
      </c>
      <c r="AR236" s="619">
        <v>0</v>
      </c>
      <c r="AS236" s="619">
        <v>0</v>
      </c>
      <c r="AT236" s="674">
        <v>0</v>
      </c>
      <c r="AU236" s="619">
        <v>0</v>
      </c>
      <c r="AV236" s="674">
        <v>0</v>
      </c>
      <c r="AW236" s="619">
        <v>0</v>
      </c>
      <c r="AX236" s="674">
        <v>0</v>
      </c>
      <c r="AY236" s="619">
        <v>0</v>
      </c>
      <c r="AZ236" s="619">
        <v>0</v>
      </c>
      <c r="BA236" s="619">
        <v>0</v>
      </c>
      <c r="BB236" s="619">
        <v>0</v>
      </c>
    </row>
    <row r="237" spans="1:54">
      <c r="A237" s="821" t="s">
        <v>118</v>
      </c>
      <c r="B237" s="758"/>
      <c r="C237" s="821" t="s">
        <v>356</v>
      </c>
      <c r="D237" s="758"/>
      <c r="E237" s="821" t="s">
        <v>358</v>
      </c>
      <c r="F237" s="758"/>
      <c r="G237" s="821" t="s">
        <v>323</v>
      </c>
      <c r="H237" s="758"/>
      <c r="I237" s="821" t="s">
        <v>314</v>
      </c>
      <c r="J237" s="758"/>
      <c r="K237" s="758"/>
      <c r="L237" s="821" t="s">
        <v>316</v>
      </c>
      <c r="M237" s="758"/>
      <c r="N237" s="758"/>
      <c r="O237" s="821"/>
      <c r="P237" s="758"/>
      <c r="Q237" s="821"/>
      <c r="R237" s="758"/>
      <c r="S237" s="822" t="s">
        <v>360</v>
      </c>
      <c r="T237" s="758"/>
      <c r="U237" s="758"/>
      <c r="V237" s="758"/>
      <c r="W237" s="758"/>
      <c r="X237" s="758"/>
      <c r="Y237" s="758"/>
      <c r="Z237" s="758"/>
      <c r="AA237" s="821" t="s">
        <v>307</v>
      </c>
      <c r="AB237" s="758"/>
      <c r="AC237" s="758"/>
      <c r="AD237" s="758"/>
      <c r="AE237" s="758"/>
      <c r="AF237" s="821" t="s">
        <v>308</v>
      </c>
      <c r="AG237" s="758"/>
      <c r="AH237" s="758"/>
      <c r="AI237" s="624" t="s">
        <v>84</v>
      </c>
      <c r="AJ237" s="823" t="s">
        <v>309</v>
      </c>
      <c r="AK237" s="758"/>
      <c r="AL237" s="758"/>
      <c r="AM237" s="758"/>
      <c r="AN237" s="758"/>
      <c r="AO237" s="758"/>
      <c r="AP237" s="623">
        <v>2500000000</v>
      </c>
      <c r="AQ237" s="670">
        <v>200000000</v>
      </c>
      <c r="AR237" s="623">
        <v>435633119</v>
      </c>
      <c r="AS237" s="622">
        <v>0</v>
      </c>
      <c r="AT237" s="670">
        <v>47113426</v>
      </c>
      <c r="AU237" s="623">
        <v>152886574</v>
      </c>
      <c r="AV237" s="670">
        <v>98082910</v>
      </c>
      <c r="AW237" s="623">
        <v>-50969484</v>
      </c>
      <c r="AX237" s="670">
        <v>104222137</v>
      </c>
      <c r="AY237" s="623">
        <v>-6139227</v>
      </c>
      <c r="AZ237" s="623">
        <v>104222137</v>
      </c>
      <c r="BA237" s="622">
        <v>0</v>
      </c>
      <c r="BB237" s="622">
        <v>0</v>
      </c>
    </row>
    <row r="238" spans="1:54">
      <c r="A238" s="819" t="s">
        <v>118</v>
      </c>
      <c r="B238" s="758"/>
      <c r="C238" s="819" t="s">
        <v>356</v>
      </c>
      <c r="D238" s="758"/>
      <c r="E238" s="819" t="s">
        <v>358</v>
      </c>
      <c r="F238" s="758"/>
      <c r="G238" s="819" t="s">
        <v>323</v>
      </c>
      <c r="H238" s="758"/>
      <c r="I238" s="819" t="s">
        <v>314</v>
      </c>
      <c r="J238" s="758"/>
      <c r="K238" s="758"/>
      <c r="L238" s="819" t="s">
        <v>316</v>
      </c>
      <c r="M238" s="758"/>
      <c r="N238" s="758"/>
      <c r="O238" s="819" t="s">
        <v>313</v>
      </c>
      <c r="P238" s="758"/>
      <c r="Q238" s="819"/>
      <c r="R238" s="758"/>
      <c r="S238" s="820" t="s">
        <v>366</v>
      </c>
      <c r="T238" s="758"/>
      <c r="U238" s="758"/>
      <c r="V238" s="758"/>
      <c r="W238" s="758"/>
      <c r="X238" s="758"/>
      <c r="Y238" s="758"/>
      <c r="Z238" s="758"/>
      <c r="AA238" s="819" t="s">
        <v>307</v>
      </c>
      <c r="AB238" s="758"/>
      <c r="AC238" s="758"/>
      <c r="AD238" s="758"/>
      <c r="AE238" s="758"/>
      <c r="AF238" s="819" t="s">
        <v>308</v>
      </c>
      <c r="AG238" s="758"/>
      <c r="AH238" s="758"/>
      <c r="AI238" s="621" t="s">
        <v>84</v>
      </c>
      <c r="AJ238" s="818" t="s">
        <v>309</v>
      </c>
      <c r="AK238" s="758"/>
      <c r="AL238" s="758"/>
      <c r="AM238" s="758"/>
      <c r="AN238" s="758"/>
      <c r="AO238" s="758"/>
      <c r="AP238" s="620">
        <v>1000000000</v>
      </c>
      <c r="AQ238" s="674">
        <v>0</v>
      </c>
      <c r="AR238" s="620">
        <v>205633119</v>
      </c>
      <c r="AS238" s="619">
        <v>0</v>
      </c>
      <c r="AT238" s="674">
        <v>0</v>
      </c>
      <c r="AU238" s="619">
        <v>0</v>
      </c>
      <c r="AV238" s="673">
        <v>52664800</v>
      </c>
      <c r="AW238" s="620">
        <v>-52664800</v>
      </c>
      <c r="AX238" s="673">
        <v>52664800</v>
      </c>
      <c r="AY238" s="619">
        <v>0</v>
      </c>
      <c r="AZ238" s="620">
        <v>52664800</v>
      </c>
      <c r="BA238" s="619">
        <v>0</v>
      </c>
      <c r="BB238" s="619">
        <v>0</v>
      </c>
    </row>
    <row r="239" spans="1:54">
      <c r="A239" s="819" t="s">
        <v>118</v>
      </c>
      <c r="B239" s="758"/>
      <c r="C239" s="819" t="s">
        <v>356</v>
      </c>
      <c r="D239" s="758"/>
      <c r="E239" s="819" t="s">
        <v>358</v>
      </c>
      <c r="F239" s="758"/>
      <c r="G239" s="819" t="s">
        <v>323</v>
      </c>
      <c r="H239" s="758"/>
      <c r="I239" s="819" t="s">
        <v>314</v>
      </c>
      <c r="J239" s="758"/>
      <c r="K239" s="758"/>
      <c r="L239" s="819" t="s">
        <v>316</v>
      </c>
      <c r="M239" s="758"/>
      <c r="N239" s="758"/>
      <c r="O239" s="819" t="s">
        <v>316</v>
      </c>
      <c r="P239" s="758"/>
      <c r="Q239" s="819"/>
      <c r="R239" s="758"/>
      <c r="S239" s="820" t="s">
        <v>361</v>
      </c>
      <c r="T239" s="758"/>
      <c r="U239" s="758"/>
      <c r="V239" s="758"/>
      <c r="W239" s="758"/>
      <c r="X239" s="758"/>
      <c r="Y239" s="758"/>
      <c r="Z239" s="758"/>
      <c r="AA239" s="819" t="s">
        <v>307</v>
      </c>
      <c r="AB239" s="758"/>
      <c r="AC239" s="758"/>
      <c r="AD239" s="758"/>
      <c r="AE239" s="758"/>
      <c r="AF239" s="819" t="s">
        <v>308</v>
      </c>
      <c r="AG239" s="758"/>
      <c r="AH239" s="758"/>
      <c r="AI239" s="621" t="s">
        <v>84</v>
      </c>
      <c r="AJ239" s="818" t="s">
        <v>309</v>
      </c>
      <c r="AK239" s="758"/>
      <c r="AL239" s="758"/>
      <c r="AM239" s="758"/>
      <c r="AN239" s="758"/>
      <c r="AO239" s="758"/>
      <c r="AP239" s="620">
        <v>550000000</v>
      </c>
      <c r="AQ239" s="674">
        <v>0</v>
      </c>
      <c r="AR239" s="620">
        <v>130000000</v>
      </c>
      <c r="AS239" s="619">
        <v>0</v>
      </c>
      <c r="AT239" s="674">
        <v>0</v>
      </c>
      <c r="AU239" s="619">
        <v>0</v>
      </c>
      <c r="AV239" s="674">
        <v>0</v>
      </c>
      <c r="AW239" s="619">
        <v>0</v>
      </c>
      <c r="AX239" s="674">
        <v>0</v>
      </c>
      <c r="AY239" s="619">
        <v>0</v>
      </c>
      <c r="AZ239" s="619">
        <v>0</v>
      </c>
      <c r="BA239" s="619">
        <v>0</v>
      </c>
      <c r="BB239" s="619">
        <v>0</v>
      </c>
    </row>
    <row r="240" spans="1:54">
      <c r="A240" s="819" t="s">
        <v>118</v>
      </c>
      <c r="B240" s="758"/>
      <c r="C240" s="819" t="s">
        <v>356</v>
      </c>
      <c r="D240" s="758"/>
      <c r="E240" s="819" t="s">
        <v>358</v>
      </c>
      <c r="F240" s="758"/>
      <c r="G240" s="819" t="s">
        <v>323</v>
      </c>
      <c r="H240" s="758"/>
      <c r="I240" s="819" t="s">
        <v>314</v>
      </c>
      <c r="J240" s="758"/>
      <c r="K240" s="758"/>
      <c r="L240" s="819" t="s">
        <v>316</v>
      </c>
      <c r="M240" s="758"/>
      <c r="N240" s="758"/>
      <c r="O240" s="819" t="s">
        <v>323</v>
      </c>
      <c r="P240" s="758"/>
      <c r="Q240" s="819"/>
      <c r="R240" s="758"/>
      <c r="S240" s="820" t="s">
        <v>362</v>
      </c>
      <c r="T240" s="758"/>
      <c r="U240" s="758"/>
      <c r="V240" s="758"/>
      <c r="W240" s="758"/>
      <c r="X240" s="758"/>
      <c r="Y240" s="758"/>
      <c r="Z240" s="758"/>
      <c r="AA240" s="819" t="s">
        <v>307</v>
      </c>
      <c r="AB240" s="758"/>
      <c r="AC240" s="758"/>
      <c r="AD240" s="758"/>
      <c r="AE240" s="758"/>
      <c r="AF240" s="819" t="s">
        <v>308</v>
      </c>
      <c r="AG240" s="758"/>
      <c r="AH240" s="758"/>
      <c r="AI240" s="621" t="s">
        <v>84</v>
      </c>
      <c r="AJ240" s="818" t="s">
        <v>309</v>
      </c>
      <c r="AK240" s="758"/>
      <c r="AL240" s="758"/>
      <c r="AM240" s="758"/>
      <c r="AN240" s="758"/>
      <c r="AO240" s="758"/>
      <c r="AP240" s="620">
        <v>250000000</v>
      </c>
      <c r="AQ240" s="674">
        <v>0</v>
      </c>
      <c r="AR240" s="619">
        <v>0</v>
      </c>
      <c r="AS240" s="619">
        <v>0</v>
      </c>
      <c r="AT240" s="674">
        <v>0</v>
      </c>
      <c r="AU240" s="619">
        <v>0</v>
      </c>
      <c r="AV240" s="673">
        <v>6974630</v>
      </c>
      <c r="AW240" s="620">
        <v>-6974630</v>
      </c>
      <c r="AX240" s="673">
        <v>6974630</v>
      </c>
      <c r="AY240" s="619">
        <v>0</v>
      </c>
      <c r="AZ240" s="620">
        <v>6974630</v>
      </c>
      <c r="BA240" s="619">
        <v>0</v>
      </c>
      <c r="BB240" s="619">
        <v>0</v>
      </c>
    </row>
    <row r="241" spans="1:54">
      <c r="A241" s="819" t="s">
        <v>118</v>
      </c>
      <c r="B241" s="758"/>
      <c r="C241" s="819" t="s">
        <v>356</v>
      </c>
      <c r="D241" s="758"/>
      <c r="E241" s="819" t="s">
        <v>358</v>
      </c>
      <c r="F241" s="758"/>
      <c r="G241" s="819" t="s">
        <v>323</v>
      </c>
      <c r="H241" s="758"/>
      <c r="I241" s="819" t="s">
        <v>314</v>
      </c>
      <c r="J241" s="758"/>
      <c r="K241" s="758"/>
      <c r="L241" s="819" t="s">
        <v>316</v>
      </c>
      <c r="M241" s="758"/>
      <c r="N241" s="758"/>
      <c r="O241" s="819" t="s">
        <v>317</v>
      </c>
      <c r="P241" s="758"/>
      <c r="Q241" s="819"/>
      <c r="R241" s="758"/>
      <c r="S241" s="820" t="s">
        <v>103</v>
      </c>
      <c r="T241" s="758"/>
      <c r="U241" s="758"/>
      <c r="V241" s="758"/>
      <c r="W241" s="758"/>
      <c r="X241" s="758"/>
      <c r="Y241" s="758"/>
      <c r="Z241" s="758"/>
      <c r="AA241" s="819" t="s">
        <v>307</v>
      </c>
      <c r="AB241" s="758"/>
      <c r="AC241" s="758"/>
      <c r="AD241" s="758"/>
      <c r="AE241" s="758"/>
      <c r="AF241" s="819" t="s">
        <v>308</v>
      </c>
      <c r="AG241" s="758"/>
      <c r="AH241" s="758"/>
      <c r="AI241" s="621" t="s">
        <v>84</v>
      </c>
      <c r="AJ241" s="818" t="s">
        <v>309</v>
      </c>
      <c r="AK241" s="758"/>
      <c r="AL241" s="758"/>
      <c r="AM241" s="758"/>
      <c r="AN241" s="758"/>
      <c r="AO241" s="758"/>
      <c r="AP241" s="620">
        <v>400000000</v>
      </c>
      <c r="AQ241" s="674">
        <v>0</v>
      </c>
      <c r="AR241" s="619">
        <v>0</v>
      </c>
      <c r="AS241" s="619">
        <v>0</v>
      </c>
      <c r="AT241" s="673">
        <v>47113426</v>
      </c>
      <c r="AU241" s="620">
        <v>-47113426</v>
      </c>
      <c r="AV241" s="673">
        <v>38443480</v>
      </c>
      <c r="AW241" s="620">
        <v>8669946</v>
      </c>
      <c r="AX241" s="673">
        <v>44582707</v>
      </c>
      <c r="AY241" s="620">
        <v>-6139227</v>
      </c>
      <c r="AZ241" s="620">
        <v>44582707</v>
      </c>
      <c r="BA241" s="619">
        <v>0</v>
      </c>
      <c r="BB241" s="619">
        <v>0</v>
      </c>
    </row>
    <row r="242" spans="1:54">
      <c r="A242" s="819" t="s">
        <v>118</v>
      </c>
      <c r="B242" s="758"/>
      <c r="C242" s="819" t="s">
        <v>356</v>
      </c>
      <c r="D242" s="758"/>
      <c r="E242" s="819" t="s">
        <v>358</v>
      </c>
      <c r="F242" s="758"/>
      <c r="G242" s="819" t="s">
        <v>323</v>
      </c>
      <c r="H242" s="758"/>
      <c r="I242" s="819" t="s">
        <v>314</v>
      </c>
      <c r="J242" s="758"/>
      <c r="K242" s="758"/>
      <c r="L242" s="819" t="s">
        <v>316</v>
      </c>
      <c r="M242" s="758"/>
      <c r="N242" s="758"/>
      <c r="O242" s="819" t="s">
        <v>326</v>
      </c>
      <c r="P242" s="758"/>
      <c r="Q242" s="819"/>
      <c r="R242" s="758"/>
      <c r="S242" s="820" t="s">
        <v>363</v>
      </c>
      <c r="T242" s="758"/>
      <c r="U242" s="758"/>
      <c r="V242" s="758"/>
      <c r="W242" s="758"/>
      <c r="X242" s="758"/>
      <c r="Y242" s="758"/>
      <c r="Z242" s="758"/>
      <c r="AA242" s="819" t="s">
        <v>307</v>
      </c>
      <c r="AB242" s="758"/>
      <c r="AC242" s="758"/>
      <c r="AD242" s="758"/>
      <c r="AE242" s="758"/>
      <c r="AF242" s="819" t="s">
        <v>308</v>
      </c>
      <c r="AG242" s="758"/>
      <c r="AH242" s="758"/>
      <c r="AI242" s="621" t="s">
        <v>84</v>
      </c>
      <c r="AJ242" s="818" t="s">
        <v>309</v>
      </c>
      <c r="AK242" s="758"/>
      <c r="AL242" s="758"/>
      <c r="AM242" s="758"/>
      <c r="AN242" s="758"/>
      <c r="AO242" s="758"/>
      <c r="AP242" s="620">
        <v>200000000</v>
      </c>
      <c r="AQ242" s="673">
        <v>200000000</v>
      </c>
      <c r="AR242" s="619">
        <v>0</v>
      </c>
      <c r="AS242" s="619">
        <v>0</v>
      </c>
      <c r="AT242" s="674">
        <v>0</v>
      </c>
      <c r="AU242" s="620">
        <v>200000000</v>
      </c>
      <c r="AV242" s="674">
        <v>0</v>
      </c>
      <c r="AW242" s="619">
        <v>0</v>
      </c>
      <c r="AX242" s="674">
        <v>0</v>
      </c>
      <c r="AY242" s="619">
        <v>0</v>
      </c>
      <c r="AZ242" s="619">
        <v>0</v>
      </c>
      <c r="BA242" s="619">
        <v>0</v>
      </c>
      <c r="BB242" s="619">
        <v>0</v>
      </c>
    </row>
    <row r="243" spans="1:54">
      <c r="A243" s="819" t="s">
        <v>118</v>
      </c>
      <c r="B243" s="758"/>
      <c r="C243" s="819" t="s">
        <v>356</v>
      </c>
      <c r="D243" s="758"/>
      <c r="E243" s="819" t="s">
        <v>358</v>
      </c>
      <c r="F243" s="758"/>
      <c r="G243" s="819" t="s">
        <v>323</v>
      </c>
      <c r="H243" s="758"/>
      <c r="I243" s="819" t="s">
        <v>314</v>
      </c>
      <c r="J243" s="758"/>
      <c r="K243" s="758"/>
      <c r="L243" s="819" t="s">
        <v>316</v>
      </c>
      <c r="M243" s="758"/>
      <c r="N243" s="758"/>
      <c r="O243" s="819" t="s">
        <v>99</v>
      </c>
      <c r="P243" s="758"/>
      <c r="Q243" s="819"/>
      <c r="R243" s="758"/>
      <c r="S243" s="820" t="s">
        <v>364</v>
      </c>
      <c r="T243" s="758"/>
      <c r="U243" s="758"/>
      <c r="V243" s="758"/>
      <c r="W243" s="758"/>
      <c r="X243" s="758"/>
      <c r="Y243" s="758"/>
      <c r="Z243" s="758"/>
      <c r="AA243" s="819" t="s">
        <v>307</v>
      </c>
      <c r="AB243" s="758"/>
      <c r="AC243" s="758"/>
      <c r="AD243" s="758"/>
      <c r="AE243" s="758"/>
      <c r="AF243" s="819" t="s">
        <v>308</v>
      </c>
      <c r="AG243" s="758"/>
      <c r="AH243" s="758"/>
      <c r="AI243" s="621" t="s">
        <v>84</v>
      </c>
      <c r="AJ243" s="818" t="s">
        <v>309</v>
      </c>
      <c r="AK243" s="758"/>
      <c r="AL243" s="758"/>
      <c r="AM243" s="758"/>
      <c r="AN243" s="758"/>
      <c r="AO243" s="758"/>
      <c r="AP243" s="620">
        <v>100000000</v>
      </c>
      <c r="AQ243" s="674">
        <v>0</v>
      </c>
      <c r="AR243" s="620">
        <v>100000000</v>
      </c>
      <c r="AS243" s="619">
        <v>0</v>
      </c>
      <c r="AT243" s="674">
        <v>0</v>
      </c>
      <c r="AU243" s="619">
        <v>0</v>
      </c>
      <c r="AV243" s="674">
        <v>0</v>
      </c>
      <c r="AW243" s="619">
        <v>0</v>
      </c>
      <c r="AX243" s="674">
        <v>0</v>
      </c>
      <c r="AY243" s="619">
        <v>0</v>
      </c>
      <c r="AZ243" s="619">
        <v>0</v>
      </c>
      <c r="BA243" s="619">
        <v>0</v>
      </c>
      <c r="BB243" s="619">
        <v>0</v>
      </c>
    </row>
    <row r="244" spans="1:54" s="650" customFormat="1">
      <c r="A244" s="828" t="s">
        <v>118</v>
      </c>
      <c r="B244" s="825"/>
      <c r="C244" s="828" t="s">
        <v>356</v>
      </c>
      <c r="D244" s="825"/>
      <c r="E244" s="828" t="s">
        <v>358</v>
      </c>
      <c r="F244" s="825"/>
      <c r="G244" s="828" t="s">
        <v>317</v>
      </c>
      <c r="H244" s="825"/>
      <c r="I244" s="828"/>
      <c r="J244" s="825"/>
      <c r="K244" s="825"/>
      <c r="L244" s="828"/>
      <c r="M244" s="825"/>
      <c r="N244" s="825"/>
      <c r="O244" s="828"/>
      <c r="P244" s="825"/>
      <c r="Q244" s="828"/>
      <c r="R244" s="825"/>
      <c r="S244" s="830" t="s">
        <v>353</v>
      </c>
      <c r="T244" s="825"/>
      <c r="U244" s="825"/>
      <c r="V244" s="825"/>
      <c r="W244" s="825"/>
      <c r="X244" s="825"/>
      <c r="Y244" s="825"/>
      <c r="Z244" s="825"/>
      <c r="AA244" s="828" t="s">
        <v>307</v>
      </c>
      <c r="AB244" s="825"/>
      <c r="AC244" s="825"/>
      <c r="AD244" s="825"/>
      <c r="AE244" s="825"/>
      <c r="AF244" s="828" t="s">
        <v>308</v>
      </c>
      <c r="AG244" s="825"/>
      <c r="AH244" s="825"/>
      <c r="AI244" s="680" t="s">
        <v>84</v>
      </c>
      <c r="AJ244" s="829" t="s">
        <v>309</v>
      </c>
      <c r="AK244" s="825"/>
      <c r="AL244" s="825"/>
      <c r="AM244" s="825"/>
      <c r="AN244" s="825"/>
      <c r="AO244" s="825"/>
      <c r="AP244" s="620">
        <v>600000000</v>
      </c>
      <c r="AQ244" s="674">
        <v>0</v>
      </c>
      <c r="AR244" s="620">
        <v>109841417</v>
      </c>
      <c r="AS244" s="620">
        <v>300000000</v>
      </c>
      <c r="AT244" s="673">
        <v>51883598</v>
      </c>
      <c r="AU244" s="620">
        <v>-51883598</v>
      </c>
      <c r="AV244" s="681">
        <v>31632177</v>
      </c>
      <c r="AW244" s="681">
        <v>20251421</v>
      </c>
      <c r="AX244" s="681">
        <v>34639000</v>
      </c>
      <c r="AY244" s="681">
        <v>-3006823</v>
      </c>
      <c r="AZ244" s="681">
        <v>34639000</v>
      </c>
      <c r="BA244" s="682">
        <v>0</v>
      </c>
      <c r="BB244" s="682">
        <v>0</v>
      </c>
    </row>
    <row r="245" spans="1:54" s="690" customFormat="1">
      <c r="A245" s="835" t="s">
        <v>118</v>
      </c>
      <c r="B245" s="832"/>
      <c r="C245" s="835" t="s">
        <v>356</v>
      </c>
      <c r="D245" s="832"/>
      <c r="E245" s="835" t="s">
        <v>358</v>
      </c>
      <c r="F245" s="832"/>
      <c r="G245" s="835" t="s">
        <v>317</v>
      </c>
      <c r="H245" s="832"/>
      <c r="I245" s="835" t="s">
        <v>314</v>
      </c>
      <c r="J245" s="832"/>
      <c r="K245" s="832"/>
      <c r="L245" s="835"/>
      <c r="M245" s="832"/>
      <c r="N245" s="832"/>
      <c r="O245" s="835"/>
      <c r="P245" s="832"/>
      <c r="Q245" s="835"/>
      <c r="R245" s="832"/>
      <c r="S245" s="836" t="s">
        <v>353</v>
      </c>
      <c r="T245" s="832"/>
      <c r="U245" s="832"/>
      <c r="V245" s="832"/>
      <c r="W245" s="832"/>
      <c r="X245" s="832"/>
      <c r="Y245" s="832"/>
      <c r="Z245" s="832"/>
      <c r="AA245" s="835" t="s">
        <v>307</v>
      </c>
      <c r="AB245" s="832"/>
      <c r="AC245" s="832"/>
      <c r="AD245" s="832"/>
      <c r="AE245" s="832"/>
      <c r="AF245" s="835" t="s">
        <v>308</v>
      </c>
      <c r="AG245" s="832"/>
      <c r="AH245" s="832"/>
      <c r="AI245" s="686" t="s">
        <v>84</v>
      </c>
      <c r="AJ245" s="837" t="s">
        <v>309</v>
      </c>
      <c r="AK245" s="832"/>
      <c r="AL245" s="832"/>
      <c r="AM245" s="832"/>
      <c r="AN245" s="832"/>
      <c r="AO245" s="832"/>
      <c r="AP245" s="623">
        <v>600000000</v>
      </c>
      <c r="AQ245" s="671">
        <v>0</v>
      </c>
      <c r="AR245" s="623">
        <v>109841417</v>
      </c>
      <c r="AS245" s="622">
        <v>0</v>
      </c>
      <c r="AT245" s="670">
        <v>51883598</v>
      </c>
      <c r="AU245" s="623">
        <v>-51883598</v>
      </c>
      <c r="AV245" s="688">
        <v>31632177</v>
      </c>
      <c r="AW245" s="688">
        <v>20251421</v>
      </c>
      <c r="AX245" s="688">
        <v>34639000</v>
      </c>
      <c r="AY245" s="688">
        <v>-3006823</v>
      </c>
      <c r="AZ245" s="688">
        <v>34639000</v>
      </c>
      <c r="BA245" s="689">
        <v>0</v>
      </c>
      <c r="BB245" s="689">
        <v>0</v>
      </c>
    </row>
    <row r="246" spans="1:54" s="690" customFormat="1">
      <c r="A246" s="835" t="s">
        <v>118</v>
      </c>
      <c r="B246" s="832"/>
      <c r="C246" s="835" t="s">
        <v>356</v>
      </c>
      <c r="D246" s="832"/>
      <c r="E246" s="835" t="s">
        <v>358</v>
      </c>
      <c r="F246" s="832"/>
      <c r="G246" s="835" t="s">
        <v>317</v>
      </c>
      <c r="H246" s="832"/>
      <c r="I246" s="835" t="s">
        <v>314</v>
      </c>
      <c r="J246" s="832"/>
      <c r="K246" s="832"/>
      <c r="L246" s="835" t="s">
        <v>316</v>
      </c>
      <c r="M246" s="832"/>
      <c r="N246" s="832"/>
      <c r="O246" s="835"/>
      <c r="P246" s="832"/>
      <c r="Q246" s="835"/>
      <c r="R246" s="832"/>
      <c r="S246" s="836" t="s">
        <v>360</v>
      </c>
      <c r="T246" s="832"/>
      <c r="U246" s="832"/>
      <c r="V246" s="832"/>
      <c r="W246" s="832"/>
      <c r="X246" s="832"/>
      <c r="Y246" s="832"/>
      <c r="Z246" s="832"/>
      <c r="AA246" s="835" t="s">
        <v>307</v>
      </c>
      <c r="AB246" s="832"/>
      <c r="AC246" s="832"/>
      <c r="AD246" s="832"/>
      <c r="AE246" s="832"/>
      <c r="AF246" s="835" t="s">
        <v>308</v>
      </c>
      <c r="AG246" s="832"/>
      <c r="AH246" s="832"/>
      <c r="AI246" s="686" t="s">
        <v>84</v>
      </c>
      <c r="AJ246" s="837" t="s">
        <v>309</v>
      </c>
      <c r="AK246" s="832"/>
      <c r="AL246" s="832"/>
      <c r="AM246" s="832"/>
      <c r="AN246" s="832"/>
      <c r="AO246" s="832"/>
      <c r="AP246" s="623">
        <v>600000000</v>
      </c>
      <c r="AQ246" s="671">
        <v>0</v>
      </c>
      <c r="AR246" s="623">
        <v>109841417</v>
      </c>
      <c r="AS246" s="622">
        <v>0</v>
      </c>
      <c r="AT246" s="670">
        <v>51883598</v>
      </c>
      <c r="AU246" s="623">
        <v>-51883598</v>
      </c>
      <c r="AV246" s="688">
        <v>31632177</v>
      </c>
      <c r="AW246" s="688">
        <v>20251421</v>
      </c>
      <c r="AX246" s="688">
        <v>34639000</v>
      </c>
      <c r="AY246" s="688">
        <v>-3006823</v>
      </c>
      <c r="AZ246" s="688">
        <v>34639000</v>
      </c>
      <c r="BA246" s="689">
        <v>0</v>
      </c>
      <c r="BB246" s="689">
        <v>0</v>
      </c>
    </row>
    <row r="247" spans="1:54" s="690" customFormat="1">
      <c r="A247" s="831" t="s">
        <v>118</v>
      </c>
      <c r="B247" s="832"/>
      <c r="C247" s="831" t="s">
        <v>356</v>
      </c>
      <c r="D247" s="832"/>
      <c r="E247" s="831" t="s">
        <v>358</v>
      </c>
      <c r="F247" s="832"/>
      <c r="G247" s="831" t="s">
        <v>317</v>
      </c>
      <c r="H247" s="832"/>
      <c r="I247" s="831" t="s">
        <v>314</v>
      </c>
      <c r="J247" s="832"/>
      <c r="K247" s="832"/>
      <c r="L247" s="831" t="s">
        <v>316</v>
      </c>
      <c r="M247" s="832"/>
      <c r="N247" s="832"/>
      <c r="O247" s="831" t="s">
        <v>313</v>
      </c>
      <c r="P247" s="832"/>
      <c r="Q247" s="831"/>
      <c r="R247" s="832"/>
      <c r="S247" s="834" t="s">
        <v>366</v>
      </c>
      <c r="T247" s="832"/>
      <c r="U247" s="832"/>
      <c r="V247" s="832"/>
      <c r="W247" s="832"/>
      <c r="X247" s="832"/>
      <c r="Y247" s="832"/>
      <c r="Z247" s="832"/>
      <c r="AA247" s="831" t="s">
        <v>307</v>
      </c>
      <c r="AB247" s="832"/>
      <c r="AC247" s="832"/>
      <c r="AD247" s="832"/>
      <c r="AE247" s="832"/>
      <c r="AF247" s="831" t="s">
        <v>308</v>
      </c>
      <c r="AG247" s="832"/>
      <c r="AH247" s="832"/>
      <c r="AI247" s="687" t="s">
        <v>84</v>
      </c>
      <c r="AJ247" s="833" t="s">
        <v>309</v>
      </c>
      <c r="AK247" s="832"/>
      <c r="AL247" s="832"/>
      <c r="AM247" s="832"/>
      <c r="AN247" s="832"/>
      <c r="AO247" s="832"/>
      <c r="AP247" s="620">
        <v>313318843</v>
      </c>
      <c r="AQ247" s="674">
        <v>0</v>
      </c>
      <c r="AR247" s="620">
        <v>62881260</v>
      </c>
      <c r="AS247" s="619">
        <v>0</v>
      </c>
      <c r="AT247" s="674">
        <v>0</v>
      </c>
      <c r="AU247" s="619">
        <v>0</v>
      </c>
      <c r="AV247" s="691">
        <v>20047496</v>
      </c>
      <c r="AW247" s="691">
        <v>-20047496</v>
      </c>
      <c r="AX247" s="691">
        <v>20047496</v>
      </c>
      <c r="AY247" s="692">
        <v>0</v>
      </c>
      <c r="AZ247" s="691">
        <v>20047496</v>
      </c>
      <c r="BA247" s="692">
        <v>0</v>
      </c>
      <c r="BB247" s="692">
        <v>0</v>
      </c>
    </row>
    <row r="248" spans="1:54" s="690" customFormat="1">
      <c r="A248" s="831" t="s">
        <v>118</v>
      </c>
      <c r="B248" s="832"/>
      <c r="C248" s="831" t="s">
        <v>356</v>
      </c>
      <c r="D248" s="832"/>
      <c r="E248" s="831" t="s">
        <v>358</v>
      </c>
      <c r="F248" s="832"/>
      <c r="G248" s="831" t="s">
        <v>317</v>
      </c>
      <c r="H248" s="832"/>
      <c r="I248" s="831" t="s">
        <v>314</v>
      </c>
      <c r="J248" s="832"/>
      <c r="K248" s="832"/>
      <c r="L248" s="831" t="s">
        <v>316</v>
      </c>
      <c r="M248" s="832"/>
      <c r="N248" s="832"/>
      <c r="O248" s="831" t="s">
        <v>316</v>
      </c>
      <c r="P248" s="832"/>
      <c r="Q248" s="831"/>
      <c r="R248" s="832"/>
      <c r="S248" s="834" t="s">
        <v>361</v>
      </c>
      <c r="T248" s="832"/>
      <c r="U248" s="832"/>
      <c r="V248" s="832"/>
      <c r="W248" s="832"/>
      <c r="X248" s="832"/>
      <c r="Y248" s="832"/>
      <c r="Z248" s="832"/>
      <c r="AA248" s="831" t="s">
        <v>307</v>
      </c>
      <c r="AB248" s="832"/>
      <c r="AC248" s="832"/>
      <c r="AD248" s="832"/>
      <c r="AE248" s="832"/>
      <c r="AF248" s="831" t="s">
        <v>308</v>
      </c>
      <c r="AG248" s="832"/>
      <c r="AH248" s="832"/>
      <c r="AI248" s="687" t="s">
        <v>84</v>
      </c>
      <c r="AJ248" s="833" t="s">
        <v>309</v>
      </c>
      <c r="AK248" s="832"/>
      <c r="AL248" s="832"/>
      <c r="AM248" s="832"/>
      <c r="AN248" s="832"/>
      <c r="AO248" s="832"/>
      <c r="AP248" s="620">
        <v>62595455</v>
      </c>
      <c r="AQ248" s="674">
        <v>0</v>
      </c>
      <c r="AR248" s="620">
        <v>22595455</v>
      </c>
      <c r="AS248" s="619">
        <v>0</v>
      </c>
      <c r="AT248" s="673">
        <v>40000000</v>
      </c>
      <c r="AU248" s="620">
        <v>-40000000</v>
      </c>
      <c r="AV248" s="692">
        <v>0</v>
      </c>
      <c r="AW248" s="691">
        <v>40000000</v>
      </c>
      <c r="AX248" s="692">
        <v>0</v>
      </c>
      <c r="AY248" s="692">
        <v>0</v>
      </c>
      <c r="AZ248" s="692">
        <v>0</v>
      </c>
      <c r="BA248" s="692">
        <v>0</v>
      </c>
      <c r="BB248" s="692">
        <v>0</v>
      </c>
    </row>
    <row r="249" spans="1:54" s="690" customFormat="1">
      <c r="A249" s="831" t="s">
        <v>118</v>
      </c>
      <c r="B249" s="832"/>
      <c r="C249" s="831" t="s">
        <v>356</v>
      </c>
      <c r="D249" s="832"/>
      <c r="E249" s="831" t="s">
        <v>358</v>
      </c>
      <c r="F249" s="832"/>
      <c r="G249" s="831" t="s">
        <v>317</v>
      </c>
      <c r="H249" s="832"/>
      <c r="I249" s="831" t="s">
        <v>314</v>
      </c>
      <c r="J249" s="832"/>
      <c r="K249" s="832"/>
      <c r="L249" s="831" t="s">
        <v>316</v>
      </c>
      <c r="M249" s="832"/>
      <c r="N249" s="832"/>
      <c r="O249" s="831" t="s">
        <v>323</v>
      </c>
      <c r="P249" s="832"/>
      <c r="Q249" s="831"/>
      <c r="R249" s="832"/>
      <c r="S249" s="834" t="s">
        <v>362</v>
      </c>
      <c r="T249" s="832"/>
      <c r="U249" s="832"/>
      <c r="V249" s="832"/>
      <c r="W249" s="832"/>
      <c r="X249" s="832"/>
      <c r="Y249" s="832"/>
      <c r="Z249" s="832"/>
      <c r="AA249" s="831" t="s">
        <v>307</v>
      </c>
      <c r="AB249" s="832"/>
      <c r="AC249" s="832"/>
      <c r="AD249" s="832"/>
      <c r="AE249" s="832"/>
      <c r="AF249" s="831" t="s">
        <v>308</v>
      </c>
      <c r="AG249" s="832"/>
      <c r="AH249" s="832"/>
      <c r="AI249" s="687" t="s">
        <v>84</v>
      </c>
      <c r="AJ249" s="833" t="s">
        <v>309</v>
      </c>
      <c r="AK249" s="832"/>
      <c r="AL249" s="832"/>
      <c r="AM249" s="832"/>
      <c r="AN249" s="832"/>
      <c r="AO249" s="832"/>
      <c r="AP249" s="620">
        <v>45000000</v>
      </c>
      <c r="AQ249" s="674">
        <v>0</v>
      </c>
      <c r="AR249" s="619">
        <v>0</v>
      </c>
      <c r="AS249" s="619">
        <v>0</v>
      </c>
      <c r="AT249" s="674">
        <v>0</v>
      </c>
      <c r="AU249" s="619">
        <v>0</v>
      </c>
      <c r="AV249" s="691">
        <v>1781779</v>
      </c>
      <c r="AW249" s="691">
        <v>-1781779</v>
      </c>
      <c r="AX249" s="691">
        <v>1781779</v>
      </c>
      <c r="AY249" s="692">
        <v>0</v>
      </c>
      <c r="AZ249" s="691">
        <v>1781779</v>
      </c>
      <c r="BA249" s="692">
        <v>0</v>
      </c>
      <c r="BB249" s="692">
        <v>0</v>
      </c>
    </row>
    <row r="250" spans="1:54" s="690" customFormat="1">
      <c r="A250" s="831" t="s">
        <v>118</v>
      </c>
      <c r="B250" s="832"/>
      <c r="C250" s="831" t="s">
        <v>356</v>
      </c>
      <c r="D250" s="832"/>
      <c r="E250" s="831" t="s">
        <v>358</v>
      </c>
      <c r="F250" s="832"/>
      <c r="G250" s="831" t="s">
        <v>317</v>
      </c>
      <c r="H250" s="832"/>
      <c r="I250" s="831" t="s">
        <v>314</v>
      </c>
      <c r="J250" s="832"/>
      <c r="K250" s="832"/>
      <c r="L250" s="831" t="s">
        <v>316</v>
      </c>
      <c r="M250" s="832"/>
      <c r="N250" s="832"/>
      <c r="O250" s="831" t="s">
        <v>317</v>
      </c>
      <c r="P250" s="832"/>
      <c r="Q250" s="831"/>
      <c r="R250" s="832"/>
      <c r="S250" s="834" t="s">
        <v>103</v>
      </c>
      <c r="T250" s="832"/>
      <c r="U250" s="832"/>
      <c r="V250" s="832"/>
      <c r="W250" s="832"/>
      <c r="X250" s="832"/>
      <c r="Y250" s="832"/>
      <c r="Z250" s="832"/>
      <c r="AA250" s="831" t="s">
        <v>307</v>
      </c>
      <c r="AB250" s="832"/>
      <c r="AC250" s="832"/>
      <c r="AD250" s="832"/>
      <c r="AE250" s="832"/>
      <c r="AF250" s="831" t="s">
        <v>308</v>
      </c>
      <c r="AG250" s="832"/>
      <c r="AH250" s="832"/>
      <c r="AI250" s="687" t="s">
        <v>84</v>
      </c>
      <c r="AJ250" s="833" t="s">
        <v>309</v>
      </c>
      <c r="AK250" s="832"/>
      <c r="AL250" s="832"/>
      <c r="AM250" s="832"/>
      <c r="AN250" s="832"/>
      <c r="AO250" s="832"/>
      <c r="AP250" s="620">
        <v>139085702</v>
      </c>
      <c r="AQ250" s="674">
        <v>0</v>
      </c>
      <c r="AR250" s="620">
        <v>4364702</v>
      </c>
      <c r="AS250" s="619">
        <v>0</v>
      </c>
      <c r="AT250" s="673">
        <v>11883598</v>
      </c>
      <c r="AU250" s="620">
        <v>-11883598</v>
      </c>
      <c r="AV250" s="691">
        <v>9802902</v>
      </c>
      <c r="AW250" s="691">
        <v>2080696</v>
      </c>
      <c r="AX250" s="691">
        <v>12809725</v>
      </c>
      <c r="AY250" s="691">
        <v>-3006823</v>
      </c>
      <c r="AZ250" s="691">
        <v>12809725</v>
      </c>
      <c r="BA250" s="692">
        <v>0</v>
      </c>
      <c r="BB250" s="692">
        <v>0</v>
      </c>
    </row>
    <row r="251" spans="1:54" s="690" customFormat="1">
      <c r="A251" s="831" t="s">
        <v>118</v>
      </c>
      <c r="B251" s="832"/>
      <c r="C251" s="831" t="s">
        <v>356</v>
      </c>
      <c r="D251" s="832"/>
      <c r="E251" s="831" t="s">
        <v>358</v>
      </c>
      <c r="F251" s="832"/>
      <c r="G251" s="831" t="s">
        <v>317</v>
      </c>
      <c r="H251" s="832"/>
      <c r="I251" s="831" t="s">
        <v>314</v>
      </c>
      <c r="J251" s="832"/>
      <c r="K251" s="832"/>
      <c r="L251" s="831" t="s">
        <v>316</v>
      </c>
      <c r="M251" s="832"/>
      <c r="N251" s="832"/>
      <c r="O251" s="831" t="s">
        <v>326</v>
      </c>
      <c r="P251" s="832"/>
      <c r="Q251" s="831"/>
      <c r="R251" s="832"/>
      <c r="S251" s="834" t="s">
        <v>363</v>
      </c>
      <c r="T251" s="832"/>
      <c r="U251" s="832"/>
      <c r="V251" s="832"/>
      <c r="W251" s="832"/>
      <c r="X251" s="832"/>
      <c r="Y251" s="832"/>
      <c r="Z251" s="832"/>
      <c r="AA251" s="831" t="s">
        <v>307</v>
      </c>
      <c r="AB251" s="832"/>
      <c r="AC251" s="832"/>
      <c r="AD251" s="832"/>
      <c r="AE251" s="832"/>
      <c r="AF251" s="831" t="s">
        <v>308</v>
      </c>
      <c r="AG251" s="832"/>
      <c r="AH251" s="832"/>
      <c r="AI251" s="687" t="s">
        <v>84</v>
      </c>
      <c r="AJ251" s="833" t="s">
        <v>309</v>
      </c>
      <c r="AK251" s="832"/>
      <c r="AL251" s="832"/>
      <c r="AM251" s="832"/>
      <c r="AN251" s="832"/>
      <c r="AO251" s="832"/>
      <c r="AP251" s="620">
        <v>40000000</v>
      </c>
      <c r="AQ251" s="674">
        <v>0</v>
      </c>
      <c r="AR251" s="620">
        <v>20000000</v>
      </c>
      <c r="AS251" s="619">
        <v>0</v>
      </c>
      <c r="AT251" s="674">
        <v>0</v>
      </c>
      <c r="AU251" s="619">
        <v>0</v>
      </c>
      <c r="AV251" s="692">
        <v>0</v>
      </c>
      <c r="AW251" s="692">
        <v>0</v>
      </c>
      <c r="AX251" s="692">
        <v>0</v>
      </c>
      <c r="AY251" s="692">
        <v>0</v>
      </c>
      <c r="AZ251" s="692">
        <v>0</v>
      </c>
      <c r="BA251" s="692">
        <v>0</v>
      </c>
      <c r="BB251" s="692">
        <v>0</v>
      </c>
    </row>
    <row r="252" spans="1:54" s="690" customFormat="1">
      <c r="A252" s="831" t="s">
        <v>118</v>
      </c>
      <c r="B252" s="832"/>
      <c r="C252" s="831" t="s">
        <v>356</v>
      </c>
      <c r="D252" s="832"/>
      <c r="E252" s="831" t="s">
        <v>358</v>
      </c>
      <c r="F252" s="832"/>
      <c r="G252" s="831" t="s">
        <v>317</v>
      </c>
      <c r="H252" s="832"/>
      <c r="I252" s="831" t="s">
        <v>314</v>
      </c>
      <c r="J252" s="832"/>
      <c r="K252" s="832"/>
      <c r="L252" s="831" t="s">
        <v>316</v>
      </c>
      <c r="M252" s="832"/>
      <c r="N252" s="832"/>
      <c r="O252" s="831" t="s">
        <v>99</v>
      </c>
      <c r="P252" s="832"/>
      <c r="Q252" s="831"/>
      <c r="R252" s="832"/>
      <c r="S252" s="834" t="s">
        <v>364</v>
      </c>
      <c r="T252" s="832"/>
      <c r="U252" s="832"/>
      <c r="V252" s="832"/>
      <c r="W252" s="832"/>
      <c r="X252" s="832"/>
      <c r="Y252" s="832"/>
      <c r="Z252" s="832"/>
      <c r="AA252" s="831" t="s">
        <v>307</v>
      </c>
      <c r="AB252" s="832"/>
      <c r="AC252" s="832"/>
      <c r="AD252" s="832"/>
      <c r="AE252" s="832"/>
      <c r="AF252" s="831" t="s">
        <v>308</v>
      </c>
      <c r="AG252" s="832"/>
      <c r="AH252" s="832"/>
      <c r="AI252" s="687" t="s">
        <v>84</v>
      </c>
      <c r="AJ252" s="833" t="s">
        <v>309</v>
      </c>
      <c r="AK252" s="832"/>
      <c r="AL252" s="832"/>
      <c r="AM252" s="832"/>
      <c r="AN252" s="832"/>
      <c r="AO252" s="832"/>
      <c r="AP252" s="619">
        <v>0</v>
      </c>
      <c r="AQ252" s="674">
        <v>0</v>
      </c>
      <c r="AR252" s="619">
        <v>0</v>
      </c>
      <c r="AS252" s="619">
        <v>0</v>
      </c>
      <c r="AT252" s="674">
        <v>0</v>
      </c>
      <c r="AU252" s="619">
        <v>0</v>
      </c>
      <c r="AV252" s="692">
        <v>0</v>
      </c>
      <c r="AW252" s="692">
        <v>0</v>
      </c>
      <c r="AX252" s="692">
        <v>0</v>
      </c>
      <c r="AY252" s="692">
        <v>0</v>
      </c>
      <c r="AZ252" s="692">
        <v>0</v>
      </c>
      <c r="BA252" s="692">
        <v>0</v>
      </c>
      <c r="BB252" s="692">
        <v>0</v>
      </c>
    </row>
    <row r="253" spans="1:54" s="650" customFormat="1">
      <c r="A253" s="828" t="s">
        <v>118</v>
      </c>
      <c r="B253" s="825"/>
      <c r="C253" s="828" t="s">
        <v>356</v>
      </c>
      <c r="D253" s="825"/>
      <c r="E253" s="828" t="s">
        <v>358</v>
      </c>
      <c r="F253" s="825"/>
      <c r="G253" s="828" t="s">
        <v>318</v>
      </c>
      <c r="H253" s="825"/>
      <c r="I253" s="828"/>
      <c r="J253" s="825"/>
      <c r="K253" s="825"/>
      <c r="L253" s="828"/>
      <c r="M253" s="825"/>
      <c r="N253" s="825"/>
      <c r="O253" s="828"/>
      <c r="P253" s="825"/>
      <c r="Q253" s="828"/>
      <c r="R253" s="825"/>
      <c r="S253" s="830" t="s">
        <v>367</v>
      </c>
      <c r="T253" s="825"/>
      <c r="U253" s="825"/>
      <c r="V253" s="825"/>
      <c r="W253" s="825"/>
      <c r="X253" s="825"/>
      <c r="Y253" s="825"/>
      <c r="Z253" s="825"/>
      <c r="AA253" s="828" t="s">
        <v>307</v>
      </c>
      <c r="AB253" s="825"/>
      <c r="AC253" s="825"/>
      <c r="AD253" s="825"/>
      <c r="AE253" s="825"/>
      <c r="AF253" s="828" t="s">
        <v>308</v>
      </c>
      <c r="AG253" s="825"/>
      <c r="AH253" s="825"/>
      <c r="AI253" s="680" t="s">
        <v>84</v>
      </c>
      <c r="AJ253" s="829" t="s">
        <v>309</v>
      </c>
      <c r="AK253" s="825"/>
      <c r="AL253" s="825"/>
      <c r="AM253" s="825"/>
      <c r="AN253" s="825"/>
      <c r="AO253" s="825"/>
      <c r="AP253" s="620">
        <v>1500000000</v>
      </c>
      <c r="AQ253" s="674">
        <v>0</v>
      </c>
      <c r="AR253" s="619">
        <v>0</v>
      </c>
      <c r="AS253" s="619">
        <v>0</v>
      </c>
      <c r="AT253" s="673">
        <v>29661273</v>
      </c>
      <c r="AU253" s="620">
        <v>-29661273</v>
      </c>
      <c r="AV253" s="681">
        <v>73070110</v>
      </c>
      <c r="AW253" s="681">
        <v>-43408837</v>
      </c>
      <c r="AX253" s="681">
        <v>80636355</v>
      </c>
      <c r="AY253" s="681">
        <v>-7566245</v>
      </c>
      <c r="AZ253" s="681">
        <v>80636355</v>
      </c>
      <c r="BA253" s="682">
        <v>0</v>
      </c>
      <c r="BB253" s="682">
        <v>0</v>
      </c>
    </row>
    <row r="254" spans="1:54">
      <c r="A254" s="821" t="s">
        <v>118</v>
      </c>
      <c r="B254" s="758"/>
      <c r="C254" s="821" t="s">
        <v>356</v>
      </c>
      <c r="D254" s="758"/>
      <c r="E254" s="821" t="s">
        <v>358</v>
      </c>
      <c r="F254" s="758"/>
      <c r="G254" s="821" t="s">
        <v>318</v>
      </c>
      <c r="H254" s="758"/>
      <c r="I254" s="821" t="s">
        <v>314</v>
      </c>
      <c r="J254" s="758"/>
      <c r="K254" s="758"/>
      <c r="L254" s="821"/>
      <c r="M254" s="758"/>
      <c r="N254" s="758"/>
      <c r="O254" s="821"/>
      <c r="P254" s="758"/>
      <c r="Q254" s="821"/>
      <c r="R254" s="758"/>
      <c r="S254" s="822" t="s">
        <v>367</v>
      </c>
      <c r="T254" s="758"/>
      <c r="U254" s="758"/>
      <c r="V254" s="758"/>
      <c r="W254" s="758"/>
      <c r="X254" s="758"/>
      <c r="Y254" s="758"/>
      <c r="Z254" s="758"/>
      <c r="AA254" s="821" t="s">
        <v>307</v>
      </c>
      <c r="AB254" s="758"/>
      <c r="AC254" s="758"/>
      <c r="AD254" s="758"/>
      <c r="AE254" s="758"/>
      <c r="AF254" s="821" t="s">
        <v>308</v>
      </c>
      <c r="AG254" s="758"/>
      <c r="AH254" s="758"/>
      <c r="AI254" s="624" t="s">
        <v>84</v>
      </c>
      <c r="AJ254" s="823" t="s">
        <v>309</v>
      </c>
      <c r="AK254" s="758"/>
      <c r="AL254" s="758"/>
      <c r="AM254" s="758"/>
      <c r="AN254" s="758"/>
      <c r="AO254" s="758"/>
      <c r="AP254" s="623">
        <v>900000000</v>
      </c>
      <c r="AQ254" s="671">
        <v>0</v>
      </c>
      <c r="AR254" s="622">
        <v>0</v>
      </c>
      <c r="AS254" s="622">
        <v>0</v>
      </c>
      <c r="AT254" s="670">
        <v>29661273</v>
      </c>
      <c r="AU254" s="623">
        <v>-29661273</v>
      </c>
      <c r="AV254" s="670">
        <v>73070110</v>
      </c>
      <c r="AW254" s="623">
        <v>-43408837</v>
      </c>
      <c r="AX254" s="670">
        <v>80636355</v>
      </c>
      <c r="AY254" s="623">
        <v>-7566245</v>
      </c>
      <c r="AZ254" s="623">
        <v>80636355</v>
      </c>
      <c r="BA254" s="622">
        <v>0</v>
      </c>
      <c r="BB254" s="622">
        <v>0</v>
      </c>
    </row>
    <row r="255" spans="1:54">
      <c r="A255" s="821" t="s">
        <v>118</v>
      </c>
      <c r="B255" s="758"/>
      <c r="C255" s="821" t="s">
        <v>356</v>
      </c>
      <c r="D255" s="758"/>
      <c r="E255" s="821" t="s">
        <v>358</v>
      </c>
      <c r="F255" s="758"/>
      <c r="G255" s="821" t="s">
        <v>318</v>
      </c>
      <c r="H255" s="758"/>
      <c r="I255" s="821" t="s">
        <v>314</v>
      </c>
      <c r="J255" s="758"/>
      <c r="K255" s="758"/>
      <c r="L255" s="821" t="s">
        <v>316</v>
      </c>
      <c r="M255" s="758"/>
      <c r="N255" s="758"/>
      <c r="O255" s="821"/>
      <c r="P255" s="758"/>
      <c r="Q255" s="821"/>
      <c r="R255" s="758"/>
      <c r="S255" s="822" t="s">
        <v>360</v>
      </c>
      <c r="T255" s="758"/>
      <c r="U255" s="758"/>
      <c r="V255" s="758"/>
      <c r="W255" s="758"/>
      <c r="X255" s="758"/>
      <c r="Y255" s="758"/>
      <c r="Z255" s="758"/>
      <c r="AA255" s="821" t="s">
        <v>307</v>
      </c>
      <c r="AB255" s="758"/>
      <c r="AC255" s="758"/>
      <c r="AD255" s="758"/>
      <c r="AE255" s="758"/>
      <c r="AF255" s="821" t="s">
        <v>308</v>
      </c>
      <c r="AG255" s="758"/>
      <c r="AH255" s="758"/>
      <c r="AI255" s="624" t="s">
        <v>84</v>
      </c>
      <c r="AJ255" s="823" t="s">
        <v>309</v>
      </c>
      <c r="AK255" s="758"/>
      <c r="AL255" s="758"/>
      <c r="AM255" s="758"/>
      <c r="AN255" s="758"/>
      <c r="AO255" s="758"/>
      <c r="AP255" s="623">
        <v>900000000</v>
      </c>
      <c r="AQ255" s="671">
        <v>0</v>
      </c>
      <c r="AR255" s="622">
        <v>0</v>
      </c>
      <c r="AS255" s="622">
        <v>0</v>
      </c>
      <c r="AT255" s="670">
        <v>29661273</v>
      </c>
      <c r="AU255" s="623">
        <v>-29661273</v>
      </c>
      <c r="AV255" s="670">
        <v>73070110</v>
      </c>
      <c r="AW255" s="623">
        <v>-43408837</v>
      </c>
      <c r="AX255" s="670">
        <v>80636355</v>
      </c>
      <c r="AY255" s="623">
        <v>-7566245</v>
      </c>
      <c r="AZ255" s="623">
        <v>80636355</v>
      </c>
      <c r="BA255" s="622">
        <v>0</v>
      </c>
      <c r="BB255" s="622">
        <v>0</v>
      </c>
    </row>
    <row r="256" spans="1:54">
      <c r="A256" s="819" t="s">
        <v>118</v>
      </c>
      <c r="B256" s="758"/>
      <c r="C256" s="819" t="s">
        <v>356</v>
      </c>
      <c r="D256" s="758"/>
      <c r="E256" s="819" t="s">
        <v>358</v>
      </c>
      <c r="F256" s="758"/>
      <c r="G256" s="819" t="s">
        <v>318</v>
      </c>
      <c r="H256" s="758"/>
      <c r="I256" s="819" t="s">
        <v>314</v>
      </c>
      <c r="J256" s="758"/>
      <c r="K256" s="758"/>
      <c r="L256" s="819" t="s">
        <v>316</v>
      </c>
      <c r="M256" s="758"/>
      <c r="N256" s="758"/>
      <c r="O256" s="819" t="s">
        <v>313</v>
      </c>
      <c r="P256" s="758"/>
      <c r="Q256" s="819"/>
      <c r="R256" s="758"/>
      <c r="S256" s="820" t="s">
        <v>366</v>
      </c>
      <c r="T256" s="758"/>
      <c r="U256" s="758"/>
      <c r="V256" s="758"/>
      <c r="W256" s="758"/>
      <c r="X256" s="758"/>
      <c r="Y256" s="758"/>
      <c r="Z256" s="758"/>
      <c r="AA256" s="819" t="s">
        <v>307</v>
      </c>
      <c r="AB256" s="758"/>
      <c r="AC256" s="758"/>
      <c r="AD256" s="758"/>
      <c r="AE256" s="758"/>
      <c r="AF256" s="819" t="s">
        <v>308</v>
      </c>
      <c r="AG256" s="758"/>
      <c r="AH256" s="758"/>
      <c r="AI256" s="621" t="s">
        <v>84</v>
      </c>
      <c r="AJ256" s="818" t="s">
        <v>309</v>
      </c>
      <c r="AK256" s="758"/>
      <c r="AL256" s="758"/>
      <c r="AM256" s="758"/>
      <c r="AN256" s="758"/>
      <c r="AO256" s="758"/>
      <c r="AP256" s="620">
        <v>550000000</v>
      </c>
      <c r="AQ256" s="674">
        <v>0</v>
      </c>
      <c r="AR256" s="619">
        <v>0</v>
      </c>
      <c r="AS256" s="619">
        <v>0</v>
      </c>
      <c r="AT256" s="674">
        <v>0</v>
      </c>
      <c r="AU256" s="619">
        <v>0</v>
      </c>
      <c r="AV256" s="673">
        <v>36400000</v>
      </c>
      <c r="AW256" s="620">
        <v>-36400000</v>
      </c>
      <c r="AX256" s="673">
        <v>36400000</v>
      </c>
      <c r="AY256" s="619">
        <v>0</v>
      </c>
      <c r="AZ256" s="620">
        <v>36400000</v>
      </c>
      <c r="BA256" s="619">
        <v>0</v>
      </c>
      <c r="BB256" s="619">
        <v>0</v>
      </c>
    </row>
    <row r="257" spans="1:54">
      <c r="A257" s="819" t="s">
        <v>118</v>
      </c>
      <c r="B257" s="758"/>
      <c r="C257" s="819" t="s">
        <v>356</v>
      </c>
      <c r="D257" s="758"/>
      <c r="E257" s="819" t="s">
        <v>358</v>
      </c>
      <c r="F257" s="758"/>
      <c r="G257" s="819" t="s">
        <v>318</v>
      </c>
      <c r="H257" s="758"/>
      <c r="I257" s="819" t="s">
        <v>314</v>
      </c>
      <c r="J257" s="758"/>
      <c r="K257" s="758"/>
      <c r="L257" s="819" t="s">
        <v>316</v>
      </c>
      <c r="M257" s="758"/>
      <c r="N257" s="758"/>
      <c r="O257" s="819" t="s">
        <v>316</v>
      </c>
      <c r="P257" s="758"/>
      <c r="Q257" s="819"/>
      <c r="R257" s="758"/>
      <c r="S257" s="820" t="s">
        <v>361</v>
      </c>
      <c r="T257" s="758"/>
      <c r="U257" s="758"/>
      <c r="V257" s="758"/>
      <c r="W257" s="758"/>
      <c r="X257" s="758"/>
      <c r="Y257" s="758"/>
      <c r="Z257" s="758"/>
      <c r="AA257" s="819" t="s">
        <v>307</v>
      </c>
      <c r="AB257" s="758"/>
      <c r="AC257" s="758"/>
      <c r="AD257" s="758"/>
      <c r="AE257" s="758"/>
      <c r="AF257" s="819" t="s">
        <v>308</v>
      </c>
      <c r="AG257" s="758"/>
      <c r="AH257" s="758"/>
      <c r="AI257" s="621" t="s">
        <v>84</v>
      </c>
      <c r="AJ257" s="818" t="s">
        <v>309</v>
      </c>
      <c r="AK257" s="758"/>
      <c r="AL257" s="758"/>
      <c r="AM257" s="758"/>
      <c r="AN257" s="758"/>
      <c r="AO257" s="758"/>
      <c r="AP257" s="620">
        <v>120000000</v>
      </c>
      <c r="AQ257" s="674">
        <v>0</v>
      </c>
      <c r="AR257" s="619">
        <v>0</v>
      </c>
      <c r="AS257" s="619">
        <v>0</v>
      </c>
      <c r="AT257" s="674">
        <v>0</v>
      </c>
      <c r="AU257" s="619">
        <v>0</v>
      </c>
      <c r="AV257" s="674">
        <v>0</v>
      </c>
      <c r="AW257" s="619">
        <v>0</v>
      </c>
      <c r="AX257" s="674">
        <v>0</v>
      </c>
      <c r="AY257" s="619">
        <v>0</v>
      </c>
      <c r="AZ257" s="619">
        <v>0</v>
      </c>
      <c r="BA257" s="619">
        <v>0</v>
      </c>
      <c r="BB257" s="619">
        <v>0</v>
      </c>
    </row>
    <row r="258" spans="1:54">
      <c r="A258" s="819" t="s">
        <v>118</v>
      </c>
      <c r="B258" s="758"/>
      <c r="C258" s="819" t="s">
        <v>356</v>
      </c>
      <c r="D258" s="758"/>
      <c r="E258" s="819" t="s">
        <v>358</v>
      </c>
      <c r="F258" s="758"/>
      <c r="G258" s="819" t="s">
        <v>318</v>
      </c>
      <c r="H258" s="758"/>
      <c r="I258" s="819" t="s">
        <v>314</v>
      </c>
      <c r="J258" s="758"/>
      <c r="K258" s="758"/>
      <c r="L258" s="819" t="s">
        <v>316</v>
      </c>
      <c r="M258" s="758"/>
      <c r="N258" s="758"/>
      <c r="O258" s="819" t="s">
        <v>323</v>
      </c>
      <c r="P258" s="758"/>
      <c r="Q258" s="819"/>
      <c r="R258" s="758"/>
      <c r="S258" s="820" t="s">
        <v>362</v>
      </c>
      <c r="T258" s="758"/>
      <c r="U258" s="758"/>
      <c r="V258" s="758"/>
      <c r="W258" s="758"/>
      <c r="X258" s="758"/>
      <c r="Y258" s="758"/>
      <c r="Z258" s="758"/>
      <c r="AA258" s="819" t="s">
        <v>307</v>
      </c>
      <c r="AB258" s="758"/>
      <c r="AC258" s="758"/>
      <c r="AD258" s="758"/>
      <c r="AE258" s="758"/>
      <c r="AF258" s="819" t="s">
        <v>308</v>
      </c>
      <c r="AG258" s="758"/>
      <c r="AH258" s="758"/>
      <c r="AI258" s="621" t="s">
        <v>84</v>
      </c>
      <c r="AJ258" s="818" t="s">
        <v>309</v>
      </c>
      <c r="AK258" s="758"/>
      <c r="AL258" s="758"/>
      <c r="AM258" s="758"/>
      <c r="AN258" s="758"/>
      <c r="AO258" s="758"/>
      <c r="AP258" s="620">
        <v>55000000</v>
      </c>
      <c r="AQ258" s="674">
        <v>0</v>
      </c>
      <c r="AR258" s="619">
        <v>0</v>
      </c>
      <c r="AS258" s="619">
        <v>0</v>
      </c>
      <c r="AT258" s="674">
        <v>0</v>
      </c>
      <c r="AU258" s="619">
        <v>0</v>
      </c>
      <c r="AV258" s="673">
        <v>10616065</v>
      </c>
      <c r="AW258" s="620">
        <v>-10616065</v>
      </c>
      <c r="AX258" s="673">
        <v>10616065</v>
      </c>
      <c r="AY258" s="619">
        <v>0</v>
      </c>
      <c r="AZ258" s="620">
        <v>10616065</v>
      </c>
      <c r="BA258" s="619">
        <v>0</v>
      </c>
      <c r="BB258" s="619">
        <v>0</v>
      </c>
    </row>
    <row r="259" spans="1:54">
      <c r="A259" s="819" t="s">
        <v>118</v>
      </c>
      <c r="B259" s="758"/>
      <c r="C259" s="819" t="s">
        <v>356</v>
      </c>
      <c r="D259" s="758"/>
      <c r="E259" s="819" t="s">
        <v>358</v>
      </c>
      <c r="F259" s="758"/>
      <c r="G259" s="819" t="s">
        <v>318</v>
      </c>
      <c r="H259" s="758"/>
      <c r="I259" s="819" t="s">
        <v>314</v>
      </c>
      <c r="J259" s="758"/>
      <c r="K259" s="758"/>
      <c r="L259" s="819" t="s">
        <v>316</v>
      </c>
      <c r="M259" s="758"/>
      <c r="N259" s="758"/>
      <c r="O259" s="819" t="s">
        <v>317</v>
      </c>
      <c r="P259" s="758"/>
      <c r="Q259" s="819"/>
      <c r="R259" s="758"/>
      <c r="S259" s="820" t="s">
        <v>103</v>
      </c>
      <c r="T259" s="758"/>
      <c r="U259" s="758"/>
      <c r="V259" s="758"/>
      <c r="W259" s="758"/>
      <c r="X259" s="758"/>
      <c r="Y259" s="758"/>
      <c r="Z259" s="758"/>
      <c r="AA259" s="819" t="s">
        <v>307</v>
      </c>
      <c r="AB259" s="758"/>
      <c r="AC259" s="758"/>
      <c r="AD259" s="758"/>
      <c r="AE259" s="758"/>
      <c r="AF259" s="819" t="s">
        <v>308</v>
      </c>
      <c r="AG259" s="758"/>
      <c r="AH259" s="758"/>
      <c r="AI259" s="621" t="s">
        <v>84</v>
      </c>
      <c r="AJ259" s="818" t="s">
        <v>309</v>
      </c>
      <c r="AK259" s="758"/>
      <c r="AL259" s="758"/>
      <c r="AM259" s="758"/>
      <c r="AN259" s="758"/>
      <c r="AO259" s="758"/>
      <c r="AP259" s="620">
        <v>175000000</v>
      </c>
      <c r="AQ259" s="674">
        <v>0</v>
      </c>
      <c r="AR259" s="619">
        <v>0</v>
      </c>
      <c r="AS259" s="619">
        <v>0</v>
      </c>
      <c r="AT259" s="673">
        <v>29661273</v>
      </c>
      <c r="AU259" s="620">
        <v>-29661273</v>
      </c>
      <c r="AV259" s="673">
        <v>26054045</v>
      </c>
      <c r="AW259" s="620">
        <v>3607228</v>
      </c>
      <c r="AX259" s="673">
        <v>33620290</v>
      </c>
      <c r="AY259" s="620">
        <v>-7566245</v>
      </c>
      <c r="AZ259" s="620">
        <v>33620290</v>
      </c>
      <c r="BA259" s="619">
        <v>0</v>
      </c>
      <c r="BB259" s="619">
        <v>0</v>
      </c>
    </row>
    <row r="260" spans="1:54">
      <c r="A260" s="819" t="s">
        <v>118</v>
      </c>
      <c r="B260" s="758"/>
      <c r="C260" s="819" t="s">
        <v>356</v>
      </c>
      <c r="D260" s="758"/>
      <c r="E260" s="819" t="s">
        <v>358</v>
      </c>
      <c r="F260" s="758"/>
      <c r="G260" s="819" t="s">
        <v>318</v>
      </c>
      <c r="H260" s="758"/>
      <c r="I260" s="819" t="s">
        <v>314</v>
      </c>
      <c r="J260" s="758"/>
      <c r="K260" s="758"/>
      <c r="L260" s="819" t="s">
        <v>316</v>
      </c>
      <c r="M260" s="758"/>
      <c r="N260" s="758"/>
      <c r="O260" s="819" t="s">
        <v>326</v>
      </c>
      <c r="P260" s="758"/>
      <c r="Q260" s="819"/>
      <c r="R260" s="758"/>
      <c r="S260" s="820" t="s">
        <v>363</v>
      </c>
      <c r="T260" s="758"/>
      <c r="U260" s="758"/>
      <c r="V260" s="758"/>
      <c r="W260" s="758"/>
      <c r="X260" s="758"/>
      <c r="Y260" s="758"/>
      <c r="Z260" s="758"/>
      <c r="AA260" s="819" t="s">
        <v>307</v>
      </c>
      <c r="AB260" s="758"/>
      <c r="AC260" s="758"/>
      <c r="AD260" s="758"/>
      <c r="AE260" s="758"/>
      <c r="AF260" s="819" t="s">
        <v>308</v>
      </c>
      <c r="AG260" s="758"/>
      <c r="AH260" s="758"/>
      <c r="AI260" s="621" t="s">
        <v>84</v>
      </c>
      <c r="AJ260" s="818" t="s">
        <v>309</v>
      </c>
      <c r="AK260" s="758"/>
      <c r="AL260" s="758"/>
      <c r="AM260" s="758"/>
      <c r="AN260" s="758"/>
      <c r="AO260" s="758"/>
      <c r="AP260" s="619">
        <v>0</v>
      </c>
      <c r="AQ260" s="674">
        <v>0</v>
      </c>
      <c r="AR260" s="619">
        <v>0</v>
      </c>
      <c r="AS260" s="619">
        <v>0</v>
      </c>
      <c r="AT260" s="674">
        <v>0</v>
      </c>
      <c r="AU260" s="619">
        <v>0</v>
      </c>
      <c r="AV260" s="674">
        <v>0</v>
      </c>
      <c r="AW260" s="619">
        <v>0</v>
      </c>
      <c r="AX260" s="674">
        <v>0</v>
      </c>
      <c r="AY260" s="619">
        <v>0</v>
      </c>
      <c r="AZ260" s="619">
        <v>0</v>
      </c>
      <c r="BA260" s="619">
        <v>0</v>
      </c>
      <c r="BB260" s="619">
        <v>0</v>
      </c>
    </row>
    <row r="261" spans="1:54">
      <c r="A261" s="819" t="s">
        <v>118</v>
      </c>
      <c r="B261" s="758"/>
      <c r="C261" s="819" t="s">
        <v>356</v>
      </c>
      <c r="D261" s="758"/>
      <c r="E261" s="819" t="s">
        <v>358</v>
      </c>
      <c r="F261" s="758"/>
      <c r="G261" s="819" t="s">
        <v>318</v>
      </c>
      <c r="H261" s="758"/>
      <c r="I261" s="819" t="s">
        <v>314</v>
      </c>
      <c r="J261" s="758"/>
      <c r="K261" s="758"/>
      <c r="L261" s="819" t="s">
        <v>316</v>
      </c>
      <c r="M261" s="758"/>
      <c r="N261" s="758"/>
      <c r="O261" s="819" t="s">
        <v>99</v>
      </c>
      <c r="P261" s="758"/>
      <c r="Q261" s="819"/>
      <c r="R261" s="758"/>
      <c r="S261" s="820" t="s">
        <v>364</v>
      </c>
      <c r="T261" s="758"/>
      <c r="U261" s="758"/>
      <c r="V261" s="758"/>
      <c r="W261" s="758"/>
      <c r="X261" s="758"/>
      <c r="Y261" s="758"/>
      <c r="Z261" s="758"/>
      <c r="AA261" s="819" t="s">
        <v>307</v>
      </c>
      <c r="AB261" s="758"/>
      <c r="AC261" s="758"/>
      <c r="AD261" s="758"/>
      <c r="AE261" s="758"/>
      <c r="AF261" s="819" t="s">
        <v>308</v>
      </c>
      <c r="AG261" s="758"/>
      <c r="AH261" s="758"/>
      <c r="AI261" s="621" t="s">
        <v>84</v>
      </c>
      <c r="AJ261" s="818" t="s">
        <v>309</v>
      </c>
      <c r="AK261" s="758"/>
      <c r="AL261" s="758"/>
      <c r="AM261" s="758"/>
      <c r="AN261" s="758"/>
      <c r="AO261" s="758"/>
      <c r="AP261" s="619">
        <v>0</v>
      </c>
      <c r="AQ261" s="674">
        <v>0</v>
      </c>
      <c r="AR261" s="619">
        <v>0</v>
      </c>
      <c r="AS261" s="619">
        <v>0</v>
      </c>
      <c r="AT261" s="674">
        <v>0</v>
      </c>
      <c r="AU261" s="619">
        <v>0</v>
      </c>
      <c r="AV261" s="674">
        <v>0</v>
      </c>
      <c r="AW261" s="619">
        <v>0</v>
      </c>
      <c r="AX261" s="674">
        <v>0</v>
      </c>
      <c r="AY261" s="619">
        <v>0</v>
      </c>
      <c r="AZ261" s="619">
        <v>0</v>
      </c>
      <c r="BA261" s="619">
        <v>0</v>
      </c>
      <c r="BB261" s="619">
        <v>0</v>
      </c>
    </row>
    <row r="262" spans="1:54" s="650" customFormat="1">
      <c r="A262" s="828" t="s">
        <v>118</v>
      </c>
      <c r="B262" s="825"/>
      <c r="C262" s="828" t="s">
        <v>356</v>
      </c>
      <c r="D262" s="825"/>
      <c r="E262" s="828" t="s">
        <v>358</v>
      </c>
      <c r="F262" s="825"/>
      <c r="G262" s="828" t="s">
        <v>326</v>
      </c>
      <c r="H262" s="825"/>
      <c r="I262" s="828"/>
      <c r="J262" s="825"/>
      <c r="K262" s="825"/>
      <c r="L262" s="828"/>
      <c r="M262" s="825"/>
      <c r="N262" s="825"/>
      <c r="O262" s="828"/>
      <c r="P262" s="825"/>
      <c r="Q262" s="828"/>
      <c r="R262" s="825"/>
      <c r="S262" s="830" t="s">
        <v>368</v>
      </c>
      <c r="T262" s="825"/>
      <c r="U262" s="825"/>
      <c r="V262" s="825"/>
      <c r="W262" s="825"/>
      <c r="X262" s="825"/>
      <c r="Y262" s="825"/>
      <c r="Z262" s="825"/>
      <c r="AA262" s="828" t="s">
        <v>307</v>
      </c>
      <c r="AB262" s="825"/>
      <c r="AC262" s="825"/>
      <c r="AD262" s="825"/>
      <c r="AE262" s="825"/>
      <c r="AF262" s="828" t="s">
        <v>308</v>
      </c>
      <c r="AG262" s="825"/>
      <c r="AH262" s="825"/>
      <c r="AI262" s="680" t="s">
        <v>84</v>
      </c>
      <c r="AJ262" s="829" t="s">
        <v>309</v>
      </c>
      <c r="AK262" s="825"/>
      <c r="AL262" s="825"/>
      <c r="AM262" s="825"/>
      <c r="AN262" s="825"/>
      <c r="AO262" s="825"/>
      <c r="AP262" s="620">
        <v>3600000000</v>
      </c>
      <c r="AQ262" s="674">
        <v>0</v>
      </c>
      <c r="AR262" s="620">
        <v>800000000</v>
      </c>
      <c r="AS262" s="620">
        <v>400000000</v>
      </c>
      <c r="AT262" s="673">
        <v>253139935</v>
      </c>
      <c r="AU262" s="620">
        <v>-253139935</v>
      </c>
      <c r="AV262" s="681">
        <v>185975285</v>
      </c>
      <c r="AW262" s="681">
        <v>67164650</v>
      </c>
      <c r="AX262" s="681">
        <v>202313576</v>
      </c>
      <c r="AY262" s="681">
        <v>-16338291</v>
      </c>
      <c r="AZ262" s="681">
        <v>202313576</v>
      </c>
      <c r="BA262" s="682">
        <v>0</v>
      </c>
      <c r="BB262" s="682">
        <v>0</v>
      </c>
    </row>
    <row r="263" spans="1:54">
      <c r="A263" s="821" t="s">
        <v>118</v>
      </c>
      <c r="B263" s="758"/>
      <c r="C263" s="821" t="s">
        <v>356</v>
      </c>
      <c r="D263" s="758"/>
      <c r="E263" s="821" t="s">
        <v>358</v>
      </c>
      <c r="F263" s="758"/>
      <c r="G263" s="821" t="s">
        <v>326</v>
      </c>
      <c r="H263" s="758"/>
      <c r="I263" s="821" t="s">
        <v>314</v>
      </c>
      <c r="J263" s="758"/>
      <c r="K263" s="758"/>
      <c r="L263" s="821"/>
      <c r="M263" s="758"/>
      <c r="N263" s="758"/>
      <c r="O263" s="821"/>
      <c r="P263" s="758"/>
      <c r="Q263" s="821"/>
      <c r="R263" s="758"/>
      <c r="S263" s="822" t="s">
        <v>368</v>
      </c>
      <c r="T263" s="758"/>
      <c r="U263" s="758"/>
      <c r="V263" s="758"/>
      <c r="W263" s="758"/>
      <c r="X263" s="758"/>
      <c r="Y263" s="758"/>
      <c r="Z263" s="758"/>
      <c r="AA263" s="821" t="s">
        <v>307</v>
      </c>
      <c r="AB263" s="758"/>
      <c r="AC263" s="758"/>
      <c r="AD263" s="758"/>
      <c r="AE263" s="758"/>
      <c r="AF263" s="821" t="s">
        <v>308</v>
      </c>
      <c r="AG263" s="758"/>
      <c r="AH263" s="758"/>
      <c r="AI263" s="624" t="s">
        <v>84</v>
      </c>
      <c r="AJ263" s="823" t="s">
        <v>309</v>
      </c>
      <c r="AK263" s="758"/>
      <c r="AL263" s="758"/>
      <c r="AM263" s="758"/>
      <c r="AN263" s="758"/>
      <c r="AO263" s="758"/>
      <c r="AP263" s="623">
        <v>2900000000</v>
      </c>
      <c r="AQ263" s="671">
        <v>0</v>
      </c>
      <c r="AR263" s="623">
        <v>100000000</v>
      </c>
      <c r="AS263" s="622">
        <v>0</v>
      </c>
      <c r="AT263" s="670">
        <v>253139935</v>
      </c>
      <c r="AU263" s="623">
        <v>-253139935</v>
      </c>
      <c r="AV263" s="670">
        <v>185975285</v>
      </c>
      <c r="AW263" s="623">
        <v>67164650</v>
      </c>
      <c r="AX263" s="670">
        <v>202313576</v>
      </c>
      <c r="AY263" s="623">
        <v>-16338291</v>
      </c>
      <c r="AZ263" s="623">
        <v>202313576</v>
      </c>
      <c r="BA263" s="622">
        <v>0</v>
      </c>
      <c r="BB263" s="622">
        <v>0</v>
      </c>
    </row>
    <row r="264" spans="1:54">
      <c r="A264" s="821" t="s">
        <v>118</v>
      </c>
      <c r="B264" s="758"/>
      <c r="C264" s="821" t="s">
        <v>356</v>
      </c>
      <c r="D264" s="758"/>
      <c r="E264" s="821" t="s">
        <v>358</v>
      </c>
      <c r="F264" s="758"/>
      <c r="G264" s="821" t="s">
        <v>326</v>
      </c>
      <c r="H264" s="758"/>
      <c r="I264" s="821" t="s">
        <v>314</v>
      </c>
      <c r="J264" s="758"/>
      <c r="K264" s="758"/>
      <c r="L264" s="821" t="s">
        <v>313</v>
      </c>
      <c r="M264" s="758"/>
      <c r="N264" s="758"/>
      <c r="O264" s="821"/>
      <c r="P264" s="758"/>
      <c r="Q264" s="821"/>
      <c r="R264" s="758"/>
      <c r="S264" s="822" t="s">
        <v>365</v>
      </c>
      <c r="T264" s="758"/>
      <c r="U264" s="758"/>
      <c r="V264" s="758"/>
      <c r="W264" s="758"/>
      <c r="X264" s="758"/>
      <c r="Y264" s="758"/>
      <c r="Z264" s="758"/>
      <c r="AA264" s="821" t="s">
        <v>307</v>
      </c>
      <c r="AB264" s="758"/>
      <c r="AC264" s="758"/>
      <c r="AD264" s="758"/>
      <c r="AE264" s="758"/>
      <c r="AF264" s="821" t="s">
        <v>308</v>
      </c>
      <c r="AG264" s="758"/>
      <c r="AH264" s="758"/>
      <c r="AI264" s="624" t="s">
        <v>84</v>
      </c>
      <c r="AJ264" s="823" t="s">
        <v>309</v>
      </c>
      <c r="AK264" s="758"/>
      <c r="AL264" s="758"/>
      <c r="AM264" s="758"/>
      <c r="AN264" s="758"/>
      <c r="AO264" s="758"/>
      <c r="AP264" s="623">
        <v>2900000000</v>
      </c>
      <c r="AQ264" s="671">
        <v>0</v>
      </c>
      <c r="AR264" s="623">
        <v>100000000</v>
      </c>
      <c r="AS264" s="622">
        <v>0</v>
      </c>
      <c r="AT264" s="670">
        <v>253139935</v>
      </c>
      <c r="AU264" s="623">
        <v>-253139935</v>
      </c>
      <c r="AV264" s="670">
        <v>185975285</v>
      </c>
      <c r="AW264" s="623">
        <v>67164650</v>
      </c>
      <c r="AX264" s="670">
        <v>202313576</v>
      </c>
      <c r="AY264" s="623">
        <v>-16338291</v>
      </c>
      <c r="AZ264" s="623">
        <v>202313576</v>
      </c>
      <c r="BA264" s="622">
        <v>0</v>
      </c>
      <c r="BB264" s="622">
        <v>0</v>
      </c>
    </row>
    <row r="265" spans="1:54">
      <c r="A265" s="819" t="s">
        <v>118</v>
      </c>
      <c r="B265" s="758"/>
      <c r="C265" s="819" t="s">
        <v>356</v>
      </c>
      <c r="D265" s="758"/>
      <c r="E265" s="819" t="s">
        <v>358</v>
      </c>
      <c r="F265" s="758"/>
      <c r="G265" s="819" t="s">
        <v>326</v>
      </c>
      <c r="H265" s="758"/>
      <c r="I265" s="819" t="s">
        <v>314</v>
      </c>
      <c r="J265" s="758"/>
      <c r="K265" s="758"/>
      <c r="L265" s="819" t="s">
        <v>313</v>
      </c>
      <c r="M265" s="758"/>
      <c r="N265" s="758"/>
      <c r="O265" s="819" t="s">
        <v>313</v>
      </c>
      <c r="P265" s="758"/>
      <c r="Q265" s="819"/>
      <c r="R265" s="758"/>
      <c r="S265" s="820" t="s">
        <v>366</v>
      </c>
      <c r="T265" s="758"/>
      <c r="U265" s="758"/>
      <c r="V265" s="758"/>
      <c r="W265" s="758"/>
      <c r="X265" s="758"/>
      <c r="Y265" s="758"/>
      <c r="Z265" s="758"/>
      <c r="AA265" s="819" t="s">
        <v>307</v>
      </c>
      <c r="AB265" s="758"/>
      <c r="AC265" s="758"/>
      <c r="AD265" s="758"/>
      <c r="AE265" s="758"/>
      <c r="AF265" s="819" t="s">
        <v>308</v>
      </c>
      <c r="AG265" s="758"/>
      <c r="AH265" s="758"/>
      <c r="AI265" s="621" t="s">
        <v>84</v>
      </c>
      <c r="AJ265" s="818" t="s">
        <v>309</v>
      </c>
      <c r="AK265" s="758"/>
      <c r="AL265" s="758"/>
      <c r="AM265" s="758"/>
      <c r="AN265" s="758"/>
      <c r="AO265" s="758"/>
      <c r="AP265" s="620">
        <v>868452358</v>
      </c>
      <c r="AQ265" s="674">
        <v>0</v>
      </c>
      <c r="AR265" s="619">
        <v>0</v>
      </c>
      <c r="AS265" s="619">
        <v>0</v>
      </c>
      <c r="AT265" s="673">
        <v>91963500</v>
      </c>
      <c r="AU265" s="620">
        <v>-91963500</v>
      </c>
      <c r="AV265" s="673">
        <v>57328667</v>
      </c>
      <c r="AW265" s="620">
        <v>34634833</v>
      </c>
      <c r="AX265" s="673">
        <v>57328667</v>
      </c>
      <c r="AY265" s="619">
        <v>0</v>
      </c>
      <c r="AZ265" s="620">
        <v>57328667</v>
      </c>
      <c r="BA265" s="619">
        <v>0</v>
      </c>
      <c r="BB265" s="619">
        <v>0</v>
      </c>
    </row>
    <row r="266" spans="1:54">
      <c r="A266" s="819" t="s">
        <v>118</v>
      </c>
      <c r="B266" s="758"/>
      <c r="C266" s="819" t="s">
        <v>356</v>
      </c>
      <c r="D266" s="758"/>
      <c r="E266" s="819" t="s">
        <v>358</v>
      </c>
      <c r="F266" s="758"/>
      <c r="G266" s="819" t="s">
        <v>326</v>
      </c>
      <c r="H266" s="758"/>
      <c r="I266" s="819" t="s">
        <v>314</v>
      </c>
      <c r="J266" s="758"/>
      <c r="K266" s="758"/>
      <c r="L266" s="819" t="s">
        <v>313</v>
      </c>
      <c r="M266" s="758"/>
      <c r="N266" s="758"/>
      <c r="O266" s="819" t="s">
        <v>316</v>
      </c>
      <c r="P266" s="758"/>
      <c r="Q266" s="819"/>
      <c r="R266" s="758"/>
      <c r="S266" s="820" t="s">
        <v>361</v>
      </c>
      <c r="T266" s="758"/>
      <c r="U266" s="758"/>
      <c r="V266" s="758"/>
      <c r="W266" s="758"/>
      <c r="X266" s="758"/>
      <c r="Y266" s="758"/>
      <c r="Z266" s="758"/>
      <c r="AA266" s="819" t="s">
        <v>307</v>
      </c>
      <c r="AB266" s="758"/>
      <c r="AC266" s="758"/>
      <c r="AD266" s="758"/>
      <c r="AE266" s="758"/>
      <c r="AF266" s="819" t="s">
        <v>308</v>
      </c>
      <c r="AG266" s="758"/>
      <c r="AH266" s="758"/>
      <c r="AI266" s="621" t="s">
        <v>84</v>
      </c>
      <c r="AJ266" s="818" t="s">
        <v>309</v>
      </c>
      <c r="AK266" s="758"/>
      <c r="AL266" s="758"/>
      <c r="AM266" s="758"/>
      <c r="AN266" s="758"/>
      <c r="AO266" s="758"/>
      <c r="AP266" s="620">
        <v>370000000</v>
      </c>
      <c r="AQ266" s="674">
        <v>0</v>
      </c>
      <c r="AR266" s="619">
        <v>0</v>
      </c>
      <c r="AS266" s="619">
        <v>0</v>
      </c>
      <c r="AT266" s="674">
        <v>0</v>
      </c>
      <c r="AU266" s="619">
        <v>0</v>
      </c>
      <c r="AV266" s="674">
        <v>0</v>
      </c>
      <c r="AW266" s="619">
        <v>0</v>
      </c>
      <c r="AX266" s="674">
        <v>0</v>
      </c>
      <c r="AY266" s="619">
        <v>0</v>
      </c>
      <c r="AZ266" s="619">
        <v>0</v>
      </c>
      <c r="BA266" s="619">
        <v>0</v>
      </c>
      <c r="BB266" s="619">
        <v>0</v>
      </c>
    </row>
    <row r="267" spans="1:54">
      <c r="A267" s="819" t="s">
        <v>118</v>
      </c>
      <c r="B267" s="758"/>
      <c r="C267" s="819" t="s">
        <v>356</v>
      </c>
      <c r="D267" s="758"/>
      <c r="E267" s="819" t="s">
        <v>358</v>
      </c>
      <c r="F267" s="758"/>
      <c r="G267" s="819" t="s">
        <v>326</v>
      </c>
      <c r="H267" s="758"/>
      <c r="I267" s="819" t="s">
        <v>314</v>
      </c>
      <c r="J267" s="758"/>
      <c r="K267" s="758"/>
      <c r="L267" s="819" t="s">
        <v>313</v>
      </c>
      <c r="M267" s="758"/>
      <c r="N267" s="758"/>
      <c r="O267" s="819" t="s">
        <v>323</v>
      </c>
      <c r="P267" s="758"/>
      <c r="Q267" s="819"/>
      <c r="R267" s="758"/>
      <c r="S267" s="820" t="s">
        <v>362</v>
      </c>
      <c r="T267" s="758"/>
      <c r="U267" s="758"/>
      <c r="V267" s="758"/>
      <c r="W267" s="758"/>
      <c r="X267" s="758"/>
      <c r="Y267" s="758"/>
      <c r="Z267" s="758"/>
      <c r="AA267" s="819" t="s">
        <v>307</v>
      </c>
      <c r="AB267" s="758"/>
      <c r="AC267" s="758"/>
      <c r="AD267" s="758"/>
      <c r="AE267" s="758"/>
      <c r="AF267" s="819" t="s">
        <v>308</v>
      </c>
      <c r="AG267" s="758"/>
      <c r="AH267" s="758"/>
      <c r="AI267" s="621" t="s">
        <v>84</v>
      </c>
      <c r="AJ267" s="818" t="s">
        <v>309</v>
      </c>
      <c r="AK267" s="758"/>
      <c r="AL267" s="758"/>
      <c r="AM267" s="758"/>
      <c r="AN267" s="758"/>
      <c r="AO267" s="758"/>
      <c r="AP267" s="620">
        <v>390000000</v>
      </c>
      <c r="AQ267" s="674">
        <v>0</v>
      </c>
      <c r="AR267" s="619">
        <v>0</v>
      </c>
      <c r="AS267" s="619">
        <v>0</v>
      </c>
      <c r="AT267" s="674">
        <v>0</v>
      </c>
      <c r="AU267" s="619">
        <v>0</v>
      </c>
      <c r="AV267" s="673">
        <v>15909287</v>
      </c>
      <c r="AW267" s="620">
        <v>-15909287</v>
      </c>
      <c r="AX267" s="673">
        <v>15909287</v>
      </c>
      <c r="AY267" s="619">
        <v>0</v>
      </c>
      <c r="AZ267" s="620">
        <v>15909287</v>
      </c>
      <c r="BA267" s="619">
        <v>0</v>
      </c>
      <c r="BB267" s="619">
        <v>0</v>
      </c>
    </row>
    <row r="268" spans="1:54">
      <c r="A268" s="819" t="s">
        <v>118</v>
      </c>
      <c r="B268" s="758"/>
      <c r="C268" s="819" t="s">
        <v>356</v>
      </c>
      <c r="D268" s="758"/>
      <c r="E268" s="819" t="s">
        <v>358</v>
      </c>
      <c r="F268" s="758"/>
      <c r="G268" s="819" t="s">
        <v>326</v>
      </c>
      <c r="H268" s="758"/>
      <c r="I268" s="819" t="s">
        <v>314</v>
      </c>
      <c r="J268" s="758"/>
      <c r="K268" s="758"/>
      <c r="L268" s="819" t="s">
        <v>313</v>
      </c>
      <c r="M268" s="758"/>
      <c r="N268" s="758"/>
      <c r="O268" s="819" t="s">
        <v>317</v>
      </c>
      <c r="P268" s="758"/>
      <c r="Q268" s="819"/>
      <c r="R268" s="758"/>
      <c r="S268" s="820" t="s">
        <v>103</v>
      </c>
      <c r="T268" s="758"/>
      <c r="U268" s="758"/>
      <c r="V268" s="758"/>
      <c r="W268" s="758"/>
      <c r="X268" s="758"/>
      <c r="Y268" s="758"/>
      <c r="Z268" s="758"/>
      <c r="AA268" s="819" t="s">
        <v>307</v>
      </c>
      <c r="AB268" s="758"/>
      <c r="AC268" s="758"/>
      <c r="AD268" s="758"/>
      <c r="AE268" s="758"/>
      <c r="AF268" s="819" t="s">
        <v>308</v>
      </c>
      <c r="AG268" s="758"/>
      <c r="AH268" s="758"/>
      <c r="AI268" s="621" t="s">
        <v>84</v>
      </c>
      <c r="AJ268" s="818" t="s">
        <v>309</v>
      </c>
      <c r="AK268" s="758"/>
      <c r="AL268" s="758"/>
      <c r="AM268" s="758"/>
      <c r="AN268" s="758"/>
      <c r="AO268" s="758"/>
      <c r="AP268" s="620">
        <v>1171547642</v>
      </c>
      <c r="AQ268" s="674">
        <v>0</v>
      </c>
      <c r="AR268" s="619">
        <v>0</v>
      </c>
      <c r="AS268" s="619">
        <v>0</v>
      </c>
      <c r="AT268" s="673">
        <v>161176435</v>
      </c>
      <c r="AU268" s="620">
        <v>-161176435</v>
      </c>
      <c r="AV268" s="673">
        <v>112737331</v>
      </c>
      <c r="AW268" s="620">
        <v>48439104</v>
      </c>
      <c r="AX268" s="673">
        <v>129075622</v>
      </c>
      <c r="AY268" s="620">
        <v>-16338291</v>
      </c>
      <c r="AZ268" s="620">
        <v>129075622</v>
      </c>
      <c r="BA268" s="619">
        <v>0</v>
      </c>
      <c r="BB268" s="619">
        <v>0</v>
      </c>
    </row>
    <row r="269" spans="1:54">
      <c r="A269" s="819" t="s">
        <v>118</v>
      </c>
      <c r="B269" s="758"/>
      <c r="C269" s="819" t="s">
        <v>356</v>
      </c>
      <c r="D269" s="758"/>
      <c r="E269" s="819" t="s">
        <v>358</v>
      </c>
      <c r="F269" s="758"/>
      <c r="G269" s="819" t="s">
        <v>326</v>
      </c>
      <c r="H269" s="758"/>
      <c r="I269" s="819" t="s">
        <v>314</v>
      </c>
      <c r="J269" s="758"/>
      <c r="K269" s="758"/>
      <c r="L269" s="819" t="s">
        <v>313</v>
      </c>
      <c r="M269" s="758"/>
      <c r="N269" s="758"/>
      <c r="O269" s="819" t="s">
        <v>327</v>
      </c>
      <c r="P269" s="758"/>
      <c r="Q269" s="819"/>
      <c r="R269" s="758"/>
      <c r="S269" s="820" t="s">
        <v>369</v>
      </c>
      <c r="T269" s="758"/>
      <c r="U269" s="758"/>
      <c r="V269" s="758"/>
      <c r="W269" s="758"/>
      <c r="X269" s="758"/>
      <c r="Y269" s="758"/>
      <c r="Z269" s="758"/>
      <c r="AA269" s="819" t="s">
        <v>307</v>
      </c>
      <c r="AB269" s="758"/>
      <c r="AC269" s="758"/>
      <c r="AD269" s="758"/>
      <c r="AE269" s="758"/>
      <c r="AF269" s="819" t="s">
        <v>308</v>
      </c>
      <c r="AG269" s="758"/>
      <c r="AH269" s="758"/>
      <c r="AI269" s="621" t="s">
        <v>84</v>
      </c>
      <c r="AJ269" s="818" t="s">
        <v>309</v>
      </c>
      <c r="AK269" s="758"/>
      <c r="AL269" s="758"/>
      <c r="AM269" s="758"/>
      <c r="AN269" s="758"/>
      <c r="AO269" s="758"/>
      <c r="AP269" s="620">
        <v>100000000</v>
      </c>
      <c r="AQ269" s="674">
        <v>0</v>
      </c>
      <c r="AR269" s="620">
        <v>100000000</v>
      </c>
      <c r="AS269" s="619">
        <v>0</v>
      </c>
      <c r="AT269" s="674">
        <v>0</v>
      </c>
      <c r="AU269" s="619">
        <v>0</v>
      </c>
      <c r="AV269" s="674">
        <v>0</v>
      </c>
      <c r="AW269" s="619">
        <v>0</v>
      </c>
      <c r="AX269" s="674">
        <v>0</v>
      </c>
      <c r="AY269" s="619">
        <v>0</v>
      </c>
      <c r="AZ269" s="619">
        <v>0</v>
      </c>
      <c r="BA269" s="619">
        <v>0</v>
      </c>
      <c r="BB269" s="619">
        <v>0</v>
      </c>
    </row>
    <row r="270" spans="1:54" s="650" customFormat="1">
      <c r="A270" s="828" t="s">
        <v>118</v>
      </c>
      <c r="B270" s="825"/>
      <c r="C270" s="828" t="s">
        <v>356</v>
      </c>
      <c r="D270" s="825"/>
      <c r="E270" s="828" t="s">
        <v>358</v>
      </c>
      <c r="F270" s="825"/>
      <c r="G270" s="828" t="s">
        <v>327</v>
      </c>
      <c r="H270" s="825"/>
      <c r="I270" s="828"/>
      <c r="J270" s="825"/>
      <c r="K270" s="825"/>
      <c r="L270" s="828"/>
      <c r="M270" s="825"/>
      <c r="N270" s="825"/>
      <c r="O270" s="828"/>
      <c r="P270" s="825"/>
      <c r="Q270" s="828"/>
      <c r="R270" s="825"/>
      <c r="S270" s="830" t="s">
        <v>370</v>
      </c>
      <c r="T270" s="825"/>
      <c r="U270" s="825"/>
      <c r="V270" s="825"/>
      <c r="W270" s="825"/>
      <c r="X270" s="825"/>
      <c r="Y270" s="825"/>
      <c r="Z270" s="825"/>
      <c r="AA270" s="828" t="s">
        <v>307</v>
      </c>
      <c r="AB270" s="825"/>
      <c r="AC270" s="825"/>
      <c r="AD270" s="825"/>
      <c r="AE270" s="825"/>
      <c r="AF270" s="828" t="s">
        <v>308</v>
      </c>
      <c r="AG270" s="825"/>
      <c r="AH270" s="825"/>
      <c r="AI270" s="680" t="s">
        <v>84</v>
      </c>
      <c r="AJ270" s="829" t="s">
        <v>309</v>
      </c>
      <c r="AK270" s="825"/>
      <c r="AL270" s="825"/>
      <c r="AM270" s="825"/>
      <c r="AN270" s="825"/>
      <c r="AO270" s="825"/>
      <c r="AP270" s="620">
        <v>5000000000</v>
      </c>
      <c r="AQ270" s="674">
        <v>0</v>
      </c>
      <c r="AR270" s="620">
        <v>1332780000</v>
      </c>
      <c r="AS270" s="620">
        <v>-300000000</v>
      </c>
      <c r="AT270" s="673">
        <v>205683059</v>
      </c>
      <c r="AU270" s="620">
        <v>-205683059</v>
      </c>
      <c r="AV270" s="681">
        <v>315217489</v>
      </c>
      <c r="AW270" s="681">
        <v>-109534430</v>
      </c>
      <c r="AX270" s="681">
        <v>313427985</v>
      </c>
      <c r="AY270" s="681">
        <v>1789504</v>
      </c>
      <c r="AZ270" s="681">
        <v>313427985</v>
      </c>
      <c r="BA270" s="682">
        <v>0</v>
      </c>
      <c r="BB270" s="682">
        <v>0</v>
      </c>
    </row>
    <row r="271" spans="1:54">
      <c r="A271" s="821" t="s">
        <v>118</v>
      </c>
      <c r="B271" s="758"/>
      <c r="C271" s="821" t="s">
        <v>356</v>
      </c>
      <c r="D271" s="758"/>
      <c r="E271" s="821" t="s">
        <v>358</v>
      </c>
      <c r="F271" s="758"/>
      <c r="G271" s="821" t="s">
        <v>327</v>
      </c>
      <c r="H271" s="758"/>
      <c r="I271" s="821" t="s">
        <v>314</v>
      </c>
      <c r="J271" s="758"/>
      <c r="K271" s="758"/>
      <c r="L271" s="821"/>
      <c r="M271" s="758"/>
      <c r="N271" s="758"/>
      <c r="O271" s="821"/>
      <c r="P271" s="758"/>
      <c r="Q271" s="821"/>
      <c r="R271" s="758"/>
      <c r="S271" s="822" t="s">
        <v>370</v>
      </c>
      <c r="T271" s="758"/>
      <c r="U271" s="758"/>
      <c r="V271" s="758"/>
      <c r="W271" s="758"/>
      <c r="X271" s="758"/>
      <c r="Y271" s="758"/>
      <c r="Z271" s="758"/>
      <c r="AA271" s="821" t="s">
        <v>307</v>
      </c>
      <c r="AB271" s="758"/>
      <c r="AC271" s="758"/>
      <c r="AD271" s="758"/>
      <c r="AE271" s="758"/>
      <c r="AF271" s="821" t="s">
        <v>308</v>
      </c>
      <c r="AG271" s="758"/>
      <c r="AH271" s="758"/>
      <c r="AI271" s="624" t="s">
        <v>84</v>
      </c>
      <c r="AJ271" s="823" t="s">
        <v>309</v>
      </c>
      <c r="AK271" s="758"/>
      <c r="AL271" s="758"/>
      <c r="AM271" s="758"/>
      <c r="AN271" s="758"/>
      <c r="AO271" s="758"/>
      <c r="AP271" s="623">
        <v>3500000000</v>
      </c>
      <c r="AQ271" s="671">
        <v>0</v>
      </c>
      <c r="AR271" s="623">
        <v>132780000</v>
      </c>
      <c r="AS271" s="622">
        <v>0</v>
      </c>
      <c r="AT271" s="670">
        <v>205683059</v>
      </c>
      <c r="AU271" s="623">
        <v>-205683059</v>
      </c>
      <c r="AV271" s="670">
        <v>315217489</v>
      </c>
      <c r="AW271" s="623">
        <v>-109534430</v>
      </c>
      <c r="AX271" s="670">
        <v>313427985</v>
      </c>
      <c r="AY271" s="623">
        <v>1789504</v>
      </c>
      <c r="AZ271" s="623">
        <v>313427985</v>
      </c>
      <c r="BA271" s="622">
        <v>0</v>
      </c>
      <c r="BB271" s="622">
        <v>0</v>
      </c>
    </row>
    <row r="272" spans="1:54">
      <c r="A272" s="821" t="s">
        <v>118</v>
      </c>
      <c r="B272" s="758"/>
      <c r="C272" s="821" t="s">
        <v>356</v>
      </c>
      <c r="D272" s="758"/>
      <c r="E272" s="821" t="s">
        <v>358</v>
      </c>
      <c r="F272" s="758"/>
      <c r="G272" s="821" t="s">
        <v>327</v>
      </c>
      <c r="H272" s="758"/>
      <c r="I272" s="821" t="s">
        <v>314</v>
      </c>
      <c r="J272" s="758"/>
      <c r="K272" s="758"/>
      <c r="L272" s="821" t="s">
        <v>316</v>
      </c>
      <c r="M272" s="758"/>
      <c r="N272" s="758"/>
      <c r="O272" s="821"/>
      <c r="P272" s="758"/>
      <c r="Q272" s="821"/>
      <c r="R272" s="758"/>
      <c r="S272" s="822" t="s">
        <v>360</v>
      </c>
      <c r="T272" s="758"/>
      <c r="U272" s="758"/>
      <c r="V272" s="758"/>
      <c r="W272" s="758"/>
      <c r="X272" s="758"/>
      <c r="Y272" s="758"/>
      <c r="Z272" s="758"/>
      <c r="AA272" s="821" t="s">
        <v>307</v>
      </c>
      <c r="AB272" s="758"/>
      <c r="AC272" s="758"/>
      <c r="AD272" s="758"/>
      <c r="AE272" s="758"/>
      <c r="AF272" s="821" t="s">
        <v>308</v>
      </c>
      <c r="AG272" s="758"/>
      <c r="AH272" s="758"/>
      <c r="AI272" s="624" t="s">
        <v>84</v>
      </c>
      <c r="AJ272" s="823" t="s">
        <v>309</v>
      </c>
      <c r="AK272" s="758"/>
      <c r="AL272" s="758"/>
      <c r="AM272" s="758"/>
      <c r="AN272" s="758"/>
      <c r="AO272" s="758"/>
      <c r="AP272" s="623">
        <v>3500000000</v>
      </c>
      <c r="AQ272" s="671">
        <v>0</v>
      </c>
      <c r="AR272" s="623">
        <v>132780000</v>
      </c>
      <c r="AS272" s="622">
        <v>0</v>
      </c>
      <c r="AT272" s="670">
        <v>205683059</v>
      </c>
      <c r="AU272" s="623">
        <v>-205683059</v>
      </c>
      <c r="AV272" s="670">
        <v>315217489</v>
      </c>
      <c r="AW272" s="623">
        <v>-109534430</v>
      </c>
      <c r="AX272" s="670">
        <v>313427985</v>
      </c>
      <c r="AY272" s="623">
        <v>1789504</v>
      </c>
      <c r="AZ272" s="623">
        <v>313427985</v>
      </c>
      <c r="BA272" s="622">
        <v>0</v>
      </c>
      <c r="BB272" s="622">
        <v>0</v>
      </c>
    </row>
    <row r="273" spans="1:54">
      <c r="A273" s="819" t="s">
        <v>118</v>
      </c>
      <c r="B273" s="758"/>
      <c r="C273" s="819" t="s">
        <v>356</v>
      </c>
      <c r="D273" s="758"/>
      <c r="E273" s="819" t="s">
        <v>358</v>
      </c>
      <c r="F273" s="758"/>
      <c r="G273" s="819" t="s">
        <v>327</v>
      </c>
      <c r="H273" s="758"/>
      <c r="I273" s="819" t="s">
        <v>314</v>
      </c>
      <c r="J273" s="758"/>
      <c r="K273" s="758"/>
      <c r="L273" s="819" t="s">
        <v>316</v>
      </c>
      <c r="M273" s="758"/>
      <c r="N273" s="758"/>
      <c r="O273" s="819" t="s">
        <v>313</v>
      </c>
      <c r="P273" s="758"/>
      <c r="Q273" s="819"/>
      <c r="R273" s="758"/>
      <c r="S273" s="820" t="s">
        <v>366</v>
      </c>
      <c r="T273" s="758"/>
      <c r="U273" s="758"/>
      <c r="V273" s="758"/>
      <c r="W273" s="758"/>
      <c r="X273" s="758"/>
      <c r="Y273" s="758"/>
      <c r="Z273" s="758"/>
      <c r="AA273" s="819" t="s">
        <v>307</v>
      </c>
      <c r="AB273" s="758"/>
      <c r="AC273" s="758"/>
      <c r="AD273" s="758"/>
      <c r="AE273" s="758"/>
      <c r="AF273" s="819" t="s">
        <v>308</v>
      </c>
      <c r="AG273" s="758"/>
      <c r="AH273" s="758"/>
      <c r="AI273" s="621" t="s">
        <v>84</v>
      </c>
      <c r="AJ273" s="818" t="s">
        <v>309</v>
      </c>
      <c r="AK273" s="758"/>
      <c r="AL273" s="758"/>
      <c r="AM273" s="758"/>
      <c r="AN273" s="758"/>
      <c r="AO273" s="758"/>
      <c r="AP273" s="620">
        <v>2400000000</v>
      </c>
      <c r="AQ273" s="674">
        <v>0</v>
      </c>
      <c r="AR273" s="620">
        <v>57780000</v>
      </c>
      <c r="AS273" s="619">
        <v>0</v>
      </c>
      <c r="AT273" s="673">
        <v>129820000</v>
      </c>
      <c r="AU273" s="620">
        <v>-129820000</v>
      </c>
      <c r="AV273" s="673">
        <v>179315666</v>
      </c>
      <c r="AW273" s="620">
        <v>-49495666</v>
      </c>
      <c r="AX273" s="673">
        <v>179315666</v>
      </c>
      <c r="AY273" s="619">
        <v>0</v>
      </c>
      <c r="AZ273" s="620">
        <v>179315666</v>
      </c>
      <c r="BA273" s="619">
        <v>0</v>
      </c>
      <c r="BB273" s="619">
        <v>0</v>
      </c>
    </row>
    <row r="274" spans="1:54">
      <c r="A274" s="819" t="s">
        <v>118</v>
      </c>
      <c r="B274" s="758"/>
      <c r="C274" s="819" t="s">
        <v>356</v>
      </c>
      <c r="D274" s="758"/>
      <c r="E274" s="819" t="s">
        <v>358</v>
      </c>
      <c r="F274" s="758"/>
      <c r="G274" s="819" t="s">
        <v>327</v>
      </c>
      <c r="H274" s="758"/>
      <c r="I274" s="819" t="s">
        <v>314</v>
      </c>
      <c r="J274" s="758"/>
      <c r="K274" s="758"/>
      <c r="L274" s="819" t="s">
        <v>316</v>
      </c>
      <c r="M274" s="758"/>
      <c r="N274" s="758"/>
      <c r="O274" s="819" t="s">
        <v>316</v>
      </c>
      <c r="P274" s="758"/>
      <c r="Q274" s="819"/>
      <c r="R274" s="758"/>
      <c r="S274" s="820" t="s">
        <v>361</v>
      </c>
      <c r="T274" s="758"/>
      <c r="U274" s="758"/>
      <c r="V274" s="758"/>
      <c r="W274" s="758"/>
      <c r="X274" s="758"/>
      <c r="Y274" s="758"/>
      <c r="Z274" s="758"/>
      <c r="AA274" s="819" t="s">
        <v>307</v>
      </c>
      <c r="AB274" s="758"/>
      <c r="AC274" s="758"/>
      <c r="AD274" s="758"/>
      <c r="AE274" s="758"/>
      <c r="AF274" s="819" t="s">
        <v>308</v>
      </c>
      <c r="AG274" s="758"/>
      <c r="AH274" s="758"/>
      <c r="AI274" s="621" t="s">
        <v>84</v>
      </c>
      <c r="AJ274" s="818" t="s">
        <v>309</v>
      </c>
      <c r="AK274" s="758"/>
      <c r="AL274" s="758"/>
      <c r="AM274" s="758"/>
      <c r="AN274" s="758"/>
      <c r="AO274" s="758"/>
      <c r="AP274" s="620">
        <v>375000000</v>
      </c>
      <c r="AQ274" s="674">
        <v>0</v>
      </c>
      <c r="AR274" s="619">
        <v>0</v>
      </c>
      <c r="AS274" s="619">
        <v>0</v>
      </c>
      <c r="AT274" s="674">
        <v>0</v>
      </c>
      <c r="AU274" s="619">
        <v>0</v>
      </c>
      <c r="AV274" s="674">
        <v>0</v>
      </c>
      <c r="AW274" s="619">
        <v>0</v>
      </c>
      <c r="AX274" s="674">
        <v>0</v>
      </c>
      <c r="AY274" s="619">
        <v>0</v>
      </c>
      <c r="AZ274" s="619">
        <v>0</v>
      </c>
      <c r="BA274" s="619">
        <v>0</v>
      </c>
      <c r="BB274" s="619">
        <v>0</v>
      </c>
    </row>
    <row r="275" spans="1:54">
      <c r="A275" s="819" t="s">
        <v>118</v>
      </c>
      <c r="B275" s="758"/>
      <c r="C275" s="819" t="s">
        <v>356</v>
      </c>
      <c r="D275" s="758"/>
      <c r="E275" s="819" t="s">
        <v>358</v>
      </c>
      <c r="F275" s="758"/>
      <c r="G275" s="819" t="s">
        <v>327</v>
      </c>
      <c r="H275" s="758"/>
      <c r="I275" s="819" t="s">
        <v>314</v>
      </c>
      <c r="J275" s="758"/>
      <c r="K275" s="758"/>
      <c r="L275" s="819" t="s">
        <v>316</v>
      </c>
      <c r="M275" s="758"/>
      <c r="N275" s="758"/>
      <c r="O275" s="819" t="s">
        <v>323</v>
      </c>
      <c r="P275" s="758"/>
      <c r="Q275" s="819"/>
      <c r="R275" s="758"/>
      <c r="S275" s="820" t="s">
        <v>362</v>
      </c>
      <c r="T275" s="758"/>
      <c r="U275" s="758"/>
      <c r="V275" s="758"/>
      <c r="W275" s="758"/>
      <c r="X275" s="758"/>
      <c r="Y275" s="758"/>
      <c r="Z275" s="758"/>
      <c r="AA275" s="819" t="s">
        <v>307</v>
      </c>
      <c r="AB275" s="758"/>
      <c r="AC275" s="758"/>
      <c r="AD275" s="758"/>
      <c r="AE275" s="758"/>
      <c r="AF275" s="819" t="s">
        <v>308</v>
      </c>
      <c r="AG275" s="758"/>
      <c r="AH275" s="758"/>
      <c r="AI275" s="621" t="s">
        <v>84</v>
      </c>
      <c r="AJ275" s="818" t="s">
        <v>309</v>
      </c>
      <c r="AK275" s="758"/>
      <c r="AL275" s="758"/>
      <c r="AM275" s="758"/>
      <c r="AN275" s="758"/>
      <c r="AO275" s="758"/>
      <c r="AP275" s="620">
        <v>150000000</v>
      </c>
      <c r="AQ275" s="674">
        <v>0</v>
      </c>
      <c r="AR275" s="619">
        <v>0</v>
      </c>
      <c r="AS275" s="619">
        <v>0</v>
      </c>
      <c r="AT275" s="674">
        <v>0</v>
      </c>
      <c r="AU275" s="619">
        <v>0</v>
      </c>
      <c r="AV275" s="673">
        <v>62770917</v>
      </c>
      <c r="AW275" s="620">
        <v>-62770917</v>
      </c>
      <c r="AX275" s="673">
        <v>62770917</v>
      </c>
      <c r="AY275" s="619">
        <v>0</v>
      </c>
      <c r="AZ275" s="620">
        <v>62770917</v>
      </c>
      <c r="BA275" s="619">
        <v>0</v>
      </c>
      <c r="BB275" s="619">
        <v>0</v>
      </c>
    </row>
    <row r="276" spans="1:54">
      <c r="A276" s="819" t="s">
        <v>118</v>
      </c>
      <c r="B276" s="758"/>
      <c r="C276" s="819" t="s">
        <v>356</v>
      </c>
      <c r="D276" s="758"/>
      <c r="E276" s="819" t="s">
        <v>358</v>
      </c>
      <c r="F276" s="758"/>
      <c r="G276" s="819" t="s">
        <v>327</v>
      </c>
      <c r="H276" s="758"/>
      <c r="I276" s="819" t="s">
        <v>314</v>
      </c>
      <c r="J276" s="758"/>
      <c r="K276" s="758"/>
      <c r="L276" s="819" t="s">
        <v>316</v>
      </c>
      <c r="M276" s="758"/>
      <c r="N276" s="758"/>
      <c r="O276" s="819" t="s">
        <v>317</v>
      </c>
      <c r="P276" s="758"/>
      <c r="Q276" s="819"/>
      <c r="R276" s="758"/>
      <c r="S276" s="820" t="s">
        <v>103</v>
      </c>
      <c r="T276" s="758"/>
      <c r="U276" s="758"/>
      <c r="V276" s="758"/>
      <c r="W276" s="758"/>
      <c r="X276" s="758"/>
      <c r="Y276" s="758"/>
      <c r="Z276" s="758"/>
      <c r="AA276" s="819" t="s">
        <v>307</v>
      </c>
      <c r="AB276" s="758"/>
      <c r="AC276" s="758"/>
      <c r="AD276" s="758"/>
      <c r="AE276" s="758"/>
      <c r="AF276" s="819" t="s">
        <v>308</v>
      </c>
      <c r="AG276" s="758"/>
      <c r="AH276" s="758"/>
      <c r="AI276" s="621" t="s">
        <v>84</v>
      </c>
      <c r="AJ276" s="818" t="s">
        <v>309</v>
      </c>
      <c r="AK276" s="758"/>
      <c r="AL276" s="758"/>
      <c r="AM276" s="758"/>
      <c r="AN276" s="758"/>
      <c r="AO276" s="758"/>
      <c r="AP276" s="620">
        <v>500000000</v>
      </c>
      <c r="AQ276" s="674">
        <v>0</v>
      </c>
      <c r="AR276" s="619">
        <v>0</v>
      </c>
      <c r="AS276" s="619">
        <v>0</v>
      </c>
      <c r="AT276" s="673">
        <v>75863059</v>
      </c>
      <c r="AU276" s="620">
        <v>-75863059</v>
      </c>
      <c r="AV276" s="673">
        <v>73130906</v>
      </c>
      <c r="AW276" s="620">
        <v>2732153</v>
      </c>
      <c r="AX276" s="673">
        <v>71341402</v>
      </c>
      <c r="AY276" s="620">
        <v>1789504</v>
      </c>
      <c r="AZ276" s="620">
        <v>71341402</v>
      </c>
      <c r="BA276" s="619">
        <v>0</v>
      </c>
      <c r="BB276" s="619">
        <v>0</v>
      </c>
    </row>
    <row r="277" spans="1:54">
      <c r="A277" s="819" t="s">
        <v>118</v>
      </c>
      <c r="B277" s="758"/>
      <c r="C277" s="819" t="s">
        <v>356</v>
      </c>
      <c r="D277" s="758"/>
      <c r="E277" s="819" t="s">
        <v>358</v>
      </c>
      <c r="F277" s="758"/>
      <c r="G277" s="819" t="s">
        <v>327</v>
      </c>
      <c r="H277" s="758"/>
      <c r="I277" s="819" t="s">
        <v>314</v>
      </c>
      <c r="J277" s="758"/>
      <c r="K277" s="758"/>
      <c r="L277" s="819" t="s">
        <v>316</v>
      </c>
      <c r="M277" s="758"/>
      <c r="N277" s="758"/>
      <c r="O277" s="819" t="s">
        <v>326</v>
      </c>
      <c r="P277" s="758"/>
      <c r="Q277" s="819"/>
      <c r="R277" s="758"/>
      <c r="S277" s="820" t="s">
        <v>363</v>
      </c>
      <c r="T277" s="758"/>
      <c r="U277" s="758"/>
      <c r="V277" s="758"/>
      <c r="W277" s="758"/>
      <c r="X277" s="758"/>
      <c r="Y277" s="758"/>
      <c r="Z277" s="758"/>
      <c r="AA277" s="819" t="s">
        <v>307</v>
      </c>
      <c r="AB277" s="758"/>
      <c r="AC277" s="758"/>
      <c r="AD277" s="758"/>
      <c r="AE277" s="758"/>
      <c r="AF277" s="819" t="s">
        <v>308</v>
      </c>
      <c r="AG277" s="758"/>
      <c r="AH277" s="758"/>
      <c r="AI277" s="621" t="s">
        <v>84</v>
      </c>
      <c r="AJ277" s="818" t="s">
        <v>309</v>
      </c>
      <c r="AK277" s="758"/>
      <c r="AL277" s="758"/>
      <c r="AM277" s="758"/>
      <c r="AN277" s="758"/>
      <c r="AO277" s="758"/>
      <c r="AP277" s="620">
        <v>75000000</v>
      </c>
      <c r="AQ277" s="674">
        <v>0</v>
      </c>
      <c r="AR277" s="620">
        <v>75000000</v>
      </c>
      <c r="AS277" s="619">
        <v>0</v>
      </c>
      <c r="AT277" s="674">
        <v>0</v>
      </c>
      <c r="AU277" s="619">
        <v>0</v>
      </c>
      <c r="AV277" s="674">
        <v>0</v>
      </c>
      <c r="AW277" s="619">
        <v>0</v>
      </c>
      <c r="AX277" s="674">
        <v>0</v>
      </c>
      <c r="AY277" s="619">
        <v>0</v>
      </c>
      <c r="AZ277" s="619">
        <v>0</v>
      </c>
      <c r="BA277" s="619">
        <v>0</v>
      </c>
      <c r="BB277" s="619">
        <v>0</v>
      </c>
    </row>
    <row r="278" spans="1:54">
      <c r="A278" s="819" t="s">
        <v>118</v>
      </c>
      <c r="B278" s="758"/>
      <c r="C278" s="819" t="s">
        <v>356</v>
      </c>
      <c r="D278" s="758"/>
      <c r="E278" s="819" t="s">
        <v>358</v>
      </c>
      <c r="F278" s="758"/>
      <c r="G278" s="819" t="s">
        <v>327</v>
      </c>
      <c r="H278" s="758"/>
      <c r="I278" s="819" t="s">
        <v>314</v>
      </c>
      <c r="J278" s="758"/>
      <c r="K278" s="758"/>
      <c r="L278" s="819" t="s">
        <v>316</v>
      </c>
      <c r="M278" s="758"/>
      <c r="N278" s="758"/>
      <c r="O278" s="819" t="s">
        <v>99</v>
      </c>
      <c r="P278" s="758"/>
      <c r="Q278" s="819"/>
      <c r="R278" s="758"/>
      <c r="S278" s="820" t="s">
        <v>364</v>
      </c>
      <c r="T278" s="758"/>
      <c r="U278" s="758"/>
      <c r="V278" s="758"/>
      <c r="W278" s="758"/>
      <c r="X278" s="758"/>
      <c r="Y278" s="758"/>
      <c r="Z278" s="758"/>
      <c r="AA278" s="819" t="s">
        <v>307</v>
      </c>
      <c r="AB278" s="758"/>
      <c r="AC278" s="758"/>
      <c r="AD278" s="758"/>
      <c r="AE278" s="758"/>
      <c r="AF278" s="819" t="s">
        <v>308</v>
      </c>
      <c r="AG278" s="758"/>
      <c r="AH278" s="758"/>
      <c r="AI278" s="621" t="s">
        <v>84</v>
      </c>
      <c r="AJ278" s="818" t="s">
        <v>309</v>
      </c>
      <c r="AK278" s="758"/>
      <c r="AL278" s="758"/>
      <c r="AM278" s="758"/>
      <c r="AN278" s="758"/>
      <c r="AO278" s="758"/>
      <c r="AP278" s="619">
        <v>0</v>
      </c>
      <c r="AQ278" s="674">
        <v>0</v>
      </c>
      <c r="AR278" s="619">
        <v>0</v>
      </c>
      <c r="AS278" s="619">
        <v>0</v>
      </c>
      <c r="AT278" s="674">
        <v>0</v>
      </c>
      <c r="AU278" s="619">
        <v>0</v>
      </c>
      <c r="AV278" s="674">
        <v>0</v>
      </c>
      <c r="AW278" s="619">
        <v>0</v>
      </c>
      <c r="AX278" s="674">
        <v>0</v>
      </c>
      <c r="AY278" s="619">
        <v>0</v>
      </c>
      <c r="AZ278" s="619">
        <v>0</v>
      </c>
      <c r="BA278" s="619">
        <v>0</v>
      </c>
      <c r="BB278" s="619">
        <v>0</v>
      </c>
    </row>
    <row r="279" spans="1:54">
      <c r="A279" s="821" t="s">
        <v>118</v>
      </c>
      <c r="B279" s="758"/>
      <c r="C279" s="821" t="s">
        <v>371</v>
      </c>
      <c r="D279" s="758"/>
      <c r="E279" s="821"/>
      <c r="F279" s="758"/>
      <c r="G279" s="821"/>
      <c r="H279" s="758"/>
      <c r="I279" s="821"/>
      <c r="J279" s="758"/>
      <c r="K279" s="758"/>
      <c r="L279" s="821"/>
      <c r="M279" s="758"/>
      <c r="N279" s="758"/>
      <c r="O279" s="821"/>
      <c r="P279" s="758"/>
      <c r="Q279" s="821"/>
      <c r="R279" s="758"/>
      <c r="S279" s="822" t="s">
        <v>372</v>
      </c>
      <c r="T279" s="758"/>
      <c r="U279" s="758"/>
      <c r="V279" s="758"/>
      <c r="W279" s="758"/>
      <c r="X279" s="758"/>
      <c r="Y279" s="758"/>
      <c r="Z279" s="758"/>
      <c r="AA279" s="821" t="s">
        <v>307</v>
      </c>
      <c r="AB279" s="758"/>
      <c r="AC279" s="758"/>
      <c r="AD279" s="758"/>
      <c r="AE279" s="758"/>
      <c r="AF279" s="821" t="s">
        <v>308</v>
      </c>
      <c r="AG279" s="758"/>
      <c r="AH279" s="758"/>
      <c r="AI279" s="624" t="s">
        <v>84</v>
      </c>
      <c r="AJ279" s="823" t="s">
        <v>309</v>
      </c>
      <c r="AK279" s="758"/>
      <c r="AL279" s="758"/>
      <c r="AM279" s="758"/>
      <c r="AN279" s="758"/>
      <c r="AO279" s="758"/>
      <c r="AP279" s="623">
        <v>12149334179</v>
      </c>
      <c r="AQ279" s="671">
        <v>0</v>
      </c>
      <c r="AR279" s="623">
        <v>9670420000</v>
      </c>
      <c r="AS279" s="623">
        <v>-2478914179</v>
      </c>
      <c r="AT279" s="671">
        <v>0</v>
      </c>
      <c r="AU279" s="622">
        <v>0</v>
      </c>
      <c r="AV279" s="671">
        <v>0</v>
      </c>
      <c r="AW279" s="622">
        <v>0</v>
      </c>
      <c r="AX279" s="671">
        <v>0</v>
      </c>
      <c r="AY279" s="622">
        <v>0</v>
      </c>
      <c r="AZ279" s="622">
        <v>0</v>
      </c>
      <c r="BA279" s="622">
        <v>0</v>
      </c>
      <c r="BB279" s="622">
        <v>0</v>
      </c>
    </row>
    <row r="280" spans="1:54">
      <c r="A280" s="821" t="s">
        <v>118</v>
      </c>
      <c r="B280" s="758"/>
      <c r="C280" s="821" t="s">
        <v>371</v>
      </c>
      <c r="D280" s="758"/>
      <c r="E280" s="821"/>
      <c r="F280" s="758"/>
      <c r="G280" s="821"/>
      <c r="H280" s="758"/>
      <c r="I280" s="821"/>
      <c r="J280" s="758"/>
      <c r="K280" s="758"/>
      <c r="L280" s="821"/>
      <c r="M280" s="758"/>
      <c r="N280" s="758"/>
      <c r="O280" s="821"/>
      <c r="P280" s="758"/>
      <c r="Q280" s="821"/>
      <c r="R280" s="758"/>
      <c r="S280" s="822" t="s">
        <v>372</v>
      </c>
      <c r="T280" s="758"/>
      <c r="U280" s="758"/>
      <c r="V280" s="758"/>
      <c r="W280" s="758"/>
      <c r="X280" s="758"/>
      <c r="Y280" s="758"/>
      <c r="Z280" s="758"/>
      <c r="AA280" s="821" t="s">
        <v>307</v>
      </c>
      <c r="AB280" s="758"/>
      <c r="AC280" s="758"/>
      <c r="AD280" s="758"/>
      <c r="AE280" s="758"/>
      <c r="AF280" s="821" t="s">
        <v>308</v>
      </c>
      <c r="AG280" s="758"/>
      <c r="AH280" s="758"/>
      <c r="AI280" s="624" t="s">
        <v>337</v>
      </c>
      <c r="AJ280" s="823" t="s">
        <v>355</v>
      </c>
      <c r="AK280" s="758"/>
      <c r="AL280" s="758"/>
      <c r="AM280" s="758"/>
      <c r="AN280" s="758"/>
      <c r="AO280" s="758"/>
      <c r="AP280" s="623">
        <v>9021085821</v>
      </c>
      <c r="AQ280" s="671">
        <v>0</v>
      </c>
      <c r="AR280" s="622">
        <v>0</v>
      </c>
      <c r="AS280" s="623">
        <v>-4021085821</v>
      </c>
      <c r="AT280" s="671">
        <v>0</v>
      </c>
      <c r="AU280" s="622">
        <v>0</v>
      </c>
      <c r="AV280" s="670">
        <v>25907273.640000001</v>
      </c>
      <c r="AW280" s="623">
        <v>-25907273.640000001</v>
      </c>
      <c r="AX280" s="670">
        <v>25907273.640000001</v>
      </c>
      <c r="AY280" s="622">
        <v>0</v>
      </c>
      <c r="AZ280" s="623">
        <v>25907273.640000001</v>
      </c>
      <c r="BA280" s="622">
        <v>0</v>
      </c>
      <c r="BB280" s="622">
        <v>0</v>
      </c>
    </row>
    <row r="281" spans="1:54" s="650" customFormat="1">
      <c r="A281" s="824" t="s">
        <v>118</v>
      </c>
      <c r="B281" s="825"/>
      <c r="C281" s="824" t="s">
        <v>371</v>
      </c>
      <c r="D281" s="825"/>
      <c r="E281" s="824" t="s">
        <v>358</v>
      </c>
      <c r="F281" s="825"/>
      <c r="G281" s="824"/>
      <c r="H281" s="825"/>
      <c r="I281" s="824"/>
      <c r="J281" s="825"/>
      <c r="K281" s="825"/>
      <c r="L281" s="824"/>
      <c r="M281" s="825"/>
      <c r="N281" s="825"/>
      <c r="O281" s="824"/>
      <c r="P281" s="825"/>
      <c r="Q281" s="824"/>
      <c r="R281" s="825"/>
      <c r="S281" s="826" t="s">
        <v>359</v>
      </c>
      <c r="T281" s="825"/>
      <c r="U281" s="825"/>
      <c r="V281" s="825"/>
      <c r="W281" s="825"/>
      <c r="X281" s="825"/>
      <c r="Y281" s="825"/>
      <c r="Z281" s="825"/>
      <c r="AA281" s="824" t="s">
        <v>307</v>
      </c>
      <c r="AB281" s="825"/>
      <c r="AC281" s="825"/>
      <c r="AD281" s="825"/>
      <c r="AE281" s="825"/>
      <c r="AF281" s="824" t="s">
        <v>308</v>
      </c>
      <c r="AG281" s="825"/>
      <c r="AH281" s="825"/>
      <c r="AI281" s="683" t="s">
        <v>84</v>
      </c>
      <c r="AJ281" s="827" t="s">
        <v>309</v>
      </c>
      <c r="AK281" s="825"/>
      <c r="AL281" s="825"/>
      <c r="AM281" s="825"/>
      <c r="AN281" s="825"/>
      <c r="AO281" s="825"/>
      <c r="AP281" s="623">
        <v>12149334179</v>
      </c>
      <c r="AQ281" s="671">
        <v>0</v>
      </c>
      <c r="AR281" s="623">
        <v>9670420000</v>
      </c>
      <c r="AS281" s="623">
        <v>-2478914179</v>
      </c>
      <c r="AT281" s="671">
        <v>0</v>
      </c>
      <c r="AU281" s="622">
        <v>0</v>
      </c>
      <c r="AV281" s="685">
        <v>0</v>
      </c>
      <c r="AW281" s="685">
        <v>0</v>
      </c>
      <c r="AX281" s="685">
        <v>0</v>
      </c>
      <c r="AY281" s="685">
        <v>0</v>
      </c>
      <c r="AZ281" s="685">
        <v>0</v>
      </c>
      <c r="BA281" s="685">
        <v>0</v>
      </c>
      <c r="BB281" s="685">
        <v>0</v>
      </c>
    </row>
    <row r="282" spans="1:54" s="650" customFormat="1">
      <c r="A282" s="824" t="s">
        <v>118</v>
      </c>
      <c r="B282" s="825"/>
      <c r="C282" s="824" t="s">
        <v>371</v>
      </c>
      <c r="D282" s="825"/>
      <c r="E282" s="824" t="s">
        <v>358</v>
      </c>
      <c r="F282" s="825"/>
      <c r="G282" s="824"/>
      <c r="H282" s="825"/>
      <c r="I282" s="824"/>
      <c r="J282" s="825"/>
      <c r="K282" s="825"/>
      <c r="L282" s="824"/>
      <c r="M282" s="825"/>
      <c r="N282" s="825"/>
      <c r="O282" s="824"/>
      <c r="P282" s="825"/>
      <c r="Q282" s="824"/>
      <c r="R282" s="825"/>
      <c r="S282" s="826" t="s">
        <v>359</v>
      </c>
      <c r="T282" s="825"/>
      <c r="U282" s="825"/>
      <c r="V282" s="825"/>
      <c r="W282" s="825"/>
      <c r="X282" s="825"/>
      <c r="Y282" s="825"/>
      <c r="Z282" s="825"/>
      <c r="AA282" s="824" t="s">
        <v>307</v>
      </c>
      <c r="AB282" s="825"/>
      <c r="AC282" s="825"/>
      <c r="AD282" s="825"/>
      <c r="AE282" s="825"/>
      <c r="AF282" s="824" t="s">
        <v>308</v>
      </c>
      <c r="AG282" s="825"/>
      <c r="AH282" s="825"/>
      <c r="AI282" s="683" t="s">
        <v>337</v>
      </c>
      <c r="AJ282" s="827" t="s">
        <v>355</v>
      </c>
      <c r="AK282" s="825"/>
      <c r="AL282" s="825"/>
      <c r="AM282" s="825"/>
      <c r="AN282" s="825"/>
      <c r="AO282" s="825"/>
      <c r="AP282" s="623">
        <v>9021085821</v>
      </c>
      <c r="AQ282" s="671">
        <v>0</v>
      </c>
      <c r="AR282" s="622">
        <v>0</v>
      </c>
      <c r="AS282" s="623">
        <v>-4021085821</v>
      </c>
      <c r="AT282" s="671">
        <v>0</v>
      </c>
      <c r="AU282" s="622">
        <v>0</v>
      </c>
      <c r="AV282" s="684">
        <v>25907273.640000001</v>
      </c>
      <c r="AW282" s="684">
        <v>-25907273.640000001</v>
      </c>
      <c r="AX282" s="684">
        <v>25907273.640000001</v>
      </c>
      <c r="AY282" s="685">
        <v>0</v>
      </c>
      <c r="AZ282" s="684">
        <v>25907273.640000001</v>
      </c>
      <c r="BA282" s="685">
        <v>0</v>
      </c>
      <c r="BB282" s="685">
        <v>0</v>
      </c>
    </row>
    <row r="283" spans="1:54">
      <c r="A283" s="819" t="s">
        <v>118</v>
      </c>
      <c r="B283" s="758"/>
      <c r="C283" s="819" t="s">
        <v>371</v>
      </c>
      <c r="D283" s="758"/>
      <c r="E283" s="819" t="s">
        <v>358</v>
      </c>
      <c r="F283" s="758"/>
      <c r="G283" s="819" t="s">
        <v>313</v>
      </c>
      <c r="H283" s="758"/>
      <c r="I283" s="819"/>
      <c r="J283" s="758"/>
      <c r="K283" s="758"/>
      <c r="L283" s="819"/>
      <c r="M283" s="758"/>
      <c r="N283" s="758"/>
      <c r="O283" s="819"/>
      <c r="P283" s="758"/>
      <c r="Q283" s="819"/>
      <c r="R283" s="758"/>
      <c r="S283" s="820" t="s">
        <v>208</v>
      </c>
      <c r="T283" s="758"/>
      <c r="U283" s="758"/>
      <c r="V283" s="758"/>
      <c r="W283" s="758"/>
      <c r="X283" s="758"/>
      <c r="Y283" s="758"/>
      <c r="Z283" s="758"/>
      <c r="AA283" s="819" t="s">
        <v>307</v>
      </c>
      <c r="AB283" s="758"/>
      <c r="AC283" s="758"/>
      <c r="AD283" s="758"/>
      <c r="AE283" s="758"/>
      <c r="AF283" s="819" t="s">
        <v>308</v>
      </c>
      <c r="AG283" s="758"/>
      <c r="AH283" s="758"/>
      <c r="AI283" s="621" t="s">
        <v>84</v>
      </c>
      <c r="AJ283" s="818" t="s">
        <v>309</v>
      </c>
      <c r="AK283" s="758"/>
      <c r="AL283" s="758"/>
      <c r="AM283" s="758"/>
      <c r="AN283" s="758"/>
      <c r="AO283" s="758"/>
      <c r="AP283" s="620">
        <v>10875414179</v>
      </c>
      <c r="AQ283" s="674">
        <v>0</v>
      </c>
      <c r="AR283" s="620">
        <v>8396500000</v>
      </c>
      <c r="AS283" s="620">
        <v>-2478914179</v>
      </c>
      <c r="AT283" s="674">
        <v>0</v>
      </c>
      <c r="AU283" s="619">
        <v>0</v>
      </c>
      <c r="AV283" s="674">
        <v>0</v>
      </c>
      <c r="AW283" s="619">
        <v>0</v>
      </c>
      <c r="AX283" s="674">
        <v>0</v>
      </c>
      <c r="AY283" s="619">
        <v>0</v>
      </c>
      <c r="AZ283" s="619">
        <v>0</v>
      </c>
      <c r="BA283" s="619">
        <v>0</v>
      </c>
      <c r="BB283" s="619">
        <v>0</v>
      </c>
    </row>
    <row r="284" spans="1:54">
      <c r="A284" s="819" t="s">
        <v>118</v>
      </c>
      <c r="B284" s="758"/>
      <c r="C284" s="819" t="s">
        <v>371</v>
      </c>
      <c r="D284" s="758"/>
      <c r="E284" s="819" t="s">
        <v>358</v>
      </c>
      <c r="F284" s="758"/>
      <c r="G284" s="819" t="s">
        <v>313</v>
      </c>
      <c r="H284" s="758"/>
      <c r="I284" s="819"/>
      <c r="J284" s="758"/>
      <c r="K284" s="758"/>
      <c r="L284" s="819"/>
      <c r="M284" s="758"/>
      <c r="N284" s="758"/>
      <c r="O284" s="819"/>
      <c r="P284" s="758"/>
      <c r="Q284" s="819"/>
      <c r="R284" s="758"/>
      <c r="S284" s="820" t="s">
        <v>208</v>
      </c>
      <c r="T284" s="758"/>
      <c r="U284" s="758"/>
      <c r="V284" s="758"/>
      <c r="W284" s="758"/>
      <c r="X284" s="758"/>
      <c r="Y284" s="758"/>
      <c r="Z284" s="758"/>
      <c r="AA284" s="819" t="s">
        <v>307</v>
      </c>
      <c r="AB284" s="758"/>
      <c r="AC284" s="758"/>
      <c r="AD284" s="758"/>
      <c r="AE284" s="758"/>
      <c r="AF284" s="819" t="s">
        <v>308</v>
      </c>
      <c r="AG284" s="758"/>
      <c r="AH284" s="758"/>
      <c r="AI284" s="621" t="s">
        <v>337</v>
      </c>
      <c r="AJ284" s="818" t="s">
        <v>355</v>
      </c>
      <c r="AK284" s="758"/>
      <c r="AL284" s="758"/>
      <c r="AM284" s="758"/>
      <c r="AN284" s="758"/>
      <c r="AO284" s="758"/>
      <c r="AP284" s="620">
        <v>9021085821</v>
      </c>
      <c r="AQ284" s="674">
        <v>0</v>
      </c>
      <c r="AR284" s="619">
        <v>0</v>
      </c>
      <c r="AS284" s="620">
        <v>-4021085821</v>
      </c>
      <c r="AT284" s="674">
        <v>0</v>
      </c>
      <c r="AU284" s="619">
        <v>0</v>
      </c>
      <c r="AV284" s="673">
        <v>25907273.640000001</v>
      </c>
      <c r="AW284" s="620">
        <v>-25907273.640000001</v>
      </c>
      <c r="AX284" s="673">
        <v>25907273.640000001</v>
      </c>
      <c r="AY284" s="619">
        <v>0</v>
      </c>
      <c r="AZ284" s="620">
        <v>25907273.640000001</v>
      </c>
      <c r="BA284" s="619">
        <v>0</v>
      </c>
      <c r="BB284" s="619">
        <v>0</v>
      </c>
    </row>
    <row r="285" spans="1:54">
      <c r="A285" s="819" t="s">
        <v>118</v>
      </c>
      <c r="B285" s="758"/>
      <c r="C285" s="819" t="s">
        <v>371</v>
      </c>
      <c r="D285" s="758"/>
      <c r="E285" s="819" t="s">
        <v>358</v>
      </c>
      <c r="F285" s="758"/>
      <c r="G285" s="819" t="s">
        <v>316</v>
      </c>
      <c r="H285" s="758"/>
      <c r="I285" s="819" t="s">
        <v>270</v>
      </c>
      <c r="J285" s="758"/>
      <c r="K285" s="758"/>
      <c r="L285" s="819" t="s">
        <v>270</v>
      </c>
      <c r="M285" s="758"/>
      <c r="N285" s="758"/>
      <c r="O285" s="819" t="s">
        <v>270</v>
      </c>
      <c r="P285" s="758"/>
      <c r="Q285" s="819" t="s">
        <v>270</v>
      </c>
      <c r="R285" s="758"/>
      <c r="S285" s="820" t="s">
        <v>684</v>
      </c>
      <c r="T285" s="758"/>
      <c r="U285" s="758"/>
      <c r="V285" s="758"/>
      <c r="W285" s="758"/>
      <c r="X285" s="758"/>
      <c r="Y285" s="758"/>
      <c r="Z285" s="758"/>
      <c r="AA285" s="819" t="s">
        <v>307</v>
      </c>
      <c r="AB285" s="758"/>
      <c r="AC285" s="758"/>
      <c r="AD285" s="758"/>
      <c r="AE285" s="758"/>
      <c r="AF285" s="819" t="s">
        <v>308</v>
      </c>
      <c r="AG285" s="758"/>
      <c r="AH285" s="758"/>
      <c r="AI285" s="621" t="s">
        <v>84</v>
      </c>
      <c r="AJ285" s="818" t="s">
        <v>309</v>
      </c>
      <c r="AK285" s="758"/>
      <c r="AL285" s="758"/>
      <c r="AM285" s="758"/>
      <c r="AN285" s="758"/>
      <c r="AO285" s="758"/>
      <c r="AP285" s="620">
        <v>323920000</v>
      </c>
      <c r="AQ285" s="674">
        <v>0</v>
      </c>
      <c r="AR285" s="620">
        <v>323920000</v>
      </c>
      <c r="AS285" s="619">
        <v>0</v>
      </c>
      <c r="AT285" s="674">
        <v>0</v>
      </c>
      <c r="AU285" s="619">
        <v>0</v>
      </c>
      <c r="AV285" s="674">
        <v>0</v>
      </c>
      <c r="AW285" s="619">
        <v>0</v>
      </c>
      <c r="AX285" s="674">
        <v>0</v>
      </c>
      <c r="AY285" s="619">
        <v>0</v>
      </c>
      <c r="AZ285" s="619">
        <v>0</v>
      </c>
      <c r="BA285" s="619">
        <v>0</v>
      </c>
      <c r="BB285" s="619">
        <v>0</v>
      </c>
    </row>
    <row r="286" spans="1:54">
      <c r="A286" s="821" t="s">
        <v>118</v>
      </c>
      <c r="B286" s="758"/>
      <c r="C286" s="821" t="s">
        <v>371</v>
      </c>
      <c r="D286" s="758"/>
      <c r="E286" s="821" t="s">
        <v>358</v>
      </c>
      <c r="F286" s="758"/>
      <c r="G286" s="821" t="s">
        <v>317</v>
      </c>
      <c r="H286" s="758"/>
      <c r="I286" s="821" t="s">
        <v>314</v>
      </c>
      <c r="J286" s="758"/>
      <c r="K286" s="758"/>
      <c r="L286" s="821"/>
      <c r="M286" s="758"/>
      <c r="N286" s="758"/>
      <c r="O286" s="821"/>
      <c r="P286" s="758"/>
      <c r="Q286" s="821"/>
      <c r="R286" s="758"/>
      <c r="S286" s="822" t="s">
        <v>685</v>
      </c>
      <c r="T286" s="758"/>
      <c r="U286" s="758"/>
      <c r="V286" s="758"/>
      <c r="W286" s="758"/>
      <c r="X286" s="758"/>
      <c r="Y286" s="758"/>
      <c r="Z286" s="758"/>
      <c r="AA286" s="821" t="s">
        <v>307</v>
      </c>
      <c r="AB286" s="758"/>
      <c r="AC286" s="758"/>
      <c r="AD286" s="758"/>
      <c r="AE286" s="758"/>
      <c r="AF286" s="821" t="s">
        <v>308</v>
      </c>
      <c r="AG286" s="758"/>
      <c r="AH286" s="758"/>
      <c r="AI286" s="624" t="s">
        <v>84</v>
      </c>
      <c r="AJ286" s="823" t="s">
        <v>309</v>
      </c>
      <c r="AK286" s="758"/>
      <c r="AL286" s="758"/>
      <c r="AM286" s="758"/>
      <c r="AN286" s="758"/>
      <c r="AO286" s="758"/>
      <c r="AP286" s="623">
        <v>350000000</v>
      </c>
      <c r="AQ286" s="671">
        <v>0</v>
      </c>
      <c r="AR286" s="623">
        <v>350000000</v>
      </c>
      <c r="AS286" s="622">
        <v>0</v>
      </c>
      <c r="AT286" s="671">
        <v>0</v>
      </c>
      <c r="AU286" s="622">
        <v>0</v>
      </c>
      <c r="AV286" s="671">
        <v>0</v>
      </c>
      <c r="AW286" s="622">
        <v>0</v>
      </c>
      <c r="AX286" s="671">
        <v>0</v>
      </c>
      <c r="AY286" s="622">
        <v>0</v>
      </c>
      <c r="AZ286" s="622">
        <v>0</v>
      </c>
      <c r="BA286" s="622">
        <v>0</v>
      </c>
      <c r="BB286" s="622">
        <v>0</v>
      </c>
    </row>
    <row r="287" spans="1:54">
      <c r="A287" s="821" t="s">
        <v>118</v>
      </c>
      <c r="B287" s="758"/>
      <c r="C287" s="821" t="s">
        <v>371</v>
      </c>
      <c r="D287" s="758"/>
      <c r="E287" s="821" t="s">
        <v>358</v>
      </c>
      <c r="F287" s="758"/>
      <c r="G287" s="821" t="s">
        <v>317</v>
      </c>
      <c r="H287" s="758"/>
      <c r="I287" s="821" t="s">
        <v>270</v>
      </c>
      <c r="J287" s="758"/>
      <c r="K287" s="758"/>
      <c r="L287" s="821" t="s">
        <v>270</v>
      </c>
      <c r="M287" s="758"/>
      <c r="N287" s="758"/>
      <c r="O287" s="821" t="s">
        <v>270</v>
      </c>
      <c r="P287" s="758"/>
      <c r="Q287" s="821" t="s">
        <v>270</v>
      </c>
      <c r="R287" s="758"/>
      <c r="S287" s="822" t="s">
        <v>685</v>
      </c>
      <c r="T287" s="758"/>
      <c r="U287" s="758"/>
      <c r="V287" s="758"/>
      <c r="W287" s="758"/>
      <c r="X287" s="758"/>
      <c r="Y287" s="758"/>
      <c r="Z287" s="758"/>
      <c r="AA287" s="821" t="s">
        <v>307</v>
      </c>
      <c r="AB287" s="758"/>
      <c r="AC287" s="758"/>
      <c r="AD287" s="758"/>
      <c r="AE287" s="758"/>
      <c r="AF287" s="821" t="s">
        <v>308</v>
      </c>
      <c r="AG287" s="758"/>
      <c r="AH287" s="758"/>
      <c r="AI287" s="624" t="s">
        <v>84</v>
      </c>
      <c r="AJ287" s="823" t="s">
        <v>309</v>
      </c>
      <c r="AK287" s="758"/>
      <c r="AL287" s="758"/>
      <c r="AM287" s="758"/>
      <c r="AN287" s="758"/>
      <c r="AO287" s="758"/>
      <c r="AP287" s="623">
        <v>350000000</v>
      </c>
      <c r="AQ287" s="671">
        <v>0</v>
      </c>
      <c r="AR287" s="623">
        <v>350000000</v>
      </c>
      <c r="AS287" s="622">
        <v>0</v>
      </c>
      <c r="AT287" s="671">
        <v>0</v>
      </c>
      <c r="AU287" s="622">
        <v>0</v>
      </c>
      <c r="AV287" s="671">
        <v>0</v>
      </c>
      <c r="AW287" s="622">
        <v>0</v>
      </c>
      <c r="AX287" s="671">
        <v>0</v>
      </c>
      <c r="AY287" s="622">
        <v>0</v>
      </c>
      <c r="AZ287" s="622">
        <v>0</v>
      </c>
      <c r="BA287" s="622">
        <v>0</v>
      </c>
      <c r="BB287" s="622">
        <v>0</v>
      </c>
    </row>
    <row r="288" spans="1:54">
      <c r="A288" s="821" t="s">
        <v>118</v>
      </c>
      <c r="B288" s="758"/>
      <c r="C288" s="821" t="s">
        <v>371</v>
      </c>
      <c r="D288" s="758"/>
      <c r="E288" s="821" t="s">
        <v>358</v>
      </c>
      <c r="F288" s="758"/>
      <c r="G288" s="821" t="s">
        <v>317</v>
      </c>
      <c r="H288" s="758"/>
      <c r="I288" s="821" t="s">
        <v>314</v>
      </c>
      <c r="J288" s="758"/>
      <c r="K288" s="758"/>
      <c r="L288" s="821" t="s">
        <v>316</v>
      </c>
      <c r="M288" s="758"/>
      <c r="N288" s="758"/>
      <c r="O288" s="821"/>
      <c r="P288" s="758"/>
      <c r="Q288" s="821"/>
      <c r="R288" s="758"/>
      <c r="S288" s="822" t="s">
        <v>360</v>
      </c>
      <c r="T288" s="758"/>
      <c r="U288" s="758"/>
      <c r="V288" s="758"/>
      <c r="W288" s="758"/>
      <c r="X288" s="758"/>
      <c r="Y288" s="758"/>
      <c r="Z288" s="758"/>
      <c r="AA288" s="821" t="s">
        <v>307</v>
      </c>
      <c r="AB288" s="758"/>
      <c r="AC288" s="758"/>
      <c r="AD288" s="758"/>
      <c r="AE288" s="758"/>
      <c r="AF288" s="821" t="s">
        <v>308</v>
      </c>
      <c r="AG288" s="758"/>
      <c r="AH288" s="758"/>
      <c r="AI288" s="624" t="s">
        <v>84</v>
      </c>
      <c r="AJ288" s="823" t="s">
        <v>309</v>
      </c>
      <c r="AK288" s="758"/>
      <c r="AL288" s="758"/>
      <c r="AM288" s="758"/>
      <c r="AN288" s="758"/>
      <c r="AO288" s="758"/>
      <c r="AP288" s="623">
        <v>350000000</v>
      </c>
      <c r="AQ288" s="671">
        <v>0</v>
      </c>
      <c r="AR288" s="623">
        <v>350000000</v>
      </c>
      <c r="AS288" s="622">
        <v>0</v>
      </c>
      <c r="AT288" s="671">
        <v>0</v>
      </c>
      <c r="AU288" s="622">
        <v>0</v>
      </c>
      <c r="AV288" s="671">
        <v>0</v>
      </c>
      <c r="AW288" s="622">
        <v>0</v>
      </c>
      <c r="AX288" s="671">
        <v>0</v>
      </c>
      <c r="AY288" s="622">
        <v>0</v>
      </c>
      <c r="AZ288" s="622">
        <v>0</v>
      </c>
      <c r="BA288" s="622">
        <v>0</v>
      </c>
      <c r="BB288" s="622">
        <v>0</v>
      </c>
    </row>
    <row r="289" spans="1:54">
      <c r="A289" s="819" t="s">
        <v>118</v>
      </c>
      <c r="B289" s="758"/>
      <c r="C289" s="819" t="s">
        <v>371</v>
      </c>
      <c r="D289" s="758"/>
      <c r="E289" s="819" t="s">
        <v>358</v>
      </c>
      <c r="F289" s="758"/>
      <c r="G289" s="819" t="s">
        <v>317</v>
      </c>
      <c r="H289" s="758"/>
      <c r="I289" s="819" t="s">
        <v>314</v>
      </c>
      <c r="J289" s="758"/>
      <c r="K289" s="758"/>
      <c r="L289" s="819" t="s">
        <v>316</v>
      </c>
      <c r="M289" s="758"/>
      <c r="N289" s="758"/>
      <c r="O289" s="819" t="s">
        <v>313</v>
      </c>
      <c r="P289" s="758"/>
      <c r="Q289" s="819"/>
      <c r="R289" s="758"/>
      <c r="S289" s="820" t="s">
        <v>366</v>
      </c>
      <c r="T289" s="758"/>
      <c r="U289" s="758"/>
      <c r="V289" s="758"/>
      <c r="W289" s="758"/>
      <c r="X289" s="758"/>
      <c r="Y289" s="758"/>
      <c r="Z289" s="758"/>
      <c r="AA289" s="819" t="s">
        <v>307</v>
      </c>
      <c r="AB289" s="758"/>
      <c r="AC289" s="758"/>
      <c r="AD289" s="758"/>
      <c r="AE289" s="758"/>
      <c r="AF289" s="819" t="s">
        <v>308</v>
      </c>
      <c r="AG289" s="758"/>
      <c r="AH289" s="758"/>
      <c r="AI289" s="621" t="s">
        <v>84</v>
      </c>
      <c r="AJ289" s="818" t="s">
        <v>309</v>
      </c>
      <c r="AK289" s="758"/>
      <c r="AL289" s="758"/>
      <c r="AM289" s="758"/>
      <c r="AN289" s="758"/>
      <c r="AO289" s="758"/>
      <c r="AP289" s="620">
        <v>120000000</v>
      </c>
      <c r="AQ289" s="674">
        <v>0</v>
      </c>
      <c r="AR289" s="620">
        <v>120000000</v>
      </c>
      <c r="AS289" s="619">
        <v>0</v>
      </c>
      <c r="AT289" s="674">
        <v>0</v>
      </c>
      <c r="AU289" s="619">
        <v>0</v>
      </c>
      <c r="AV289" s="674">
        <v>0</v>
      </c>
      <c r="AW289" s="619">
        <v>0</v>
      </c>
      <c r="AX289" s="674">
        <v>0</v>
      </c>
      <c r="AY289" s="619">
        <v>0</v>
      </c>
      <c r="AZ289" s="619">
        <v>0</v>
      </c>
      <c r="BA289" s="619">
        <v>0</v>
      </c>
      <c r="BB289" s="619">
        <v>0</v>
      </c>
    </row>
    <row r="290" spans="1:54">
      <c r="A290" s="819" t="s">
        <v>118</v>
      </c>
      <c r="B290" s="758"/>
      <c r="C290" s="819" t="s">
        <v>371</v>
      </c>
      <c r="D290" s="758"/>
      <c r="E290" s="819" t="s">
        <v>358</v>
      </c>
      <c r="F290" s="758"/>
      <c r="G290" s="819" t="s">
        <v>317</v>
      </c>
      <c r="H290" s="758"/>
      <c r="I290" s="819" t="s">
        <v>314</v>
      </c>
      <c r="J290" s="758"/>
      <c r="K290" s="758"/>
      <c r="L290" s="819" t="s">
        <v>316</v>
      </c>
      <c r="M290" s="758"/>
      <c r="N290" s="758"/>
      <c r="O290" s="819" t="s">
        <v>323</v>
      </c>
      <c r="P290" s="758"/>
      <c r="Q290" s="819"/>
      <c r="R290" s="758"/>
      <c r="S290" s="820" t="s">
        <v>362</v>
      </c>
      <c r="T290" s="758"/>
      <c r="U290" s="758"/>
      <c r="V290" s="758"/>
      <c r="W290" s="758"/>
      <c r="X290" s="758"/>
      <c r="Y290" s="758"/>
      <c r="Z290" s="758"/>
      <c r="AA290" s="819" t="s">
        <v>307</v>
      </c>
      <c r="AB290" s="758"/>
      <c r="AC290" s="758"/>
      <c r="AD290" s="758"/>
      <c r="AE290" s="758"/>
      <c r="AF290" s="819" t="s">
        <v>308</v>
      </c>
      <c r="AG290" s="758"/>
      <c r="AH290" s="758"/>
      <c r="AI290" s="621" t="s">
        <v>84</v>
      </c>
      <c r="AJ290" s="818" t="s">
        <v>309</v>
      </c>
      <c r="AK290" s="758"/>
      <c r="AL290" s="758"/>
      <c r="AM290" s="758"/>
      <c r="AN290" s="758"/>
      <c r="AO290" s="758"/>
      <c r="AP290" s="620">
        <v>126500000</v>
      </c>
      <c r="AQ290" s="674">
        <v>0</v>
      </c>
      <c r="AR290" s="620">
        <v>126500000</v>
      </c>
      <c r="AS290" s="619">
        <v>0</v>
      </c>
      <c r="AT290" s="674">
        <v>0</v>
      </c>
      <c r="AU290" s="619">
        <v>0</v>
      </c>
      <c r="AV290" s="674">
        <v>0</v>
      </c>
      <c r="AW290" s="619">
        <v>0</v>
      </c>
      <c r="AX290" s="674">
        <v>0</v>
      </c>
      <c r="AY290" s="619">
        <v>0</v>
      </c>
      <c r="AZ290" s="619">
        <v>0</v>
      </c>
      <c r="BA290" s="619">
        <v>0</v>
      </c>
      <c r="BB290" s="619">
        <v>0</v>
      </c>
    </row>
    <row r="291" spans="1:54">
      <c r="A291" s="819" t="s">
        <v>118</v>
      </c>
      <c r="B291" s="758"/>
      <c r="C291" s="819" t="s">
        <v>371</v>
      </c>
      <c r="D291" s="758"/>
      <c r="E291" s="819" t="s">
        <v>358</v>
      </c>
      <c r="F291" s="758"/>
      <c r="G291" s="819" t="s">
        <v>317</v>
      </c>
      <c r="H291" s="758"/>
      <c r="I291" s="819" t="s">
        <v>314</v>
      </c>
      <c r="J291" s="758"/>
      <c r="K291" s="758"/>
      <c r="L291" s="819" t="s">
        <v>316</v>
      </c>
      <c r="M291" s="758"/>
      <c r="N291" s="758"/>
      <c r="O291" s="819" t="s">
        <v>317</v>
      </c>
      <c r="P291" s="758"/>
      <c r="Q291" s="819"/>
      <c r="R291" s="758"/>
      <c r="S291" s="820" t="s">
        <v>103</v>
      </c>
      <c r="T291" s="758"/>
      <c r="U291" s="758"/>
      <c r="V291" s="758"/>
      <c r="W291" s="758"/>
      <c r="X291" s="758"/>
      <c r="Y291" s="758"/>
      <c r="Z291" s="758"/>
      <c r="AA291" s="819" t="s">
        <v>307</v>
      </c>
      <c r="AB291" s="758"/>
      <c r="AC291" s="758"/>
      <c r="AD291" s="758"/>
      <c r="AE291" s="758"/>
      <c r="AF291" s="819" t="s">
        <v>308</v>
      </c>
      <c r="AG291" s="758"/>
      <c r="AH291" s="758"/>
      <c r="AI291" s="621" t="s">
        <v>84</v>
      </c>
      <c r="AJ291" s="818" t="s">
        <v>309</v>
      </c>
      <c r="AK291" s="758"/>
      <c r="AL291" s="758"/>
      <c r="AM291" s="758"/>
      <c r="AN291" s="758"/>
      <c r="AO291" s="758"/>
      <c r="AP291" s="620">
        <v>103500000</v>
      </c>
      <c r="AQ291" s="674">
        <v>0</v>
      </c>
      <c r="AR291" s="620">
        <v>103500000</v>
      </c>
      <c r="AS291" s="619">
        <v>0</v>
      </c>
      <c r="AT291" s="674">
        <v>0</v>
      </c>
      <c r="AU291" s="619">
        <v>0</v>
      </c>
      <c r="AV291" s="674">
        <v>0</v>
      </c>
      <c r="AW291" s="619">
        <v>0</v>
      </c>
      <c r="AX291" s="674">
        <v>0</v>
      </c>
      <c r="AY291" s="619">
        <v>0</v>
      </c>
      <c r="AZ291" s="619">
        <v>0</v>
      </c>
      <c r="BA291" s="619">
        <v>0</v>
      </c>
      <c r="BB291" s="619">
        <v>0</v>
      </c>
    </row>
    <row r="292" spans="1:54">
      <c r="A292" s="821" t="s">
        <v>118</v>
      </c>
      <c r="B292" s="758"/>
      <c r="C292" s="821" t="s">
        <v>371</v>
      </c>
      <c r="D292" s="758"/>
      <c r="E292" s="821" t="s">
        <v>358</v>
      </c>
      <c r="F292" s="758"/>
      <c r="G292" s="821" t="s">
        <v>318</v>
      </c>
      <c r="H292" s="758"/>
      <c r="I292" s="821" t="s">
        <v>314</v>
      </c>
      <c r="J292" s="758"/>
      <c r="K292" s="758"/>
      <c r="L292" s="821"/>
      <c r="M292" s="758"/>
      <c r="N292" s="758"/>
      <c r="O292" s="821"/>
      <c r="P292" s="758"/>
      <c r="Q292" s="821"/>
      <c r="R292" s="758"/>
      <c r="S292" s="822" t="s">
        <v>686</v>
      </c>
      <c r="T292" s="758"/>
      <c r="U292" s="758"/>
      <c r="V292" s="758"/>
      <c r="W292" s="758"/>
      <c r="X292" s="758"/>
      <c r="Y292" s="758"/>
      <c r="Z292" s="758"/>
      <c r="AA292" s="821" t="s">
        <v>307</v>
      </c>
      <c r="AB292" s="758"/>
      <c r="AC292" s="758"/>
      <c r="AD292" s="758"/>
      <c r="AE292" s="758"/>
      <c r="AF292" s="821" t="s">
        <v>308</v>
      </c>
      <c r="AG292" s="758"/>
      <c r="AH292" s="758"/>
      <c r="AI292" s="624" t="s">
        <v>84</v>
      </c>
      <c r="AJ292" s="823" t="s">
        <v>309</v>
      </c>
      <c r="AK292" s="758"/>
      <c r="AL292" s="758"/>
      <c r="AM292" s="758"/>
      <c r="AN292" s="758"/>
      <c r="AO292" s="758"/>
      <c r="AP292" s="623">
        <v>300000000</v>
      </c>
      <c r="AQ292" s="671">
        <v>0</v>
      </c>
      <c r="AR292" s="623">
        <v>300000000</v>
      </c>
      <c r="AS292" s="622">
        <v>0</v>
      </c>
      <c r="AT292" s="671">
        <v>0</v>
      </c>
      <c r="AU292" s="622">
        <v>0</v>
      </c>
      <c r="AV292" s="671">
        <v>0</v>
      </c>
      <c r="AW292" s="622">
        <v>0</v>
      </c>
      <c r="AX292" s="671">
        <v>0</v>
      </c>
      <c r="AY292" s="622">
        <v>0</v>
      </c>
      <c r="AZ292" s="622">
        <v>0</v>
      </c>
      <c r="BA292" s="622">
        <v>0</v>
      </c>
      <c r="BB292" s="622">
        <v>0</v>
      </c>
    </row>
    <row r="293" spans="1:54">
      <c r="A293" s="821" t="s">
        <v>118</v>
      </c>
      <c r="B293" s="758"/>
      <c r="C293" s="821" t="s">
        <v>371</v>
      </c>
      <c r="D293" s="758"/>
      <c r="E293" s="821" t="s">
        <v>358</v>
      </c>
      <c r="F293" s="758"/>
      <c r="G293" s="821" t="s">
        <v>318</v>
      </c>
      <c r="H293" s="758"/>
      <c r="I293" s="821" t="s">
        <v>270</v>
      </c>
      <c r="J293" s="758"/>
      <c r="K293" s="758"/>
      <c r="L293" s="821" t="s">
        <v>270</v>
      </c>
      <c r="M293" s="758"/>
      <c r="N293" s="758"/>
      <c r="O293" s="821" t="s">
        <v>270</v>
      </c>
      <c r="P293" s="758"/>
      <c r="Q293" s="821" t="s">
        <v>270</v>
      </c>
      <c r="R293" s="758"/>
      <c r="S293" s="822" t="s">
        <v>686</v>
      </c>
      <c r="T293" s="758"/>
      <c r="U293" s="758"/>
      <c r="V293" s="758"/>
      <c r="W293" s="758"/>
      <c r="X293" s="758"/>
      <c r="Y293" s="758"/>
      <c r="Z293" s="758"/>
      <c r="AA293" s="821" t="s">
        <v>307</v>
      </c>
      <c r="AB293" s="758"/>
      <c r="AC293" s="758"/>
      <c r="AD293" s="758"/>
      <c r="AE293" s="758"/>
      <c r="AF293" s="821" t="s">
        <v>308</v>
      </c>
      <c r="AG293" s="758"/>
      <c r="AH293" s="758"/>
      <c r="AI293" s="624" t="s">
        <v>84</v>
      </c>
      <c r="AJ293" s="823" t="s">
        <v>309</v>
      </c>
      <c r="AK293" s="758"/>
      <c r="AL293" s="758"/>
      <c r="AM293" s="758"/>
      <c r="AN293" s="758"/>
      <c r="AO293" s="758"/>
      <c r="AP293" s="623">
        <v>300000000</v>
      </c>
      <c r="AQ293" s="671">
        <v>0</v>
      </c>
      <c r="AR293" s="623">
        <v>300000000</v>
      </c>
      <c r="AS293" s="622">
        <v>0</v>
      </c>
      <c r="AT293" s="671">
        <v>0</v>
      </c>
      <c r="AU293" s="622">
        <v>0</v>
      </c>
      <c r="AV293" s="671">
        <v>0</v>
      </c>
      <c r="AW293" s="622">
        <v>0</v>
      </c>
      <c r="AX293" s="671">
        <v>0</v>
      </c>
      <c r="AY293" s="622">
        <v>0</v>
      </c>
      <c r="AZ293" s="622">
        <v>0</v>
      </c>
      <c r="BA293" s="622">
        <v>0</v>
      </c>
      <c r="BB293" s="622">
        <v>0</v>
      </c>
    </row>
    <row r="294" spans="1:54">
      <c r="A294" s="821" t="s">
        <v>118</v>
      </c>
      <c r="B294" s="758"/>
      <c r="C294" s="821" t="s">
        <v>371</v>
      </c>
      <c r="D294" s="758"/>
      <c r="E294" s="821" t="s">
        <v>358</v>
      </c>
      <c r="F294" s="758"/>
      <c r="G294" s="821" t="s">
        <v>318</v>
      </c>
      <c r="H294" s="758"/>
      <c r="I294" s="821" t="s">
        <v>314</v>
      </c>
      <c r="J294" s="758"/>
      <c r="K294" s="758"/>
      <c r="L294" s="821" t="s">
        <v>316</v>
      </c>
      <c r="M294" s="758"/>
      <c r="N294" s="758"/>
      <c r="O294" s="821"/>
      <c r="P294" s="758"/>
      <c r="Q294" s="821"/>
      <c r="R294" s="758"/>
      <c r="S294" s="822" t="s">
        <v>360</v>
      </c>
      <c r="T294" s="758"/>
      <c r="U294" s="758"/>
      <c r="V294" s="758"/>
      <c r="W294" s="758"/>
      <c r="X294" s="758"/>
      <c r="Y294" s="758"/>
      <c r="Z294" s="758"/>
      <c r="AA294" s="821" t="s">
        <v>307</v>
      </c>
      <c r="AB294" s="758"/>
      <c r="AC294" s="758"/>
      <c r="AD294" s="758"/>
      <c r="AE294" s="758"/>
      <c r="AF294" s="821" t="s">
        <v>308</v>
      </c>
      <c r="AG294" s="758"/>
      <c r="AH294" s="758"/>
      <c r="AI294" s="624" t="s">
        <v>84</v>
      </c>
      <c r="AJ294" s="823" t="s">
        <v>309</v>
      </c>
      <c r="AK294" s="758"/>
      <c r="AL294" s="758"/>
      <c r="AM294" s="758"/>
      <c r="AN294" s="758"/>
      <c r="AO294" s="758"/>
      <c r="AP294" s="623">
        <v>300000000</v>
      </c>
      <c r="AQ294" s="671">
        <v>0</v>
      </c>
      <c r="AR294" s="623">
        <v>300000000</v>
      </c>
      <c r="AS294" s="622">
        <v>0</v>
      </c>
      <c r="AT294" s="671">
        <v>0</v>
      </c>
      <c r="AU294" s="622">
        <v>0</v>
      </c>
      <c r="AV294" s="671">
        <v>0</v>
      </c>
      <c r="AW294" s="622">
        <v>0</v>
      </c>
      <c r="AX294" s="671">
        <v>0</v>
      </c>
      <c r="AY294" s="622">
        <v>0</v>
      </c>
      <c r="AZ294" s="622">
        <v>0</v>
      </c>
      <c r="BA294" s="622">
        <v>0</v>
      </c>
      <c r="BB294" s="622">
        <v>0</v>
      </c>
    </row>
    <row r="295" spans="1:54">
      <c r="A295" s="819" t="s">
        <v>118</v>
      </c>
      <c r="B295" s="758"/>
      <c r="C295" s="819" t="s">
        <v>371</v>
      </c>
      <c r="D295" s="758"/>
      <c r="E295" s="819" t="s">
        <v>358</v>
      </c>
      <c r="F295" s="758"/>
      <c r="G295" s="819" t="s">
        <v>318</v>
      </c>
      <c r="H295" s="758"/>
      <c r="I295" s="819" t="s">
        <v>314</v>
      </c>
      <c r="J295" s="758"/>
      <c r="K295" s="758"/>
      <c r="L295" s="819" t="s">
        <v>316</v>
      </c>
      <c r="M295" s="758"/>
      <c r="N295" s="758"/>
      <c r="O295" s="819" t="s">
        <v>313</v>
      </c>
      <c r="P295" s="758"/>
      <c r="Q295" s="819"/>
      <c r="R295" s="758"/>
      <c r="S295" s="820" t="s">
        <v>366</v>
      </c>
      <c r="T295" s="758"/>
      <c r="U295" s="758"/>
      <c r="V295" s="758"/>
      <c r="W295" s="758"/>
      <c r="X295" s="758"/>
      <c r="Y295" s="758"/>
      <c r="Z295" s="758"/>
      <c r="AA295" s="819" t="s">
        <v>307</v>
      </c>
      <c r="AB295" s="758"/>
      <c r="AC295" s="758"/>
      <c r="AD295" s="758"/>
      <c r="AE295" s="758"/>
      <c r="AF295" s="819" t="s">
        <v>308</v>
      </c>
      <c r="AG295" s="758"/>
      <c r="AH295" s="758"/>
      <c r="AI295" s="621" t="s">
        <v>84</v>
      </c>
      <c r="AJ295" s="818" t="s">
        <v>309</v>
      </c>
      <c r="AK295" s="758"/>
      <c r="AL295" s="758"/>
      <c r="AM295" s="758"/>
      <c r="AN295" s="758"/>
      <c r="AO295" s="758"/>
      <c r="AP295" s="620">
        <v>300000000</v>
      </c>
      <c r="AQ295" s="674">
        <v>0</v>
      </c>
      <c r="AR295" s="620">
        <v>300000000</v>
      </c>
      <c r="AS295" s="619">
        <v>0</v>
      </c>
      <c r="AT295" s="674">
        <v>0</v>
      </c>
      <c r="AU295" s="619">
        <v>0</v>
      </c>
      <c r="AV295" s="674">
        <v>0</v>
      </c>
      <c r="AW295" s="619">
        <v>0</v>
      </c>
      <c r="AX295" s="674">
        <v>0</v>
      </c>
      <c r="AY295" s="619">
        <v>0</v>
      </c>
      <c r="AZ295" s="619">
        <v>0</v>
      </c>
      <c r="BA295" s="619">
        <v>0</v>
      </c>
      <c r="BB295" s="619">
        <v>0</v>
      </c>
    </row>
    <row r="296" spans="1:54">
      <c r="A296" s="821" t="s">
        <v>118</v>
      </c>
      <c r="B296" s="758"/>
      <c r="C296" s="821" t="s">
        <v>371</v>
      </c>
      <c r="D296" s="758"/>
      <c r="E296" s="821" t="s">
        <v>358</v>
      </c>
      <c r="F296" s="758"/>
      <c r="G296" s="821" t="s">
        <v>326</v>
      </c>
      <c r="H296" s="758"/>
      <c r="I296" s="821" t="s">
        <v>314</v>
      </c>
      <c r="J296" s="758"/>
      <c r="K296" s="758"/>
      <c r="L296" s="821"/>
      <c r="M296" s="758"/>
      <c r="N296" s="758"/>
      <c r="O296" s="821"/>
      <c r="P296" s="758"/>
      <c r="Q296" s="821"/>
      <c r="R296" s="758"/>
      <c r="S296" s="822" t="s">
        <v>703</v>
      </c>
      <c r="T296" s="758"/>
      <c r="U296" s="758"/>
      <c r="V296" s="758"/>
      <c r="W296" s="758"/>
      <c r="X296" s="758"/>
      <c r="Y296" s="758"/>
      <c r="Z296" s="758"/>
      <c r="AA296" s="821" t="s">
        <v>307</v>
      </c>
      <c r="AB296" s="758"/>
      <c r="AC296" s="758"/>
      <c r="AD296" s="758"/>
      <c r="AE296" s="758"/>
      <c r="AF296" s="821" t="s">
        <v>308</v>
      </c>
      <c r="AG296" s="758"/>
      <c r="AH296" s="758"/>
      <c r="AI296" s="624" t="s">
        <v>84</v>
      </c>
      <c r="AJ296" s="823" t="s">
        <v>309</v>
      </c>
      <c r="AK296" s="758"/>
      <c r="AL296" s="758"/>
      <c r="AM296" s="758"/>
      <c r="AN296" s="758"/>
      <c r="AO296" s="758"/>
      <c r="AP296" s="623">
        <v>300000000</v>
      </c>
      <c r="AQ296" s="671">
        <v>0</v>
      </c>
      <c r="AR296" s="623">
        <v>300000000</v>
      </c>
      <c r="AS296" s="622">
        <v>0</v>
      </c>
      <c r="AT296" s="671">
        <v>0</v>
      </c>
      <c r="AU296" s="622">
        <v>0</v>
      </c>
      <c r="AV296" s="671">
        <v>0</v>
      </c>
      <c r="AW296" s="622">
        <v>0</v>
      </c>
      <c r="AX296" s="671">
        <v>0</v>
      </c>
      <c r="AY296" s="622">
        <v>0</v>
      </c>
      <c r="AZ296" s="622">
        <v>0</v>
      </c>
      <c r="BA296" s="622">
        <v>0</v>
      </c>
      <c r="BB296" s="622">
        <v>0</v>
      </c>
    </row>
    <row r="297" spans="1:54">
      <c r="A297" s="821" t="s">
        <v>118</v>
      </c>
      <c r="B297" s="758"/>
      <c r="C297" s="821" t="s">
        <v>371</v>
      </c>
      <c r="D297" s="758"/>
      <c r="E297" s="821" t="s">
        <v>358</v>
      </c>
      <c r="F297" s="758"/>
      <c r="G297" s="821" t="s">
        <v>326</v>
      </c>
      <c r="H297" s="758"/>
      <c r="I297" s="821" t="s">
        <v>270</v>
      </c>
      <c r="J297" s="758"/>
      <c r="K297" s="758"/>
      <c r="L297" s="821" t="s">
        <v>270</v>
      </c>
      <c r="M297" s="758"/>
      <c r="N297" s="758"/>
      <c r="O297" s="821" t="s">
        <v>270</v>
      </c>
      <c r="P297" s="758"/>
      <c r="Q297" s="821" t="s">
        <v>270</v>
      </c>
      <c r="R297" s="758"/>
      <c r="S297" s="822" t="s">
        <v>688</v>
      </c>
      <c r="T297" s="758"/>
      <c r="U297" s="758"/>
      <c r="V297" s="758"/>
      <c r="W297" s="758"/>
      <c r="X297" s="758"/>
      <c r="Y297" s="758"/>
      <c r="Z297" s="758"/>
      <c r="AA297" s="821" t="s">
        <v>307</v>
      </c>
      <c r="AB297" s="758"/>
      <c r="AC297" s="758"/>
      <c r="AD297" s="758"/>
      <c r="AE297" s="758"/>
      <c r="AF297" s="821" t="s">
        <v>308</v>
      </c>
      <c r="AG297" s="758"/>
      <c r="AH297" s="758"/>
      <c r="AI297" s="624" t="s">
        <v>84</v>
      </c>
      <c r="AJ297" s="823" t="s">
        <v>309</v>
      </c>
      <c r="AK297" s="758"/>
      <c r="AL297" s="758"/>
      <c r="AM297" s="758"/>
      <c r="AN297" s="758"/>
      <c r="AO297" s="758"/>
      <c r="AP297" s="623">
        <v>300000000</v>
      </c>
      <c r="AQ297" s="671">
        <v>0</v>
      </c>
      <c r="AR297" s="623">
        <v>300000000</v>
      </c>
      <c r="AS297" s="622">
        <v>0</v>
      </c>
      <c r="AT297" s="671">
        <v>0</v>
      </c>
      <c r="AU297" s="622">
        <v>0</v>
      </c>
      <c r="AV297" s="671">
        <v>0</v>
      </c>
      <c r="AW297" s="622">
        <v>0</v>
      </c>
      <c r="AX297" s="671">
        <v>0</v>
      </c>
      <c r="AY297" s="622">
        <v>0</v>
      </c>
      <c r="AZ297" s="622">
        <v>0</v>
      </c>
      <c r="BA297" s="622">
        <v>0</v>
      </c>
      <c r="BB297" s="622">
        <v>0</v>
      </c>
    </row>
    <row r="298" spans="1:54">
      <c r="A298" s="821" t="s">
        <v>118</v>
      </c>
      <c r="B298" s="758"/>
      <c r="C298" s="821" t="s">
        <v>371</v>
      </c>
      <c r="D298" s="758"/>
      <c r="E298" s="821" t="s">
        <v>358</v>
      </c>
      <c r="F298" s="758"/>
      <c r="G298" s="821" t="s">
        <v>326</v>
      </c>
      <c r="H298" s="758"/>
      <c r="I298" s="821" t="s">
        <v>314</v>
      </c>
      <c r="J298" s="758"/>
      <c r="K298" s="758"/>
      <c r="L298" s="821" t="s">
        <v>316</v>
      </c>
      <c r="M298" s="758"/>
      <c r="N298" s="758"/>
      <c r="O298" s="821"/>
      <c r="P298" s="758"/>
      <c r="Q298" s="821"/>
      <c r="R298" s="758"/>
      <c r="S298" s="822" t="s">
        <v>360</v>
      </c>
      <c r="T298" s="758"/>
      <c r="U298" s="758"/>
      <c r="V298" s="758"/>
      <c r="W298" s="758"/>
      <c r="X298" s="758"/>
      <c r="Y298" s="758"/>
      <c r="Z298" s="758"/>
      <c r="AA298" s="821" t="s">
        <v>307</v>
      </c>
      <c r="AB298" s="758"/>
      <c r="AC298" s="758"/>
      <c r="AD298" s="758"/>
      <c r="AE298" s="758"/>
      <c r="AF298" s="821" t="s">
        <v>308</v>
      </c>
      <c r="AG298" s="758"/>
      <c r="AH298" s="758"/>
      <c r="AI298" s="624" t="s">
        <v>84</v>
      </c>
      <c r="AJ298" s="823" t="s">
        <v>309</v>
      </c>
      <c r="AK298" s="758"/>
      <c r="AL298" s="758"/>
      <c r="AM298" s="758"/>
      <c r="AN298" s="758"/>
      <c r="AO298" s="758"/>
      <c r="AP298" s="623">
        <v>300000000</v>
      </c>
      <c r="AQ298" s="671">
        <v>0</v>
      </c>
      <c r="AR298" s="623">
        <v>300000000</v>
      </c>
      <c r="AS298" s="622">
        <v>0</v>
      </c>
      <c r="AT298" s="671">
        <v>0</v>
      </c>
      <c r="AU298" s="622">
        <v>0</v>
      </c>
      <c r="AV298" s="671">
        <v>0</v>
      </c>
      <c r="AW298" s="622">
        <v>0</v>
      </c>
      <c r="AX298" s="671">
        <v>0</v>
      </c>
      <c r="AY298" s="622">
        <v>0</v>
      </c>
      <c r="AZ298" s="622">
        <v>0</v>
      </c>
      <c r="BA298" s="622">
        <v>0</v>
      </c>
      <c r="BB298" s="622">
        <v>0</v>
      </c>
    </row>
    <row r="299" spans="1:54">
      <c r="A299" s="819" t="s">
        <v>118</v>
      </c>
      <c r="B299" s="758"/>
      <c r="C299" s="819" t="s">
        <v>371</v>
      </c>
      <c r="D299" s="758"/>
      <c r="E299" s="819" t="s">
        <v>358</v>
      </c>
      <c r="F299" s="758"/>
      <c r="G299" s="819" t="s">
        <v>326</v>
      </c>
      <c r="H299" s="758"/>
      <c r="I299" s="819" t="s">
        <v>314</v>
      </c>
      <c r="J299" s="758"/>
      <c r="K299" s="758"/>
      <c r="L299" s="819" t="s">
        <v>316</v>
      </c>
      <c r="M299" s="758"/>
      <c r="N299" s="758"/>
      <c r="O299" s="819" t="s">
        <v>313</v>
      </c>
      <c r="P299" s="758"/>
      <c r="Q299" s="819"/>
      <c r="R299" s="758"/>
      <c r="S299" s="820" t="s">
        <v>366</v>
      </c>
      <c r="T299" s="758"/>
      <c r="U299" s="758"/>
      <c r="V299" s="758"/>
      <c r="W299" s="758"/>
      <c r="X299" s="758"/>
      <c r="Y299" s="758"/>
      <c r="Z299" s="758"/>
      <c r="AA299" s="819" t="s">
        <v>307</v>
      </c>
      <c r="AB299" s="758"/>
      <c r="AC299" s="758"/>
      <c r="AD299" s="758"/>
      <c r="AE299" s="758"/>
      <c r="AF299" s="819" t="s">
        <v>308</v>
      </c>
      <c r="AG299" s="758"/>
      <c r="AH299" s="758"/>
      <c r="AI299" s="621" t="s">
        <v>84</v>
      </c>
      <c r="AJ299" s="818" t="s">
        <v>309</v>
      </c>
      <c r="AK299" s="758"/>
      <c r="AL299" s="758"/>
      <c r="AM299" s="758"/>
      <c r="AN299" s="758"/>
      <c r="AO299" s="758"/>
      <c r="AP299" s="620">
        <v>40000000</v>
      </c>
      <c r="AQ299" s="674">
        <v>0</v>
      </c>
      <c r="AR299" s="620">
        <v>40000000</v>
      </c>
      <c r="AS299" s="619">
        <v>0</v>
      </c>
      <c r="AT299" s="674">
        <v>0</v>
      </c>
      <c r="AU299" s="619">
        <v>0</v>
      </c>
      <c r="AV299" s="674">
        <v>0</v>
      </c>
      <c r="AW299" s="619">
        <v>0</v>
      </c>
      <c r="AX299" s="674">
        <v>0</v>
      </c>
      <c r="AY299" s="619">
        <v>0</v>
      </c>
      <c r="AZ299" s="619">
        <v>0</v>
      </c>
      <c r="BA299" s="619">
        <v>0</v>
      </c>
      <c r="BB299" s="619">
        <v>0</v>
      </c>
    </row>
    <row r="300" spans="1:54">
      <c r="A300" s="819" t="s">
        <v>118</v>
      </c>
      <c r="B300" s="758"/>
      <c r="C300" s="819" t="s">
        <v>371</v>
      </c>
      <c r="D300" s="758"/>
      <c r="E300" s="819" t="s">
        <v>358</v>
      </c>
      <c r="F300" s="758"/>
      <c r="G300" s="819" t="s">
        <v>326</v>
      </c>
      <c r="H300" s="758"/>
      <c r="I300" s="819" t="s">
        <v>314</v>
      </c>
      <c r="J300" s="758"/>
      <c r="K300" s="758"/>
      <c r="L300" s="819" t="s">
        <v>316</v>
      </c>
      <c r="M300" s="758"/>
      <c r="N300" s="758"/>
      <c r="O300" s="819" t="s">
        <v>323</v>
      </c>
      <c r="P300" s="758"/>
      <c r="Q300" s="819"/>
      <c r="R300" s="758"/>
      <c r="S300" s="820" t="s">
        <v>362</v>
      </c>
      <c r="T300" s="758"/>
      <c r="U300" s="758"/>
      <c r="V300" s="758"/>
      <c r="W300" s="758"/>
      <c r="X300" s="758"/>
      <c r="Y300" s="758"/>
      <c r="Z300" s="758"/>
      <c r="AA300" s="819" t="s">
        <v>307</v>
      </c>
      <c r="AB300" s="758"/>
      <c r="AC300" s="758"/>
      <c r="AD300" s="758"/>
      <c r="AE300" s="758"/>
      <c r="AF300" s="819" t="s">
        <v>308</v>
      </c>
      <c r="AG300" s="758"/>
      <c r="AH300" s="758"/>
      <c r="AI300" s="621" t="s">
        <v>84</v>
      </c>
      <c r="AJ300" s="818" t="s">
        <v>309</v>
      </c>
      <c r="AK300" s="758"/>
      <c r="AL300" s="758"/>
      <c r="AM300" s="758"/>
      <c r="AN300" s="758"/>
      <c r="AO300" s="758"/>
      <c r="AP300" s="620">
        <v>16000000</v>
      </c>
      <c r="AQ300" s="674">
        <v>0</v>
      </c>
      <c r="AR300" s="620">
        <v>16000000</v>
      </c>
      <c r="AS300" s="619">
        <v>0</v>
      </c>
      <c r="AT300" s="674">
        <v>0</v>
      </c>
      <c r="AU300" s="619">
        <v>0</v>
      </c>
      <c r="AV300" s="674">
        <v>0</v>
      </c>
      <c r="AW300" s="619">
        <v>0</v>
      </c>
      <c r="AX300" s="674">
        <v>0</v>
      </c>
      <c r="AY300" s="619">
        <v>0</v>
      </c>
      <c r="AZ300" s="619">
        <v>0</v>
      </c>
      <c r="BA300" s="619">
        <v>0</v>
      </c>
      <c r="BB300" s="619">
        <v>0</v>
      </c>
    </row>
    <row r="301" spans="1:54">
      <c r="A301" s="819" t="s">
        <v>118</v>
      </c>
      <c r="B301" s="758"/>
      <c r="C301" s="819" t="s">
        <v>371</v>
      </c>
      <c r="D301" s="758"/>
      <c r="E301" s="819" t="s">
        <v>358</v>
      </c>
      <c r="F301" s="758"/>
      <c r="G301" s="819" t="s">
        <v>326</v>
      </c>
      <c r="H301" s="758"/>
      <c r="I301" s="819" t="s">
        <v>314</v>
      </c>
      <c r="J301" s="758"/>
      <c r="K301" s="758"/>
      <c r="L301" s="819" t="s">
        <v>316</v>
      </c>
      <c r="M301" s="758"/>
      <c r="N301" s="758"/>
      <c r="O301" s="819" t="s">
        <v>317</v>
      </c>
      <c r="P301" s="758"/>
      <c r="Q301" s="819"/>
      <c r="R301" s="758"/>
      <c r="S301" s="820" t="s">
        <v>103</v>
      </c>
      <c r="T301" s="758"/>
      <c r="U301" s="758"/>
      <c r="V301" s="758"/>
      <c r="W301" s="758"/>
      <c r="X301" s="758"/>
      <c r="Y301" s="758"/>
      <c r="Z301" s="758"/>
      <c r="AA301" s="819" t="s">
        <v>307</v>
      </c>
      <c r="AB301" s="758"/>
      <c r="AC301" s="758"/>
      <c r="AD301" s="758"/>
      <c r="AE301" s="758"/>
      <c r="AF301" s="819" t="s">
        <v>308</v>
      </c>
      <c r="AG301" s="758"/>
      <c r="AH301" s="758"/>
      <c r="AI301" s="621" t="s">
        <v>84</v>
      </c>
      <c r="AJ301" s="818" t="s">
        <v>309</v>
      </c>
      <c r="AK301" s="758"/>
      <c r="AL301" s="758"/>
      <c r="AM301" s="758"/>
      <c r="AN301" s="758"/>
      <c r="AO301" s="758"/>
      <c r="AP301" s="620">
        <v>14000000</v>
      </c>
      <c r="AQ301" s="674">
        <v>0</v>
      </c>
      <c r="AR301" s="620">
        <v>14000000</v>
      </c>
      <c r="AS301" s="619">
        <v>0</v>
      </c>
      <c r="AT301" s="674">
        <v>0</v>
      </c>
      <c r="AU301" s="619">
        <v>0</v>
      </c>
      <c r="AV301" s="674">
        <v>0</v>
      </c>
      <c r="AW301" s="619">
        <v>0</v>
      </c>
      <c r="AX301" s="674">
        <v>0</v>
      </c>
      <c r="AY301" s="619">
        <v>0</v>
      </c>
      <c r="AZ301" s="619">
        <v>0</v>
      </c>
      <c r="BA301" s="619">
        <v>0</v>
      </c>
      <c r="BB301" s="619">
        <v>0</v>
      </c>
    </row>
    <row r="302" spans="1:54">
      <c r="A302" s="819" t="s">
        <v>118</v>
      </c>
      <c r="B302" s="758"/>
      <c r="C302" s="819" t="s">
        <v>371</v>
      </c>
      <c r="D302" s="758"/>
      <c r="E302" s="819" t="s">
        <v>358</v>
      </c>
      <c r="F302" s="758"/>
      <c r="G302" s="819" t="s">
        <v>326</v>
      </c>
      <c r="H302" s="758"/>
      <c r="I302" s="819" t="s">
        <v>314</v>
      </c>
      <c r="J302" s="758"/>
      <c r="K302" s="758"/>
      <c r="L302" s="819" t="s">
        <v>316</v>
      </c>
      <c r="M302" s="758"/>
      <c r="N302" s="758"/>
      <c r="O302" s="819" t="s">
        <v>328</v>
      </c>
      <c r="P302" s="758"/>
      <c r="Q302" s="819"/>
      <c r="R302" s="758"/>
      <c r="S302" s="820" t="s">
        <v>689</v>
      </c>
      <c r="T302" s="758"/>
      <c r="U302" s="758"/>
      <c r="V302" s="758"/>
      <c r="W302" s="758"/>
      <c r="X302" s="758"/>
      <c r="Y302" s="758"/>
      <c r="Z302" s="758"/>
      <c r="AA302" s="819" t="s">
        <v>307</v>
      </c>
      <c r="AB302" s="758"/>
      <c r="AC302" s="758"/>
      <c r="AD302" s="758"/>
      <c r="AE302" s="758"/>
      <c r="AF302" s="819" t="s">
        <v>308</v>
      </c>
      <c r="AG302" s="758"/>
      <c r="AH302" s="758"/>
      <c r="AI302" s="621" t="s">
        <v>84</v>
      </c>
      <c r="AJ302" s="818" t="s">
        <v>309</v>
      </c>
      <c r="AK302" s="758"/>
      <c r="AL302" s="758"/>
      <c r="AM302" s="758"/>
      <c r="AN302" s="758"/>
      <c r="AO302" s="758"/>
      <c r="AP302" s="620">
        <v>160000000</v>
      </c>
      <c r="AQ302" s="674">
        <v>0</v>
      </c>
      <c r="AR302" s="620">
        <v>160000000</v>
      </c>
      <c r="AS302" s="619">
        <v>0</v>
      </c>
      <c r="AT302" s="674">
        <v>0</v>
      </c>
      <c r="AU302" s="619">
        <v>0</v>
      </c>
      <c r="AV302" s="674">
        <v>0</v>
      </c>
      <c r="AW302" s="619">
        <v>0</v>
      </c>
      <c r="AX302" s="674">
        <v>0</v>
      </c>
      <c r="AY302" s="619">
        <v>0</v>
      </c>
      <c r="AZ302" s="619">
        <v>0</v>
      </c>
      <c r="BA302" s="619">
        <v>0</v>
      </c>
      <c r="BB302" s="619">
        <v>0</v>
      </c>
    </row>
    <row r="303" spans="1:54">
      <c r="A303" s="819" t="s">
        <v>118</v>
      </c>
      <c r="B303" s="758"/>
      <c r="C303" s="819" t="s">
        <v>371</v>
      </c>
      <c r="D303" s="758"/>
      <c r="E303" s="819" t="s">
        <v>358</v>
      </c>
      <c r="F303" s="758"/>
      <c r="G303" s="819" t="s">
        <v>326</v>
      </c>
      <c r="H303" s="758"/>
      <c r="I303" s="819" t="s">
        <v>314</v>
      </c>
      <c r="J303" s="758"/>
      <c r="K303" s="758"/>
      <c r="L303" s="819" t="s">
        <v>316</v>
      </c>
      <c r="M303" s="758"/>
      <c r="N303" s="758"/>
      <c r="O303" s="819" t="s">
        <v>99</v>
      </c>
      <c r="P303" s="758"/>
      <c r="Q303" s="819"/>
      <c r="R303" s="758"/>
      <c r="S303" s="820" t="s">
        <v>364</v>
      </c>
      <c r="T303" s="758"/>
      <c r="U303" s="758"/>
      <c r="V303" s="758"/>
      <c r="W303" s="758"/>
      <c r="X303" s="758"/>
      <c r="Y303" s="758"/>
      <c r="Z303" s="758"/>
      <c r="AA303" s="819" t="s">
        <v>307</v>
      </c>
      <c r="AB303" s="758"/>
      <c r="AC303" s="758"/>
      <c r="AD303" s="758"/>
      <c r="AE303" s="758"/>
      <c r="AF303" s="819" t="s">
        <v>308</v>
      </c>
      <c r="AG303" s="758"/>
      <c r="AH303" s="758"/>
      <c r="AI303" s="621" t="s">
        <v>84</v>
      </c>
      <c r="AJ303" s="818" t="s">
        <v>309</v>
      </c>
      <c r="AK303" s="758"/>
      <c r="AL303" s="758"/>
      <c r="AM303" s="758"/>
      <c r="AN303" s="758"/>
      <c r="AO303" s="758"/>
      <c r="AP303" s="620">
        <v>70000000</v>
      </c>
      <c r="AQ303" s="674">
        <v>0</v>
      </c>
      <c r="AR303" s="620">
        <v>70000000</v>
      </c>
      <c r="AS303" s="619">
        <v>0</v>
      </c>
      <c r="AT303" s="674">
        <v>0</v>
      </c>
      <c r="AU303" s="619">
        <v>0</v>
      </c>
      <c r="AV303" s="674">
        <v>0</v>
      </c>
      <c r="AW303" s="619">
        <v>0</v>
      </c>
      <c r="AX303" s="674">
        <v>0</v>
      </c>
      <c r="AY303" s="619">
        <v>0</v>
      </c>
      <c r="AZ303" s="619">
        <v>0</v>
      </c>
      <c r="BA303" s="619">
        <v>0</v>
      </c>
      <c r="BB303" s="619">
        <v>0</v>
      </c>
    </row>
  </sheetData>
  <autoFilter ref="A31:BB303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3296">
    <mergeCell ref="AE14:AJ14"/>
    <mergeCell ref="AM14:AO14"/>
    <mergeCell ref="A2:J6"/>
    <mergeCell ref="M3:AA5"/>
    <mergeCell ref="AD3:AM3"/>
    <mergeCell ref="AO3:AS3"/>
    <mergeCell ref="AD5:AM7"/>
    <mergeCell ref="AO5:AS7"/>
    <mergeCell ref="A15:F15"/>
    <mergeCell ref="G15:AG15"/>
    <mergeCell ref="AM15:AO15"/>
    <mergeCell ref="AD9:AM9"/>
    <mergeCell ref="AO9:AS9"/>
    <mergeCell ref="A14:E14"/>
    <mergeCell ref="F14:H14"/>
    <mergeCell ref="I14:P14"/>
    <mergeCell ref="Q14:W14"/>
    <mergeCell ref="X14:AD14"/>
    <mergeCell ref="S31:Z31"/>
    <mergeCell ref="AA31:AE31"/>
    <mergeCell ref="AF31:AH31"/>
    <mergeCell ref="AJ31:AO31"/>
    <mergeCell ref="AF35:AH35"/>
    <mergeCell ref="AJ35:AO35"/>
    <mergeCell ref="AF33:AH33"/>
    <mergeCell ref="AJ33:AO33"/>
    <mergeCell ref="A16:G16"/>
    <mergeCell ref="H16:AO16"/>
    <mergeCell ref="A31:B31"/>
    <mergeCell ref="C31:D31"/>
    <mergeCell ref="E31:F31"/>
    <mergeCell ref="G31:H31"/>
    <mergeCell ref="I31:K31"/>
    <mergeCell ref="L31:N31"/>
    <mergeCell ref="O31:P31"/>
    <mergeCell ref="Q31:R31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5:P35"/>
    <mergeCell ref="Q35:R35"/>
    <mergeCell ref="S35:Z35"/>
    <mergeCell ref="AA35:AE35"/>
    <mergeCell ref="C39:D39"/>
    <mergeCell ref="E39:F39"/>
    <mergeCell ref="G39:H39"/>
    <mergeCell ref="I39:K39"/>
    <mergeCell ref="O38:P38"/>
    <mergeCell ref="Q38:R38"/>
    <mergeCell ref="A35:B35"/>
    <mergeCell ref="C35:D35"/>
    <mergeCell ref="E35:F35"/>
    <mergeCell ref="G35:H35"/>
    <mergeCell ref="I35:K35"/>
    <mergeCell ref="L35:N35"/>
    <mergeCell ref="Q36:R36"/>
    <mergeCell ref="S36:Z36"/>
    <mergeCell ref="AA36:AE36"/>
    <mergeCell ref="A36:B36"/>
    <mergeCell ref="C36:D36"/>
    <mergeCell ref="E36:F36"/>
    <mergeCell ref="G36:H36"/>
    <mergeCell ref="I36:K36"/>
    <mergeCell ref="L36:N36"/>
    <mergeCell ref="O36:P36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8:Z38"/>
    <mergeCell ref="AA38:AE38"/>
    <mergeCell ref="AF38:AH38"/>
    <mergeCell ref="AJ38:AO38"/>
    <mergeCell ref="AF36:AH36"/>
    <mergeCell ref="AJ36:AO36"/>
    <mergeCell ref="A38:B38"/>
    <mergeCell ref="C38:D38"/>
    <mergeCell ref="E38:F38"/>
    <mergeCell ref="G38:H38"/>
    <mergeCell ref="I38:K38"/>
    <mergeCell ref="L38:N38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AJ43:AO43"/>
    <mergeCell ref="L42:N42"/>
    <mergeCell ref="O42:P42"/>
    <mergeCell ref="Q42:R42"/>
    <mergeCell ref="S42:Z42"/>
    <mergeCell ref="AA42:AE42"/>
    <mergeCell ref="L43:N43"/>
    <mergeCell ref="O43:P43"/>
    <mergeCell ref="Q43:R43"/>
    <mergeCell ref="S43:Z43"/>
    <mergeCell ref="AA43:AE43"/>
    <mergeCell ref="AF43:AH43"/>
    <mergeCell ref="A39:B39"/>
    <mergeCell ref="AF44:AH44"/>
    <mergeCell ref="AJ44:AO44"/>
    <mergeCell ref="AF42:AH42"/>
    <mergeCell ref="AJ42:AO42"/>
    <mergeCell ref="A43:B43"/>
    <mergeCell ref="C43:D43"/>
    <mergeCell ref="E43:F43"/>
    <mergeCell ref="G43:H43"/>
    <mergeCell ref="I43:K43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F39:AH39"/>
    <mergeCell ref="I44:K44"/>
    <mergeCell ref="L44:N44"/>
    <mergeCell ref="O44:P44"/>
    <mergeCell ref="Q44:R44"/>
    <mergeCell ref="S44:Z44"/>
    <mergeCell ref="AA44:AE44"/>
    <mergeCell ref="S45:Z45"/>
    <mergeCell ref="AA45:AE45"/>
    <mergeCell ref="A45:B45"/>
    <mergeCell ref="C45:D45"/>
    <mergeCell ref="E45:F45"/>
    <mergeCell ref="G45:H45"/>
    <mergeCell ref="I45:K45"/>
    <mergeCell ref="A42:B42"/>
    <mergeCell ref="C42:D42"/>
    <mergeCell ref="E42:F42"/>
    <mergeCell ref="G42:H42"/>
    <mergeCell ref="I42:K42"/>
    <mergeCell ref="Q45:R45"/>
    <mergeCell ref="A44:B44"/>
    <mergeCell ref="C44:D44"/>
    <mergeCell ref="E44:F44"/>
    <mergeCell ref="G44:H44"/>
    <mergeCell ref="L45:N45"/>
    <mergeCell ref="O45:P45"/>
    <mergeCell ref="AJ47:AO47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L47:N47"/>
    <mergeCell ref="O47:P47"/>
    <mergeCell ref="Q47:R47"/>
    <mergeCell ref="S47:Z47"/>
    <mergeCell ref="AA47:AE47"/>
    <mergeCell ref="AF47:AH47"/>
    <mergeCell ref="A47:B47"/>
    <mergeCell ref="C47:D47"/>
    <mergeCell ref="E47:F47"/>
    <mergeCell ref="G47:H47"/>
    <mergeCell ref="I47:K47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Q46:R46"/>
    <mergeCell ref="S46:Z46"/>
    <mergeCell ref="AA46:AE46"/>
    <mergeCell ref="AF46:AH46"/>
    <mergeCell ref="AJ46:AO46"/>
    <mergeCell ref="C48:D48"/>
    <mergeCell ref="E48:F48"/>
    <mergeCell ref="G48:H48"/>
    <mergeCell ref="I48:K48"/>
    <mergeCell ref="A48:B48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O52:P52"/>
    <mergeCell ref="Q52:R52"/>
    <mergeCell ref="S52:Z52"/>
    <mergeCell ref="AA52:AE52"/>
    <mergeCell ref="AF52:AH52"/>
    <mergeCell ref="AJ52:AO52"/>
    <mergeCell ref="AF53:AH53"/>
    <mergeCell ref="AJ53:AO53"/>
    <mergeCell ref="AF51:AH51"/>
    <mergeCell ref="AJ51:AO51"/>
    <mergeCell ref="A52:B52"/>
    <mergeCell ref="C52:D52"/>
    <mergeCell ref="E52:F52"/>
    <mergeCell ref="G52:H52"/>
    <mergeCell ref="I52:K52"/>
    <mergeCell ref="L52:N52"/>
    <mergeCell ref="O53:P53"/>
    <mergeCell ref="Q53:R53"/>
    <mergeCell ref="S53:Z53"/>
    <mergeCell ref="AA53:AE53"/>
    <mergeCell ref="C57:D57"/>
    <mergeCell ref="E57:F57"/>
    <mergeCell ref="G57:H57"/>
    <mergeCell ref="I57:K57"/>
    <mergeCell ref="O56:P56"/>
    <mergeCell ref="Q56:R56"/>
    <mergeCell ref="A53:B53"/>
    <mergeCell ref="C53:D53"/>
    <mergeCell ref="E53:F53"/>
    <mergeCell ref="G53:H53"/>
    <mergeCell ref="I53:K53"/>
    <mergeCell ref="L53:N53"/>
    <mergeCell ref="Q54:R54"/>
    <mergeCell ref="S54:Z54"/>
    <mergeCell ref="AA54:AE54"/>
    <mergeCell ref="A54:B54"/>
    <mergeCell ref="C54:D54"/>
    <mergeCell ref="E54:F54"/>
    <mergeCell ref="G54:H54"/>
    <mergeCell ref="I54:K54"/>
    <mergeCell ref="L54:N54"/>
    <mergeCell ref="O54:P54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6:Z56"/>
    <mergeCell ref="AA56:AE56"/>
    <mergeCell ref="AF56:AH56"/>
    <mergeCell ref="AJ56:AO56"/>
    <mergeCell ref="AF54:AH54"/>
    <mergeCell ref="AJ54:AO54"/>
    <mergeCell ref="A56:B56"/>
    <mergeCell ref="C56:D56"/>
    <mergeCell ref="E56:F56"/>
    <mergeCell ref="G56:H56"/>
    <mergeCell ref="I56:K56"/>
    <mergeCell ref="L56:N56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AJ61:AO61"/>
    <mergeCell ref="L60:N60"/>
    <mergeCell ref="O60:P60"/>
    <mergeCell ref="Q60:R60"/>
    <mergeCell ref="S60:Z60"/>
    <mergeCell ref="AA60:AE60"/>
    <mergeCell ref="L61:N61"/>
    <mergeCell ref="O61:P61"/>
    <mergeCell ref="Q61:R61"/>
    <mergeCell ref="S61:Z61"/>
    <mergeCell ref="AA61:AE61"/>
    <mergeCell ref="AF61:AH61"/>
    <mergeCell ref="A57:B57"/>
    <mergeCell ref="AF62:AH62"/>
    <mergeCell ref="AJ62:AO62"/>
    <mergeCell ref="AF60:AH60"/>
    <mergeCell ref="AJ60:AO60"/>
    <mergeCell ref="A61:B61"/>
    <mergeCell ref="C61:D61"/>
    <mergeCell ref="E61:F61"/>
    <mergeCell ref="G61:H61"/>
    <mergeCell ref="I61:K61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F57:AH57"/>
    <mergeCell ref="I62:K62"/>
    <mergeCell ref="L62:N62"/>
    <mergeCell ref="O62:P62"/>
    <mergeCell ref="Q62:R62"/>
    <mergeCell ref="S62:Z62"/>
    <mergeCell ref="AA62:AE62"/>
    <mergeCell ref="S63:Z63"/>
    <mergeCell ref="AA63:AE63"/>
    <mergeCell ref="A63:B63"/>
    <mergeCell ref="C63:D63"/>
    <mergeCell ref="E63:F63"/>
    <mergeCell ref="G63:H63"/>
    <mergeCell ref="I63:K63"/>
    <mergeCell ref="A60:B60"/>
    <mergeCell ref="C60:D60"/>
    <mergeCell ref="E60:F60"/>
    <mergeCell ref="G60:H60"/>
    <mergeCell ref="I60:K60"/>
    <mergeCell ref="Q63:R63"/>
    <mergeCell ref="A62:B62"/>
    <mergeCell ref="C62:D62"/>
    <mergeCell ref="E62:F62"/>
    <mergeCell ref="G62:H62"/>
    <mergeCell ref="L63:N63"/>
    <mergeCell ref="O63:P63"/>
    <mergeCell ref="AJ65:AO65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L65:N65"/>
    <mergeCell ref="O65:P65"/>
    <mergeCell ref="Q65:R65"/>
    <mergeCell ref="S65:Z65"/>
    <mergeCell ref="AA65:AE65"/>
    <mergeCell ref="AF65:AH65"/>
    <mergeCell ref="A65:B65"/>
    <mergeCell ref="C65:D65"/>
    <mergeCell ref="E65:F65"/>
    <mergeCell ref="G65:H65"/>
    <mergeCell ref="I65:K65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Q64:R64"/>
    <mergeCell ref="S64:Z64"/>
    <mergeCell ref="AA64:AE64"/>
    <mergeCell ref="AF64:AH64"/>
    <mergeCell ref="AJ64:AO64"/>
    <mergeCell ref="C66:D66"/>
    <mergeCell ref="E66:F66"/>
    <mergeCell ref="G66:H66"/>
    <mergeCell ref="I66:K66"/>
    <mergeCell ref="A66:B66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O70:P70"/>
    <mergeCell ref="Q70:R70"/>
    <mergeCell ref="S70:Z70"/>
    <mergeCell ref="AA70:AE70"/>
    <mergeCell ref="AF70:AH70"/>
    <mergeCell ref="AJ70:AO70"/>
    <mergeCell ref="AF71:AH71"/>
    <mergeCell ref="AJ71:AO71"/>
    <mergeCell ref="AF69:AH69"/>
    <mergeCell ref="AJ69:AO69"/>
    <mergeCell ref="A70:B70"/>
    <mergeCell ref="C70:D70"/>
    <mergeCell ref="E70:F70"/>
    <mergeCell ref="G70:H70"/>
    <mergeCell ref="I70:K70"/>
    <mergeCell ref="L70:N70"/>
    <mergeCell ref="O71:P71"/>
    <mergeCell ref="Q71:R71"/>
    <mergeCell ref="S71:Z71"/>
    <mergeCell ref="AA71:AE71"/>
    <mergeCell ref="C75:D75"/>
    <mergeCell ref="E75:F75"/>
    <mergeCell ref="G75:H75"/>
    <mergeCell ref="I75:K75"/>
    <mergeCell ref="O74:P74"/>
    <mergeCell ref="Q74:R74"/>
    <mergeCell ref="A71:B71"/>
    <mergeCell ref="C71:D71"/>
    <mergeCell ref="E71:F71"/>
    <mergeCell ref="G71:H71"/>
    <mergeCell ref="I71:K71"/>
    <mergeCell ref="L71:N71"/>
    <mergeCell ref="Q72:R72"/>
    <mergeCell ref="S72:Z72"/>
    <mergeCell ref="AA72:AE72"/>
    <mergeCell ref="A72:B72"/>
    <mergeCell ref="C72:D72"/>
    <mergeCell ref="E72:F72"/>
    <mergeCell ref="G72:H72"/>
    <mergeCell ref="I72:K72"/>
    <mergeCell ref="L72:N72"/>
    <mergeCell ref="O72:P72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4:Z74"/>
    <mergeCell ref="AA74:AE74"/>
    <mergeCell ref="AF74:AH74"/>
    <mergeCell ref="AJ74:AO74"/>
    <mergeCell ref="AF72:AH72"/>
    <mergeCell ref="AJ72:AO72"/>
    <mergeCell ref="A74:B74"/>
    <mergeCell ref="C74:D74"/>
    <mergeCell ref="E74:F74"/>
    <mergeCell ref="G74:H74"/>
    <mergeCell ref="I74:K74"/>
    <mergeCell ref="L74:N74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AJ79:AO79"/>
    <mergeCell ref="L78:N78"/>
    <mergeCell ref="O78:P78"/>
    <mergeCell ref="Q78:R78"/>
    <mergeCell ref="S78:Z78"/>
    <mergeCell ref="AA78:AE78"/>
    <mergeCell ref="L79:N79"/>
    <mergeCell ref="O79:P79"/>
    <mergeCell ref="Q79:R79"/>
    <mergeCell ref="S79:Z79"/>
    <mergeCell ref="AA79:AE79"/>
    <mergeCell ref="AF79:AH79"/>
    <mergeCell ref="A75:B75"/>
    <mergeCell ref="AF80:AH80"/>
    <mergeCell ref="AJ80:AO80"/>
    <mergeCell ref="AF78:AH78"/>
    <mergeCell ref="AJ78:AO78"/>
    <mergeCell ref="A79:B79"/>
    <mergeCell ref="C79:D79"/>
    <mergeCell ref="E79:F79"/>
    <mergeCell ref="G79:H79"/>
    <mergeCell ref="I79:K79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F75:AH75"/>
    <mergeCell ref="I80:K80"/>
    <mergeCell ref="L80:N80"/>
    <mergeCell ref="O80:P80"/>
    <mergeCell ref="Q80:R80"/>
    <mergeCell ref="S80:Z80"/>
    <mergeCell ref="AA80:AE80"/>
    <mergeCell ref="S81:Z81"/>
    <mergeCell ref="AA81:AE81"/>
    <mergeCell ref="A81:B81"/>
    <mergeCell ref="C81:D81"/>
    <mergeCell ref="E81:F81"/>
    <mergeCell ref="G81:H81"/>
    <mergeCell ref="I81:K81"/>
    <mergeCell ref="A78:B78"/>
    <mergeCell ref="C78:D78"/>
    <mergeCell ref="E78:F78"/>
    <mergeCell ref="G78:H78"/>
    <mergeCell ref="I78:K78"/>
    <mergeCell ref="Q81:R81"/>
    <mergeCell ref="A80:B80"/>
    <mergeCell ref="C80:D80"/>
    <mergeCell ref="E80:F80"/>
    <mergeCell ref="G80:H80"/>
    <mergeCell ref="L81:N81"/>
    <mergeCell ref="O81:P81"/>
    <mergeCell ref="AJ83:AO83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L83:N83"/>
    <mergeCell ref="O83:P83"/>
    <mergeCell ref="Q83:R83"/>
    <mergeCell ref="S83:Z83"/>
    <mergeCell ref="AA83:AE83"/>
    <mergeCell ref="AF83:AH83"/>
    <mergeCell ref="A83:B83"/>
    <mergeCell ref="C83:D83"/>
    <mergeCell ref="E83:F83"/>
    <mergeCell ref="G83:H83"/>
    <mergeCell ref="I83:K83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Q82:R82"/>
    <mergeCell ref="S82:Z82"/>
    <mergeCell ref="AA82:AE82"/>
    <mergeCell ref="AF82:AH82"/>
    <mergeCell ref="AJ82:AO82"/>
    <mergeCell ref="C84:D84"/>
    <mergeCell ref="E84:F84"/>
    <mergeCell ref="G84:H84"/>
    <mergeCell ref="I84:K84"/>
    <mergeCell ref="A84:B84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O88:P88"/>
    <mergeCell ref="Q88:R88"/>
    <mergeCell ref="S88:Z88"/>
    <mergeCell ref="AA88:AE88"/>
    <mergeCell ref="AF88:AH88"/>
    <mergeCell ref="AJ88:AO88"/>
    <mergeCell ref="AF89:AH89"/>
    <mergeCell ref="AJ89:AO89"/>
    <mergeCell ref="AF87:AH87"/>
    <mergeCell ref="AJ87:AO87"/>
    <mergeCell ref="A88:B88"/>
    <mergeCell ref="C88:D88"/>
    <mergeCell ref="E88:F88"/>
    <mergeCell ref="G88:H88"/>
    <mergeCell ref="I88:K88"/>
    <mergeCell ref="L88:N88"/>
    <mergeCell ref="O89:P89"/>
    <mergeCell ref="Q89:R89"/>
    <mergeCell ref="S89:Z89"/>
    <mergeCell ref="AA89:AE89"/>
    <mergeCell ref="C93:D93"/>
    <mergeCell ref="E93:F93"/>
    <mergeCell ref="G93:H93"/>
    <mergeCell ref="I93:K93"/>
    <mergeCell ref="O92:P92"/>
    <mergeCell ref="Q92:R92"/>
    <mergeCell ref="A89:B89"/>
    <mergeCell ref="C89:D89"/>
    <mergeCell ref="E89:F89"/>
    <mergeCell ref="G89:H89"/>
    <mergeCell ref="I89:K89"/>
    <mergeCell ref="L89:N89"/>
    <mergeCell ref="Q90:R90"/>
    <mergeCell ref="S90:Z90"/>
    <mergeCell ref="AA90:AE90"/>
    <mergeCell ref="A90:B90"/>
    <mergeCell ref="C90:D90"/>
    <mergeCell ref="E90:F90"/>
    <mergeCell ref="G90:H90"/>
    <mergeCell ref="I90:K90"/>
    <mergeCell ref="L90:N90"/>
    <mergeCell ref="O90:P90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2:Z92"/>
    <mergeCell ref="AA92:AE92"/>
    <mergeCell ref="AF92:AH92"/>
    <mergeCell ref="AJ92:AO92"/>
    <mergeCell ref="AF90:AH90"/>
    <mergeCell ref="AJ90:AO90"/>
    <mergeCell ref="A92:B92"/>
    <mergeCell ref="C92:D92"/>
    <mergeCell ref="E92:F92"/>
    <mergeCell ref="G92:H92"/>
    <mergeCell ref="I92:K92"/>
    <mergeCell ref="L92:N92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AJ97:AO97"/>
    <mergeCell ref="L96:N96"/>
    <mergeCell ref="O96:P96"/>
    <mergeCell ref="Q96:R96"/>
    <mergeCell ref="S96:Z96"/>
    <mergeCell ref="AA96:AE96"/>
    <mergeCell ref="L97:N97"/>
    <mergeCell ref="O97:P97"/>
    <mergeCell ref="Q97:R97"/>
    <mergeCell ref="S97:Z97"/>
    <mergeCell ref="AA97:AE97"/>
    <mergeCell ref="AF97:AH97"/>
    <mergeCell ref="A93:B93"/>
    <mergeCell ref="AF98:AH98"/>
    <mergeCell ref="AJ98:AO98"/>
    <mergeCell ref="AF96:AH96"/>
    <mergeCell ref="AJ96:AO96"/>
    <mergeCell ref="A97:B97"/>
    <mergeCell ref="C97:D97"/>
    <mergeCell ref="E97:F97"/>
    <mergeCell ref="G97:H97"/>
    <mergeCell ref="I97:K97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F93:AH93"/>
    <mergeCell ref="I98:K98"/>
    <mergeCell ref="L98:N98"/>
    <mergeCell ref="O98:P98"/>
    <mergeCell ref="Q98:R98"/>
    <mergeCell ref="S98:Z98"/>
    <mergeCell ref="AA98:AE98"/>
    <mergeCell ref="S99:Z99"/>
    <mergeCell ref="AA99:AE99"/>
    <mergeCell ref="A99:B99"/>
    <mergeCell ref="C99:D99"/>
    <mergeCell ref="E99:F99"/>
    <mergeCell ref="G99:H99"/>
    <mergeCell ref="I99:K99"/>
    <mergeCell ref="A96:B96"/>
    <mergeCell ref="C96:D96"/>
    <mergeCell ref="E96:F96"/>
    <mergeCell ref="G96:H96"/>
    <mergeCell ref="I96:K96"/>
    <mergeCell ref="Q99:R99"/>
    <mergeCell ref="A98:B98"/>
    <mergeCell ref="C98:D98"/>
    <mergeCell ref="E98:F98"/>
    <mergeCell ref="G98:H98"/>
    <mergeCell ref="L99:N99"/>
    <mergeCell ref="O99:P99"/>
    <mergeCell ref="AJ101:AO101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L101:N101"/>
    <mergeCell ref="O101:P101"/>
    <mergeCell ref="Q101:R101"/>
    <mergeCell ref="S101:Z101"/>
    <mergeCell ref="AA101:AE101"/>
    <mergeCell ref="AF101:AH101"/>
    <mergeCell ref="A101:B101"/>
    <mergeCell ref="C101:D101"/>
    <mergeCell ref="E101:F101"/>
    <mergeCell ref="G101:H101"/>
    <mergeCell ref="I101:K101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Q100:R100"/>
    <mergeCell ref="S100:Z100"/>
    <mergeCell ref="AA100:AE100"/>
    <mergeCell ref="AF100:AH100"/>
    <mergeCell ref="AJ100:AO100"/>
    <mergeCell ref="C102:D102"/>
    <mergeCell ref="E102:F102"/>
    <mergeCell ref="G102:H102"/>
    <mergeCell ref="I102:K102"/>
    <mergeCell ref="A102:B102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O106:P106"/>
    <mergeCell ref="Q106:R106"/>
    <mergeCell ref="S106:Z106"/>
    <mergeCell ref="AA106:AE106"/>
    <mergeCell ref="AF106:AH106"/>
    <mergeCell ref="AJ106:AO106"/>
    <mergeCell ref="AF107:AH107"/>
    <mergeCell ref="AJ107:AO107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7:P107"/>
    <mergeCell ref="Q107:R107"/>
    <mergeCell ref="S107:Z107"/>
    <mergeCell ref="AA107:AE107"/>
    <mergeCell ref="C111:D111"/>
    <mergeCell ref="E111:F111"/>
    <mergeCell ref="G111:H111"/>
    <mergeCell ref="I111:K111"/>
    <mergeCell ref="O110:P110"/>
    <mergeCell ref="Q110:R110"/>
    <mergeCell ref="A107:B107"/>
    <mergeCell ref="C107:D107"/>
    <mergeCell ref="E107:F107"/>
    <mergeCell ref="G107:H107"/>
    <mergeCell ref="I107:K107"/>
    <mergeCell ref="L107:N107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08:N108"/>
    <mergeCell ref="O108:P108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0:Z110"/>
    <mergeCell ref="AA110:AE110"/>
    <mergeCell ref="AF110:AH110"/>
    <mergeCell ref="AJ110:AO110"/>
    <mergeCell ref="AF108:AH108"/>
    <mergeCell ref="AJ108:AO108"/>
    <mergeCell ref="A110:B110"/>
    <mergeCell ref="C110:D110"/>
    <mergeCell ref="E110:F110"/>
    <mergeCell ref="G110:H110"/>
    <mergeCell ref="I110:K110"/>
    <mergeCell ref="L110:N110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AJ115:AO115"/>
    <mergeCell ref="L114:N114"/>
    <mergeCell ref="O114:P114"/>
    <mergeCell ref="Q114:R114"/>
    <mergeCell ref="S114:Z114"/>
    <mergeCell ref="AA114:AE114"/>
    <mergeCell ref="L115:N115"/>
    <mergeCell ref="O115:P115"/>
    <mergeCell ref="Q115:R115"/>
    <mergeCell ref="S115:Z115"/>
    <mergeCell ref="AA115:AE115"/>
    <mergeCell ref="AF115:AH115"/>
    <mergeCell ref="A111:B111"/>
    <mergeCell ref="AF116:AH116"/>
    <mergeCell ref="AJ116:AO116"/>
    <mergeCell ref="AF114:AH114"/>
    <mergeCell ref="AJ114:AO114"/>
    <mergeCell ref="A115:B115"/>
    <mergeCell ref="C115:D115"/>
    <mergeCell ref="E115:F115"/>
    <mergeCell ref="G115:H115"/>
    <mergeCell ref="I115:K115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F111:AH111"/>
    <mergeCell ref="I116:K116"/>
    <mergeCell ref="L116:N116"/>
    <mergeCell ref="O116:P116"/>
    <mergeCell ref="Q116:R116"/>
    <mergeCell ref="S116:Z116"/>
    <mergeCell ref="AA116:AE116"/>
    <mergeCell ref="S117:Z117"/>
    <mergeCell ref="AA117:AE117"/>
    <mergeCell ref="A117:B117"/>
    <mergeCell ref="C117:D117"/>
    <mergeCell ref="E117:F117"/>
    <mergeCell ref="G117:H117"/>
    <mergeCell ref="I117:K117"/>
    <mergeCell ref="A114:B114"/>
    <mergeCell ref="C114:D114"/>
    <mergeCell ref="E114:F114"/>
    <mergeCell ref="G114:H114"/>
    <mergeCell ref="I114:K114"/>
    <mergeCell ref="Q117:R117"/>
    <mergeCell ref="A116:B116"/>
    <mergeCell ref="C116:D116"/>
    <mergeCell ref="E116:F116"/>
    <mergeCell ref="G116:H116"/>
    <mergeCell ref="L117:N117"/>
    <mergeCell ref="O117:P117"/>
    <mergeCell ref="AJ119:AO119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L119:N119"/>
    <mergeCell ref="O119:P119"/>
    <mergeCell ref="Q119:R119"/>
    <mergeCell ref="S119:Z119"/>
    <mergeCell ref="AA119:AE119"/>
    <mergeCell ref="AF119:AH119"/>
    <mergeCell ref="A119:B119"/>
    <mergeCell ref="C119:D119"/>
    <mergeCell ref="E119:F119"/>
    <mergeCell ref="G119:H119"/>
    <mergeCell ref="I119:K119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Q118:R118"/>
    <mergeCell ref="S118:Z118"/>
    <mergeCell ref="AA118:AE118"/>
    <mergeCell ref="AF118:AH118"/>
    <mergeCell ref="AJ118:AO118"/>
    <mergeCell ref="C120:D120"/>
    <mergeCell ref="E120:F120"/>
    <mergeCell ref="G120:H120"/>
    <mergeCell ref="I120:K120"/>
    <mergeCell ref="A120:B120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O124:P124"/>
    <mergeCell ref="Q124:R124"/>
    <mergeCell ref="S124:Z124"/>
    <mergeCell ref="AA124:AE124"/>
    <mergeCell ref="AF124:AH124"/>
    <mergeCell ref="AJ124:AO124"/>
    <mergeCell ref="AF125:AH125"/>
    <mergeCell ref="AJ125:AO125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5:P125"/>
    <mergeCell ref="Q125:R125"/>
    <mergeCell ref="S125:Z125"/>
    <mergeCell ref="AA125:AE125"/>
    <mergeCell ref="C129:D129"/>
    <mergeCell ref="E129:F129"/>
    <mergeCell ref="G129:H129"/>
    <mergeCell ref="I129:K129"/>
    <mergeCell ref="O128:P128"/>
    <mergeCell ref="Q128:R128"/>
    <mergeCell ref="A125:B125"/>
    <mergeCell ref="C125:D125"/>
    <mergeCell ref="E125:F125"/>
    <mergeCell ref="G125:H125"/>
    <mergeCell ref="I125:K125"/>
    <mergeCell ref="L125:N125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L126:N126"/>
    <mergeCell ref="O126:P126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8:Z128"/>
    <mergeCell ref="AA128:AE128"/>
    <mergeCell ref="AF128:AH128"/>
    <mergeCell ref="AJ128:AO128"/>
    <mergeCell ref="AF126:AH126"/>
    <mergeCell ref="AJ126:AO126"/>
    <mergeCell ref="A128:B128"/>
    <mergeCell ref="C128:D128"/>
    <mergeCell ref="E128:F128"/>
    <mergeCell ref="G128:H128"/>
    <mergeCell ref="I128:K128"/>
    <mergeCell ref="L128:N128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AJ133:AO133"/>
    <mergeCell ref="L132:N132"/>
    <mergeCell ref="O132:P132"/>
    <mergeCell ref="Q132:R132"/>
    <mergeCell ref="S132:Z132"/>
    <mergeCell ref="AA132:AE132"/>
    <mergeCell ref="L133:N133"/>
    <mergeCell ref="O133:P133"/>
    <mergeCell ref="Q133:R133"/>
    <mergeCell ref="S133:Z133"/>
    <mergeCell ref="AA133:AE133"/>
    <mergeCell ref="AF133:AH133"/>
    <mergeCell ref="A129:B129"/>
    <mergeCell ref="AF134:AH134"/>
    <mergeCell ref="AJ134:AO134"/>
    <mergeCell ref="AF132:AH132"/>
    <mergeCell ref="AJ132:AO132"/>
    <mergeCell ref="A133:B133"/>
    <mergeCell ref="C133:D133"/>
    <mergeCell ref="E133:F133"/>
    <mergeCell ref="G133:H133"/>
    <mergeCell ref="I133:K133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F129:AH129"/>
    <mergeCell ref="I134:K134"/>
    <mergeCell ref="L134:N134"/>
    <mergeCell ref="O134:P134"/>
    <mergeCell ref="Q134:R134"/>
    <mergeCell ref="S134:Z134"/>
    <mergeCell ref="AA134:AE134"/>
    <mergeCell ref="S135:Z135"/>
    <mergeCell ref="AA135:AE135"/>
    <mergeCell ref="A135:B135"/>
    <mergeCell ref="C135:D135"/>
    <mergeCell ref="E135:F135"/>
    <mergeCell ref="G135:H135"/>
    <mergeCell ref="I135:K135"/>
    <mergeCell ref="A132:B132"/>
    <mergeCell ref="C132:D132"/>
    <mergeCell ref="E132:F132"/>
    <mergeCell ref="G132:H132"/>
    <mergeCell ref="I132:K132"/>
    <mergeCell ref="Q135:R135"/>
    <mergeCell ref="A134:B134"/>
    <mergeCell ref="C134:D134"/>
    <mergeCell ref="E134:F134"/>
    <mergeCell ref="G134:H134"/>
    <mergeCell ref="L135:N135"/>
    <mergeCell ref="O135:P135"/>
    <mergeCell ref="AJ137:AO137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L137:N137"/>
    <mergeCell ref="O137:P137"/>
    <mergeCell ref="Q137:R137"/>
    <mergeCell ref="S137:Z137"/>
    <mergeCell ref="AA137:AE137"/>
    <mergeCell ref="AF137:AH137"/>
    <mergeCell ref="A137:B137"/>
    <mergeCell ref="C137:D137"/>
    <mergeCell ref="E137:F137"/>
    <mergeCell ref="G137:H137"/>
    <mergeCell ref="I137:K137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Q136:R136"/>
    <mergeCell ref="S136:Z136"/>
    <mergeCell ref="AA136:AE136"/>
    <mergeCell ref="AF136:AH136"/>
    <mergeCell ref="AJ136:AO136"/>
    <mergeCell ref="C138:D138"/>
    <mergeCell ref="E138:F138"/>
    <mergeCell ref="G138:H138"/>
    <mergeCell ref="I138:K138"/>
    <mergeCell ref="A138:B138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O142:P142"/>
    <mergeCell ref="Q142:R142"/>
    <mergeCell ref="S142:Z142"/>
    <mergeCell ref="AA142:AE142"/>
    <mergeCell ref="AF142:AH142"/>
    <mergeCell ref="AJ142:AO142"/>
    <mergeCell ref="AF143:AH143"/>
    <mergeCell ref="AJ143:AO143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3:P143"/>
    <mergeCell ref="Q143:R143"/>
    <mergeCell ref="S143:Z143"/>
    <mergeCell ref="AA143:AE143"/>
    <mergeCell ref="C147:D147"/>
    <mergeCell ref="E147:F147"/>
    <mergeCell ref="G147:H147"/>
    <mergeCell ref="I147:K147"/>
    <mergeCell ref="O146:P146"/>
    <mergeCell ref="Q146:R146"/>
    <mergeCell ref="A143:B143"/>
    <mergeCell ref="C143:D143"/>
    <mergeCell ref="E143:F143"/>
    <mergeCell ref="G143:H143"/>
    <mergeCell ref="I143:K143"/>
    <mergeCell ref="L143:N143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L144:N144"/>
    <mergeCell ref="O144:P144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6:Z146"/>
    <mergeCell ref="AA146:AE146"/>
    <mergeCell ref="AF146:AH146"/>
    <mergeCell ref="AJ146:AO146"/>
    <mergeCell ref="AF144:AH144"/>
    <mergeCell ref="AJ144:AO144"/>
    <mergeCell ref="A146:B146"/>
    <mergeCell ref="C146:D146"/>
    <mergeCell ref="E146:F146"/>
    <mergeCell ref="G146:H146"/>
    <mergeCell ref="I146:K146"/>
    <mergeCell ref="L146:N146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AJ151:AO151"/>
    <mergeCell ref="L150:N150"/>
    <mergeCell ref="O150:P150"/>
    <mergeCell ref="Q150:R150"/>
    <mergeCell ref="S150:Z150"/>
    <mergeCell ref="AA150:AE150"/>
    <mergeCell ref="L151:N151"/>
    <mergeCell ref="O151:P151"/>
    <mergeCell ref="Q151:R151"/>
    <mergeCell ref="S151:Z151"/>
    <mergeCell ref="AA151:AE151"/>
    <mergeCell ref="AF151:AH151"/>
    <mergeCell ref="A147:B147"/>
    <mergeCell ref="AF152:AH152"/>
    <mergeCell ref="AJ152:AO152"/>
    <mergeCell ref="AF150:AH150"/>
    <mergeCell ref="AJ150:AO150"/>
    <mergeCell ref="A151:B151"/>
    <mergeCell ref="C151:D151"/>
    <mergeCell ref="E151:F151"/>
    <mergeCell ref="G151:H151"/>
    <mergeCell ref="I151:K151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F147:AH147"/>
    <mergeCell ref="I152:K152"/>
    <mergeCell ref="L152:N152"/>
    <mergeCell ref="O152:P152"/>
    <mergeCell ref="Q152:R152"/>
    <mergeCell ref="S152:Z152"/>
    <mergeCell ref="AA152:AE152"/>
    <mergeCell ref="S153:Z153"/>
    <mergeCell ref="AA153:AE153"/>
    <mergeCell ref="A153:B153"/>
    <mergeCell ref="C153:D153"/>
    <mergeCell ref="E153:F153"/>
    <mergeCell ref="G153:H153"/>
    <mergeCell ref="I153:K153"/>
    <mergeCell ref="A150:B150"/>
    <mergeCell ref="C150:D150"/>
    <mergeCell ref="E150:F150"/>
    <mergeCell ref="G150:H150"/>
    <mergeCell ref="I150:K150"/>
    <mergeCell ref="Q153:R153"/>
    <mergeCell ref="A152:B152"/>
    <mergeCell ref="C152:D152"/>
    <mergeCell ref="E152:F152"/>
    <mergeCell ref="G152:H152"/>
    <mergeCell ref="L153:N153"/>
    <mergeCell ref="O153:P153"/>
    <mergeCell ref="AJ155:AO155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L155:N155"/>
    <mergeCell ref="O155:P155"/>
    <mergeCell ref="Q155:R155"/>
    <mergeCell ref="S155:Z155"/>
    <mergeCell ref="AA155:AE155"/>
    <mergeCell ref="AF155:AH155"/>
    <mergeCell ref="A155:B155"/>
    <mergeCell ref="C155:D155"/>
    <mergeCell ref="E155:F155"/>
    <mergeCell ref="G155:H155"/>
    <mergeCell ref="I155:K155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Q154:R154"/>
    <mergeCell ref="S154:Z154"/>
    <mergeCell ref="AA154:AE154"/>
    <mergeCell ref="AF154:AH154"/>
    <mergeCell ref="AJ154:AO154"/>
    <mergeCell ref="C156:D156"/>
    <mergeCell ref="E156:F156"/>
    <mergeCell ref="G156:H156"/>
    <mergeCell ref="I156:K156"/>
    <mergeCell ref="A156:B156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F156:AH156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O160:P160"/>
    <mergeCell ref="Q160:R160"/>
    <mergeCell ref="S160:Z160"/>
    <mergeCell ref="AA160:AE160"/>
    <mergeCell ref="AF160:AH160"/>
    <mergeCell ref="AJ160:AO160"/>
    <mergeCell ref="AF161:AH161"/>
    <mergeCell ref="AJ161:AO161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1:P161"/>
    <mergeCell ref="Q161:R161"/>
    <mergeCell ref="S161:Z161"/>
    <mergeCell ref="AA161:AE161"/>
    <mergeCell ref="C165:D165"/>
    <mergeCell ref="E165:F165"/>
    <mergeCell ref="G165:H165"/>
    <mergeCell ref="I165:K165"/>
    <mergeCell ref="O164:P164"/>
    <mergeCell ref="Q164:R164"/>
    <mergeCell ref="A161:B161"/>
    <mergeCell ref="C161:D161"/>
    <mergeCell ref="E161:F161"/>
    <mergeCell ref="G161:H161"/>
    <mergeCell ref="I161:K161"/>
    <mergeCell ref="L161:N161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L162:N162"/>
    <mergeCell ref="O162:P162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4:Z164"/>
    <mergeCell ref="AA164:AE164"/>
    <mergeCell ref="AF164:AH164"/>
    <mergeCell ref="AJ164:AO164"/>
    <mergeCell ref="AF162:AH162"/>
    <mergeCell ref="AJ162:AO162"/>
    <mergeCell ref="A164:B164"/>
    <mergeCell ref="C164:D164"/>
    <mergeCell ref="E164:F164"/>
    <mergeCell ref="G164:H164"/>
    <mergeCell ref="I164:K164"/>
    <mergeCell ref="L164:N164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AJ169:AO169"/>
    <mergeCell ref="L168:N168"/>
    <mergeCell ref="O168:P168"/>
    <mergeCell ref="Q168:R168"/>
    <mergeCell ref="S168:Z168"/>
    <mergeCell ref="AA168:AE168"/>
    <mergeCell ref="L169:N169"/>
    <mergeCell ref="O169:P169"/>
    <mergeCell ref="Q169:R169"/>
    <mergeCell ref="S169:Z169"/>
    <mergeCell ref="AA169:AE169"/>
    <mergeCell ref="AF169:AH169"/>
    <mergeCell ref="A165:B165"/>
    <mergeCell ref="AF170:AH170"/>
    <mergeCell ref="AJ170:AO170"/>
    <mergeCell ref="AF168:AH168"/>
    <mergeCell ref="AJ168:AO168"/>
    <mergeCell ref="A169:B169"/>
    <mergeCell ref="C169:D169"/>
    <mergeCell ref="E169:F169"/>
    <mergeCell ref="G169:H169"/>
    <mergeCell ref="I169:K169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F165:AH165"/>
    <mergeCell ref="I170:K170"/>
    <mergeCell ref="L170:N170"/>
    <mergeCell ref="O170:P170"/>
    <mergeCell ref="Q170:R170"/>
    <mergeCell ref="S170:Z170"/>
    <mergeCell ref="AA170:AE170"/>
    <mergeCell ref="S171:Z171"/>
    <mergeCell ref="AA171:AE171"/>
    <mergeCell ref="A171:B171"/>
    <mergeCell ref="C171:D171"/>
    <mergeCell ref="E171:F171"/>
    <mergeCell ref="G171:H171"/>
    <mergeCell ref="I171:K171"/>
    <mergeCell ref="A168:B168"/>
    <mergeCell ref="C168:D168"/>
    <mergeCell ref="E168:F168"/>
    <mergeCell ref="G168:H168"/>
    <mergeCell ref="I168:K168"/>
    <mergeCell ref="Q171:R171"/>
    <mergeCell ref="A170:B170"/>
    <mergeCell ref="C170:D170"/>
    <mergeCell ref="E170:F170"/>
    <mergeCell ref="G170:H170"/>
    <mergeCell ref="L171:N171"/>
    <mergeCell ref="O171:P171"/>
    <mergeCell ref="AJ173:AO173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L173:N173"/>
    <mergeCell ref="O173:P173"/>
    <mergeCell ref="Q173:R173"/>
    <mergeCell ref="S173:Z173"/>
    <mergeCell ref="AA173:AE173"/>
    <mergeCell ref="AF173:AH173"/>
    <mergeCell ref="A173:B173"/>
    <mergeCell ref="C173:D173"/>
    <mergeCell ref="E173:F173"/>
    <mergeCell ref="G173:H173"/>
    <mergeCell ref="I173:K173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Q172:R172"/>
    <mergeCell ref="S172:Z172"/>
    <mergeCell ref="AA172:AE172"/>
    <mergeCell ref="AF172:AH172"/>
    <mergeCell ref="AJ172:AO172"/>
    <mergeCell ref="C174:D174"/>
    <mergeCell ref="E174:F174"/>
    <mergeCell ref="G174:H174"/>
    <mergeCell ref="I174:K174"/>
    <mergeCell ref="A174:B174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F174:AH174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O178:P178"/>
    <mergeCell ref="Q178:R178"/>
    <mergeCell ref="S178:Z178"/>
    <mergeCell ref="AA178:AE178"/>
    <mergeCell ref="AF178:AH178"/>
    <mergeCell ref="AJ178:AO178"/>
    <mergeCell ref="AF179:AH179"/>
    <mergeCell ref="AJ179:AO179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9:P179"/>
    <mergeCell ref="Q179:R179"/>
    <mergeCell ref="S179:Z179"/>
    <mergeCell ref="AA179:AE179"/>
    <mergeCell ref="C183:D183"/>
    <mergeCell ref="E183:F183"/>
    <mergeCell ref="G183:H183"/>
    <mergeCell ref="I183:K183"/>
    <mergeCell ref="O182:P182"/>
    <mergeCell ref="Q182:R182"/>
    <mergeCell ref="A179:B179"/>
    <mergeCell ref="C179:D179"/>
    <mergeCell ref="E179:F179"/>
    <mergeCell ref="G179:H179"/>
    <mergeCell ref="I179:K179"/>
    <mergeCell ref="L179:N179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L180:N180"/>
    <mergeCell ref="O180:P180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2:Z182"/>
    <mergeCell ref="AA182:AE182"/>
    <mergeCell ref="AF182:AH182"/>
    <mergeCell ref="AJ182:AO182"/>
    <mergeCell ref="AF180:AH180"/>
    <mergeCell ref="AJ180:AO180"/>
    <mergeCell ref="A182:B182"/>
    <mergeCell ref="C182:D182"/>
    <mergeCell ref="E182:F182"/>
    <mergeCell ref="G182:H182"/>
    <mergeCell ref="I182:K182"/>
    <mergeCell ref="L182:N182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AJ187:AO187"/>
    <mergeCell ref="L186:N186"/>
    <mergeCell ref="O186:P186"/>
    <mergeCell ref="Q186:R186"/>
    <mergeCell ref="S186:Z186"/>
    <mergeCell ref="AA186:AE186"/>
    <mergeCell ref="L187:N187"/>
    <mergeCell ref="O187:P187"/>
    <mergeCell ref="Q187:R187"/>
    <mergeCell ref="S187:Z187"/>
    <mergeCell ref="AA187:AE187"/>
    <mergeCell ref="AF187:AH187"/>
    <mergeCell ref="A183:B183"/>
    <mergeCell ref="AF188:AH188"/>
    <mergeCell ref="AJ188:AO188"/>
    <mergeCell ref="AF186:AH186"/>
    <mergeCell ref="AJ186:AO186"/>
    <mergeCell ref="A187:B187"/>
    <mergeCell ref="C187:D187"/>
    <mergeCell ref="E187:F187"/>
    <mergeCell ref="G187:H187"/>
    <mergeCell ref="I187:K187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F183:AH183"/>
    <mergeCell ref="I188:K188"/>
    <mergeCell ref="L188:N188"/>
    <mergeCell ref="O188:P188"/>
    <mergeCell ref="Q188:R188"/>
    <mergeCell ref="S188:Z188"/>
    <mergeCell ref="AA188:AE188"/>
    <mergeCell ref="S189:Z189"/>
    <mergeCell ref="AA189:AE189"/>
    <mergeCell ref="A189:B189"/>
    <mergeCell ref="C189:D189"/>
    <mergeCell ref="E189:F189"/>
    <mergeCell ref="G189:H189"/>
    <mergeCell ref="I189:K189"/>
    <mergeCell ref="A186:B186"/>
    <mergeCell ref="C186:D186"/>
    <mergeCell ref="E186:F186"/>
    <mergeCell ref="G186:H186"/>
    <mergeCell ref="I186:K186"/>
    <mergeCell ref="Q189:R189"/>
    <mergeCell ref="A188:B188"/>
    <mergeCell ref="C188:D188"/>
    <mergeCell ref="E188:F188"/>
    <mergeCell ref="G188:H188"/>
    <mergeCell ref="L189:N189"/>
    <mergeCell ref="O189:P189"/>
    <mergeCell ref="AJ191:AO191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L191:N191"/>
    <mergeCell ref="O191:P191"/>
    <mergeCell ref="Q191:R191"/>
    <mergeCell ref="S191:Z191"/>
    <mergeCell ref="AA191:AE191"/>
    <mergeCell ref="AF191:AH191"/>
    <mergeCell ref="A191:B191"/>
    <mergeCell ref="C191:D191"/>
    <mergeCell ref="E191:F191"/>
    <mergeCell ref="G191:H191"/>
    <mergeCell ref="I191:K191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Q190:R190"/>
    <mergeCell ref="S190:Z190"/>
    <mergeCell ref="AA190:AE190"/>
    <mergeCell ref="AF190:AH190"/>
    <mergeCell ref="AJ190:AO190"/>
    <mergeCell ref="C192:D192"/>
    <mergeCell ref="E192:F192"/>
    <mergeCell ref="G192:H192"/>
    <mergeCell ref="I192:K192"/>
    <mergeCell ref="A192:B192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O196:P196"/>
    <mergeCell ref="Q196:R196"/>
    <mergeCell ref="S196:Z196"/>
    <mergeCell ref="AA196:AE196"/>
    <mergeCell ref="AF196:AH196"/>
    <mergeCell ref="AJ196:AO196"/>
    <mergeCell ref="AF197:AH197"/>
    <mergeCell ref="AJ197:AO197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7:P197"/>
    <mergeCell ref="Q197:R197"/>
    <mergeCell ref="S197:Z197"/>
    <mergeCell ref="AA197:AE197"/>
    <mergeCell ref="C201:D201"/>
    <mergeCell ref="E201:F201"/>
    <mergeCell ref="G201:H201"/>
    <mergeCell ref="I201:K201"/>
    <mergeCell ref="O200:P200"/>
    <mergeCell ref="Q200:R200"/>
    <mergeCell ref="A197:B197"/>
    <mergeCell ref="C197:D197"/>
    <mergeCell ref="E197:F197"/>
    <mergeCell ref="G197:H197"/>
    <mergeCell ref="I197:K197"/>
    <mergeCell ref="L197:N197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L198:N198"/>
    <mergeCell ref="O198:P198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0:Z200"/>
    <mergeCell ref="AA200:AE200"/>
    <mergeCell ref="AF200:AH200"/>
    <mergeCell ref="AJ200:AO200"/>
    <mergeCell ref="AF198:AH198"/>
    <mergeCell ref="AJ198:AO198"/>
    <mergeCell ref="A200:B200"/>
    <mergeCell ref="C200:D200"/>
    <mergeCell ref="E200:F200"/>
    <mergeCell ref="G200:H200"/>
    <mergeCell ref="I200:K200"/>
    <mergeCell ref="L200:N200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J205:AO205"/>
    <mergeCell ref="L204:N204"/>
    <mergeCell ref="O204:P204"/>
    <mergeCell ref="Q204:R204"/>
    <mergeCell ref="S204:Z204"/>
    <mergeCell ref="AA204:AE204"/>
    <mergeCell ref="L205:N205"/>
    <mergeCell ref="O205:P205"/>
    <mergeCell ref="Q205:R205"/>
    <mergeCell ref="S205:Z205"/>
    <mergeCell ref="AA205:AE205"/>
    <mergeCell ref="AF205:AH205"/>
    <mergeCell ref="A201:B201"/>
    <mergeCell ref="AF206:AH206"/>
    <mergeCell ref="AJ206:AO206"/>
    <mergeCell ref="AF204:AH204"/>
    <mergeCell ref="AJ204:AO204"/>
    <mergeCell ref="A205:B205"/>
    <mergeCell ref="C205:D205"/>
    <mergeCell ref="E205:F205"/>
    <mergeCell ref="G205:H205"/>
    <mergeCell ref="I205:K205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F201:AH201"/>
    <mergeCell ref="I206:K206"/>
    <mergeCell ref="L206:N206"/>
    <mergeCell ref="O206:P206"/>
    <mergeCell ref="Q206:R206"/>
    <mergeCell ref="S206:Z206"/>
    <mergeCell ref="AA206:AE206"/>
    <mergeCell ref="S207:Z207"/>
    <mergeCell ref="AA207:AE207"/>
    <mergeCell ref="A207:B207"/>
    <mergeCell ref="C207:D207"/>
    <mergeCell ref="E207:F207"/>
    <mergeCell ref="G207:H207"/>
    <mergeCell ref="I207:K207"/>
    <mergeCell ref="A204:B204"/>
    <mergeCell ref="C204:D204"/>
    <mergeCell ref="E204:F204"/>
    <mergeCell ref="G204:H204"/>
    <mergeCell ref="I204:K204"/>
    <mergeCell ref="Q207:R207"/>
    <mergeCell ref="A206:B206"/>
    <mergeCell ref="C206:D206"/>
    <mergeCell ref="E206:F206"/>
    <mergeCell ref="G206:H206"/>
    <mergeCell ref="L207:N207"/>
    <mergeCell ref="O207:P207"/>
    <mergeCell ref="AJ209:AO209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L209:N209"/>
    <mergeCell ref="O209:P209"/>
    <mergeCell ref="Q209:R209"/>
    <mergeCell ref="S209:Z209"/>
    <mergeCell ref="AA209:AE209"/>
    <mergeCell ref="AF209:AH209"/>
    <mergeCell ref="A209:B209"/>
    <mergeCell ref="C209:D209"/>
    <mergeCell ref="E209:F209"/>
    <mergeCell ref="G209:H209"/>
    <mergeCell ref="I209:K209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Q208:R208"/>
    <mergeCell ref="S208:Z208"/>
    <mergeCell ref="AA208:AE208"/>
    <mergeCell ref="AF208:AH208"/>
    <mergeCell ref="AJ208:AO208"/>
    <mergeCell ref="C210:D210"/>
    <mergeCell ref="E210:F210"/>
    <mergeCell ref="G210:H210"/>
    <mergeCell ref="I210:K210"/>
    <mergeCell ref="A210:B210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O214:P214"/>
    <mergeCell ref="Q214:R214"/>
    <mergeCell ref="S214:Z214"/>
    <mergeCell ref="AA214:AE214"/>
    <mergeCell ref="AF214:AH214"/>
    <mergeCell ref="AJ214:AO214"/>
    <mergeCell ref="AF215:AH215"/>
    <mergeCell ref="AJ215:AO215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5:P215"/>
    <mergeCell ref="Q215:R215"/>
    <mergeCell ref="S215:Z215"/>
    <mergeCell ref="AA215:AE215"/>
    <mergeCell ref="C219:D219"/>
    <mergeCell ref="E219:F219"/>
    <mergeCell ref="G219:H219"/>
    <mergeCell ref="I219:K219"/>
    <mergeCell ref="O218:P218"/>
    <mergeCell ref="Q218:R218"/>
    <mergeCell ref="A215:B215"/>
    <mergeCell ref="C215:D215"/>
    <mergeCell ref="E215:F215"/>
    <mergeCell ref="G215:H215"/>
    <mergeCell ref="I215:K215"/>
    <mergeCell ref="L215:N215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L216:N216"/>
    <mergeCell ref="O216:P216"/>
    <mergeCell ref="O217:P217"/>
    <mergeCell ref="Q217:R217"/>
    <mergeCell ref="S217:Z217"/>
    <mergeCell ref="AA217:AE217"/>
    <mergeCell ref="AF217:AH217"/>
    <mergeCell ref="AJ217:AO217"/>
    <mergeCell ref="A217:B217"/>
    <mergeCell ref="C217:D217"/>
    <mergeCell ref="E217:F217"/>
    <mergeCell ref="G217:H217"/>
    <mergeCell ref="I217:K217"/>
    <mergeCell ref="L217:N217"/>
    <mergeCell ref="S218:Z218"/>
    <mergeCell ref="AA218:AE218"/>
    <mergeCell ref="AF218:AH218"/>
    <mergeCell ref="AJ218:AO218"/>
    <mergeCell ref="AF216:AH216"/>
    <mergeCell ref="AJ216:AO216"/>
    <mergeCell ref="A218:B218"/>
    <mergeCell ref="C218:D218"/>
    <mergeCell ref="E218:F218"/>
    <mergeCell ref="G218:H218"/>
    <mergeCell ref="I218:K218"/>
    <mergeCell ref="L218:N218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O221:P221"/>
    <mergeCell ref="Q221:R221"/>
    <mergeCell ref="S221:Z221"/>
    <mergeCell ref="AA221:AE221"/>
    <mergeCell ref="AF221:AH221"/>
    <mergeCell ref="AJ221:AO221"/>
    <mergeCell ref="A221:B221"/>
    <mergeCell ref="C221:D221"/>
    <mergeCell ref="E221:F221"/>
    <mergeCell ref="G221:H221"/>
    <mergeCell ref="I221:K221"/>
    <mergeCell ref="L221:N221"/>
    <mergeCell ref="AJ223:AO223"/>
    <mergeCell ref="L222:N222"/>
    <mergeCell ref="O222:P222"/>
    <mergeCell ref="Q222:R222"/>
    <mergeCell ref="S222:Z222"/>
    <mergeCell ref="AA222:AE222"/>
    <mergeCell ref="L223:N223"/>
    <mergeCell ref="O223:P223"/>
    <mergeCell ref="Q223:R223"/>
    <mergeCell ref="S223:Z223"/>
    <mergeCell ref="AA223:AE223"/>
    <mergeCell ref="AF223:AH223"/>
    <mergeCell ref="A219:B219"/>
    <mergeCell ref="AF224:AH224"/>
    <mergeCell ref="AJ224:AO224"/>
    <mergeCell ref="AF222:AH222"/>
    <mergeCell ref="AJ222:AO222"/>
    <mergeCell ref="A223:B223"/>
    <mergeCell ref="C223:D223"/>
    <mergeCell ref="E223:F223"/>
    <mergeCell ref="G223:H223"/>
    <mergeCell ref="I223:K223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F219:AH219"/>
    <mergeCell ref="I224:K224"/>
    <mergeCell ref="L224:N224"/>
    <mergeCell ref="O224:P224"/>
    <mergeCell ref="Q224:R224"/>
    <mergeCell ref="S224:Z224"/>
    <mergeCell ref="AA224:AE224"/>
    <mergeCell ref="S225:Z225"/>
    <mergeCell ref="AA225:AE225"/>
    <mergeCell ref="A225:B225"/>
    <mergeCell ref="C225:D225"/>
    <mergeCell ref="E225:F225"/>
    <mergeCell ref="G225:H225"/>
    <mergeCell ref="I225:K225"/>
    <mergeCell ref="A222:B222"/>
    <mergeCell ref="C222:D222"/>
    <mergeCell ref="E222:F222"/>
    <mergeCell ref="G222:H222"/>
    <mergeCell ref="I222:K222"/>
    <mergeCell ref="Q225:R225"/>
    <mergeCell ref="A224:B224"/>
    <mergeCell ref="C224:D224"/>
    <mergeCell ref="E224:F224"/>
    <mergeCell ref="G224:H224"/>
    <mergeCell ref="L225:N225"/>
    <mergeCell ref="O225:P225"/>
    <mergeCell ref="AJ227:AO227"/>
    <mergeCell ref="AF225:AH225"/>
    <mergeCell ref="AJ225:AO225"/>
    <mergeCell ref="A226:B226"/>
    <mergeCell ref="C226:D226"/>
    <mergeCell ref="E226:F226"/>
    <mergeCell ref="G226:H226"/>
    <mergeCell ref="I226:K226"/>
    <mergeCell ref="L226:N226"/>
    <mergeCell ref="O226:P226"/>
    <mergeCell ref="L227:N227"/>
    <mergeCell ref="O227:P227"/>
    <mergeCell ref="Q227:R227"/>
    <mergeCell ref="S227:Z227"/>
    <mergeCell ref="AA227:AE227"/>
    <mergeCell ref="AF227:AH227"/>
    <mergeCell ref="A227:B227"/>
    <mergeCell ref="C227:D227"/>
    <mergeCell ref="E227:F227"/>
    <mergeCell ref="G227:H227"/>
    <mergeCell ref="I227:K227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Q226:R226"/>
    <mergeCell ref="S226:Z226"/>
    <mergeCell ref="AA226:AE226"/>
    <mergeCell ref="AF226:AH226"/>
    <mergeCell ref="AJ226:AO226"/>
    <mergeCell ref="C228:D228"/>
    <mergeCell ref="E228:F228"/>
    <mergeCell ref="G228:H228"/>
    <mergeCell ref="I228:K228"/>
    <mergeCell ref="A228:B228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F228:AH228"/>
    <mergeCell ref="AJ228:AO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O232:P232"/>
    <mergeCell ref="Q232:R232"/>
    <mergeCell ref="S232:Z232"/>
    <mergeCell ref="AA232:AE232"/>
    <mergeCell ref="AF232:AH232"/>
    <mergeCell ref="AJ232:AO232"/>
    <mergeCell ref="AF233:AH233"/>
    <mergeCell ref="AJ233:AO233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3:P233"/>
    <mergeCell ref="Q233:R233"/>
    <mergeCell ref="S233:Z233"/>
    <mergeCell ref="AA233:AE233"/>
    <mergeCell ref="C237:D237"/>
    <mergeCell ref="E237:F237"/>
    <mergeCell ref="G237:H237"/>
    <mergeCell ref="I237:K237"/>
    <mergeCell ref="O236:P236"/>
    <mergeCell ref="Q236:R236"/>
    <mergeCell ref="A233:B233"/>
    <mergeCell ref="C233:D233"/>
    <mergeCell ref="E233:F233"/>
    <mergeCell ref="G233:H233"/>
    <mergeCell ref="I233:K233"/>
    <mergeCell ref="L233:N233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L234:N234"/>
    <mergeCell ref="O234:P234"/>
    <mergeCell ref="O235:P235"/>
    <mergeCell ref="Q235:R235"/>
    <mergeCell ref="S235:Z235"/>
    <mergeCell ref="AA235:AE235"/>
    <mergeCell ref="AF235:AH235"/>
    <mergeCell ref="AJ235:AO235"/>
    <mergeCell ref="A235:B235"/>
    <mergeCell ref="C235:D235"/>
    <mergeCell ref="E235:F235"/>
    <mergeCell ref="G235:H235"/>
    <mergeCell ref="I235:K235"/>
    <mergeCell ref="L235:N235"/>
    <mergeCell ref="S236:Z236"/>
    <mergeCell ref="AA236:AE236"/>
    <mergeCell ref="AF236:AH236"/>
    <mergeCell ref="AJ236:AO236"/>
    <mergeCell ref="AF234:AH234"/>
    <mergeCell ref="AJ234:AO234"/>
    <mergeCell ref="A236:B236"/>
    <mergeCell ref="C236:D236"/>
    <mergeCell ref="E236:F236"/>
    <mergeCell ref="G236:H236"/>
    <mergeCell ref="I236:K236"/>
    <mergeCell ref="L236:N236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O239:P239"/>
    <mergeCell ref="Q239:R239"/>
    <mergeCell ref="S239:Z239"/>
    <mergeCell ref="AA239:AE239"/>
    <mergeCell ref="AF239:AH239"/>
    <mergeCell ref="AJ239:AO239"/>
    <mergeCell ref="A239:B239"/>
    <mergeCell ref="C239:D239"/>
    <mergeCell ref="E239:F239"/>
    <mergeCell ref="G239:H239"/>
    <mergeCell ref="I239:K239"/>
    <mergeCell ref="L239:N239"/>
    <mergeCell ref="AJ241:AO241"/>
    <mergeCell ref="L240:N240"/>
    <mergeCell ref="O240:P240"/>
    <mergeCell ref="Q240:R240"/>
    <mergeCell ref="S240:Z240"/>
    <mergeCell ref="AA240:AE240"/>
    <mergeCell ref="L241:N241"/>
    <mergeCell ref="O241:P241"/>
    <mergeCell ref="Q241:R241"/>
    <mergeCell ref="S241:Z241"/>
    <mergeCell ref="AA241:AE241"/>
    <mergeCell ref="AF241:AH241"/>
    <mergeCell ref="A237:B237"/>
    <mergeCell ref="AF242:AH242"/>
    <mergeCell ref="AJ242:AO242"/>
    <mergeCell ref="AF240:AH240"/>
    <mergeCell ref="AJ240:AO240"/>
    <mergeCell ref="A241:B241"/>
    <mergeCell ref="C241:D241"/>
    <mergeCell ref="E241:F241"/>
    <mergeCell ref="G241:H241"/>
    <mergeCell ref="I241:K241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F237:AH237"/>
    <mergeCell ref="I242:K242"/>
    <mergeCell ref="L242:N242"/>
    <mergeCell ref="O242:P242"/>
    <mergeCell ref="Q242:R242"/>
    <mergeCell ref="S242:Z242"/>
    <mergeCell ref="AA242:AE242"/>
    <mergeCell ref="S243:Z243"/>
    <mergeCell ref="AA243:AE243"/>
    <mergeCell ref="A243:B243"/>
    <mergeCell ref="C243:D243"/>
    <mergeCell ref="E243:F243"/>
    <mergeCell ref="G243:H243"/>
    <mergeCell ref="I243:K243"/>
    <mergeCell ref="A240:B240"/>
    <mergeCell ref="C240:D240"/>
    <mergeCell ref="E240:F240"/>
    <mergeCell ref="G240:H240"/>
    <mergeCell ref="I240:K240"/>
    <mergeCell ref="Q243:R243"/>
    <mergeCell ref="A242:B242"/>
    <mergeCell ref="C242:D242"/>
    <mergeCell ref="E242:F242"/>
    <mergeCell ref="G242:H242"/>
    <mergeCell ref="L243:N243"/>
    <mergeCell ref="O243:P243"/>
    <mergeCell ref="AJ245:AO245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L245:N245"/>
    <mergeCell ref="O245:P245"/>
    <mergeCell ref="Q245:R245"/>
    <mergeCell ref="S245:Z245"/>
    <mergeCell ref="AA245:AE245"/>
    <mergeCell ref="AF245:AH245"/>
    <mergeCell ref="A245:B245"/>
    <mergeCell ref="C245:D245"/>
    <mergeCell ref="E245:F245"/>
    <mergeCell ref="G245:H245"/>
    <mergeCell ref="I245:K245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Q244:R244"/>
    <mergeCell ref="S244:Z244"/>
    <mergeCell ref="AA244:AE244"/>
    <mergeCell ref="AF244:AH244"/>
    <mergeCell ref="AJ244:AO244"/>
    <mergeCell ref="C246:D246"/>
    <mergeCell ref="E246:F246"/>
    <mergeCell ref="G246:H246"/>
    <mergeCell ref="I246:K246"/>
    <mergeCell ref="A246:B246"/>
    <mergeCell ref="S247:Z247"/>
    <mergeCell ref="AA247:AE247"/>
    <mergeCell ref="AF247:AH247"/>
    <mergeCell ref="AJ247:AO247"/>
    <mergeCell ref="L246:N246"/>
    <mergeCell ref="O246:P246"/>
    <mergeCell ref="Q246:R246"/>
    <mergeCell ref="S246:Z246"/>
    <mergeCell ref="AA246:AE246"/>
    <mergeCell ref="AF246:AH246"/>
    <mergeCell ref="AJ246:AO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L249:N249"/>
    <mergeCell ref="O249:P249"/>
    <mergeCell ref="Q249:R249"/>
    <mergeCell ref="S249:Z249"/>
    <mergeCell ref="AA249:AE249"/>
    <mergeCell ref="A249:B249"/>
    <mergeCell ref="C249:D249"/>
    <mergeCell ref="E249:F249"/>
    <mergeCell ref="G249:H249"/>
    <mergeCell ref="I249:K249"/>
    <mergeCell ref="O250:P250"/>
    <mergeCell ref="Q250:R250"/>
    <mergeCell ref="S250:Z250"/>
    <mergeCell ref="AA250:AE250"/>
    <mergeCell ref="AF250:AH250"/>
    <mergeCell ref="AJ250:AO250"/>
    <mergeCell ref="AF251:AH251"/>
    <mergeCell ref="AJ251:AO251"/>
    <mergeCell ref="AF249:AH249"/>
    <mergeCell ref="AJ249:AO249"/>
    <mergeCell ref="A250:B250"/>
    <mergeCell ref="C250:D250"/>
    <mergeCell ref="E250:F250"/>
    <mergeCell ref="G250:H250"/>
    <mergeCell ref="I250:K250"/>
    <mergeCell ref="L250:N250"/>
    <mergeCell ref="O251:P251"/>
    <mergeCell ref="Q251:R251"/>
    <mergeCell ref="S251:Z251"/>
    <mergeCell ref="AA251:AE251"/>
    <mergeCell ref="C255:D255"/>
    <mergeCell ref="E255:F255"/>
    <mergeCell ref="G255:H255"/>
    <mergeCell ref="I255:K255"/>
    <mergeCell ref="O254:P254"/>
    <mergeCell ref="Q254:R254"/>
    <mergeCell ref="A251:B251"/>
    <mergeCell ref="C251:D251"/>
    <mergeCell ref="E251:F251"/>
    <mergeCell ref="G251:H251"/>
    <mergeCell ref="I251:K251"/>
    <mergeCell ref="L251:N251"/>
    <mergeCell ref="Q252:R252"/>
    <mergeCell ref="S252:Z252"/>
    <mergeCell ref="AA252:AE252"/>
    <mergeCell ref="A252:B252"/>
    <mergeCell ref="C252:D252"/>
    <mergeCell ref="E252:F252"/>
    <mergeCell ref="G252:H252"/>
    <mergeCell ref="I252:K252"/>
    <mergeCell ref="L252:N252"/>
    <mergeCell ref="O252:P252"/>
    <mergeCell ref="O253:P253"/>
    <mergeCell ref="Q253:R253"/>
    <mergeCell ref="S253:Z253"/>
    <mergeCell ref="AA253:AE253"/>
    <mergeCell ref="AF253:AH253"/>
    <mergeCell ref="AJ253:AO253"/>
    <mergeCell ref="A253:B253"/>
    <mergeCell ref="C253:D253"/>
    <mergeCell ref="E253:F253"/>
    <mergeCell ref="G253:H253"/>
    <mergeCell ref="I253:K253"/>
    <mergeCell ref="L253:N253"/>
    <mergeCell ref="S254:Z254"/>
    <mergeCell ref="AA254:AE254"/>
    <mergeCell ref="AF254:AH254"/>
    <mergeCell ref="AJ254:AO254"/>
    <mergeCell ref="AF252:AH252"/>
    <mergeCell ref="AJ252:AO252"/>
    <mergeCell ref="A254:B254"/>
    <mergeCell ref="C254:D254"/>
    <mergeCell ref="E254:F254"/>
    <mergeCell ref="G254:H254"/>
    <mergeCell ref="I254:K254"/>
    <mergeCell ref="L254:N254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AJ259:AO259"/>
    <mergeCell ref="L258:N258"/>
    <mergeCell ref="O258:P258"/>
    <mergeCell ref="Q258:R258"/>
    <mergeCell ref="S258:Z258"/>
    <mergeCell ref="AA258:AE258"/>
    <mergeCell ref="L259:N259"/>
    <mergeCell ref="O259:P259"/>
    <mergeCell ref="Q259:R259"/>
    <mergeCell ref="S259:Z259"/>
    <mergeCell ref="AA259:AE259"/>
    <mergeCell ref="AF259:AH259"/>
    <mergeCell ref="A255:B255"/>
    <mergeCell ref="AF260:AH260"/>
    <mergeCell ref="AJ260:AO260"/>
    <mergeCell ref="AF258:AH258"/>
    <mergeCell ref="AJ258:AO258"/>
    <mergeCell ref="A259:B259"/>
    <mergeCell ref="C259:D259"/>
    <mergeCell ref="E259:F259"/>
    <mergeCell ref="G259:H259"/>
    <mergeCell ref="I259:K259"/>
    <mergeCell ref="S256:Z256"/>
    <mergeCell ref="AA256:AE256"/>
    <mergeCell ref="AF256:AH256"/>
    <mergeCell ref="AJ256:AO256"/>
    <mergeCell ref="L255:N255"/>
    <mergeCell ref="O255:P255"/>
    <mergeCell ref="Q255:R255"/>
    <mergeCell ref="S255:Z255"/>
    <mergeCell ref="AA255:AE255"/>
    <mergeCell ref="AF255:AH255"/>
    <mergeCell ref="I260:K260"/>
    <mergeCell ref="L260:N260"/>
    <mergeCell ref="O260:P260"/>
    <mergeCell ref="Q260:R260"/>
    <mergeCell ref="S260:Z260"/>
    <mergeCell ref="AA260:AE260"/>
    <mergeCell ref="S261:Z261"/>
    <mergeCell ref="AA261:AE261"/>
    <mergeCell ref="A261:B261"/>
    <mergeCell ref="C261:D261"/>
    <mergeCell ref="E261:F261"/>
    <mergeCell ref="G261:H261"/>
    <mergeCell ref="I261:K261"/>
    <mergeCell ref="A258:B258"/>
    <mergeCell ref="C258:D258"/>
    <mergeCell ref="E258:F258"/>
    <mergeCell ref="G258:H258"/>
    <mergeCell ref="I258:K258"/>
    <mergeCell ref="Q261:R261"/>
    <mergeCell ref="A260:B260"/>
    <mergeCell ref="C260:D260"/>
    <mergeCell ref="E260:F260"/>
    <mergeCell ref="G260:H260"/>
    <mergeCell ref="L261:N261"/>
    <mergeCell ref="O261:P261"/>
    <mergeCell ref="AJ263:AO263"/>
    <mergeCell ref="AF261:AH261"/>
    <mergeCell ref="AJ261:AO261"/>
    <mergeCell ref="A262:B262"/>
    <mergeCell ref="C262:D262"/>
    <mergeCell ref="E262:F262"/>
    <mergeCell ref="G262:H262"/>
    <mergeCell ref="I262:K262"/>
    <mergeCell ref="L262:N262"/>
    <mergeCell ref="O262:P262"/>
    <mergeCell ref="L263:N263"/>
    <mergeCell ref="O263:P263"/>
    <mergeCell ref="Q263:R263"/>
    <mergeCell ref="S263:Z263"/>
    <mergeCell ref="AA263:AE263"/>
    <mergeCell ref="AF263:AH263"/>
    <mergeCell ref="A263:B263"/>
    <mergeCell ref="C263:D263"/>
    <mergeCell ref="E263:F263"/>
    <mergeCell ref="G263:H263"/>
    <mergeCell ref="I263:K263"/>
    <mergeCell ref="O266:P266"/>
    <mergeCell ref="Q266:R266"/>
    <mergeCell ref="S266:Z266"/>
    <mergeCell ref="AA266:AE266"/>
    <mergeCell ref="AF266:AH266"/>
    <mergeCell ref="AJ266:AO266"/>
    <mergeCell ref="A266:B266"/>
    <mergeCell ref="C266:D266"/>
    <mergeCell ref="E266:F266"/>
    <mergeCell ref="G266:H266"/>
    <mergeCell ref="I266:K266"/>
    <mergeCell ref="L266:N266"/>
    <mergeCell ref="Q262:R262"/>
    <mergeCell ref="S262:Z262"/>
    <mergeCell ref="AA262:AE262"/>
    <mergeCell ref="AF262:AH262"/>
    <mergeCell ref="AJ262:AO262"/>
    <mergeCell ref="C264:D264"/>
    <mergeCell ref="E264:F264"/>
    <mergeCell ref="G264:H264"/>
    <mergeCell ref="I264:K264"/>
    <mergeCell ref="A264:B264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F264:AH264"/>
    <mergeCell ref="AJ264:AO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O268:P268"/>
    <mergeCell ref="Q268:R268"/>
    <mergeCell ref="S268:Z268"/>
    <mergeCell ref="AA268:AE268"/>
    <mergeCell ref="AF268:AH268"/>
    <mergeCell ref="AJ268:AO268"/>
    <mergeCell ref="AF269:AH269"/>
    <mergeCell ref="AJ269:AO269"/>
    <mergeCell ref="AF267:AH267"/>
    <mergeCell ref="AJ267:AO267"/>
    <mergeCell ref="A268:B268"/>
    <mergeCell ref="C268:D268"/>
    <mergeCell ref="E268:F268"/>
    <mergeCell ref="G268:H268"/>
    <mergeCell ref="I268:K268"/>
    <mergeCell ref="L268:N268"/>
    <mergeCell ref="O269:P269"/>
    <mergeCell ref="Q269:R269"/>
    <mergeCell ref="S269:Z269"/>
    <mergeCell ref="AA269:AE269"/>
    <mergeCell ref="C273:D273"/>
    <mergeCell ref="E273:F273"/>
    <mergeCell ref="G273:H273"/>
    <mergeCell ref="I273:K273"/>
    <mergeCell ref="O272:P272"/>
    <mergeCell ref="Q272:R272"/>
    <mergeCell ref="A269:B269"/>
    <mergeCell ref="C269:D269"/>
    <mergeCell ref="E269:F269"/>
    <mergeCell ref="G269:H269"/>
    <mergeCell ref="I269:K269"/>
    <mergeCell ref="L269:N269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L270:N270"/>
    <mergeCell ref="O270:P270"/>
    <mergeCell ref="O271:P271"/>
    <mergeCell ref="Q271:R271"/>
    <mergeCell ref="S271:Z271"/>
    <mergeCell ref="AA271:AE271"/>
    <mergeCell ref="AF271:AH271"/>
    <mergeCell ref="AJ271:AO271"/>
    <mergeCell ref="A271:B271"/>
    <mergeCell ref="C271:D271"/>
    <mergeCell ref="E271:F271"/>
    <mergeCell ref="G271:H271"/>
    <mergeCell ref="I271:K271"/>
    <mergeCell ref="L271:N271"/>
    <mergeCell ref="S272:Z272"/>
    <mergeCell ref="AA272:AE272"/>
    <mergeCell ref="AF272:AH272"/>
    <mergeCell ref="AJ272:AO272"/>
    <mergeCell ref="AF270:AH270"/>
    <mergeCell ref="AJ270:AO270"/>
    <mergeCell ref="A272:B272"/>
    <mergeCell ref="C272:D272"/>
    <mergeCell ref="E272:F272"/>
    <mergeCell ref="G272:H272"/>
    <mergeCell ref="I272:K272"/>
    <mergeCell ref="L272:N272"/>
    <mergeCell ref="AJ273:AO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O275:P275"/>
    <mergeCell ref="Q275:R275"/>
    <mergeCell ref="S275:Z275"/>
    <mergeCell ref="AA275:AE275"/>
    <mergeCell ref="AF275:AH275"/>
    <mergeCell ref="AJ275:AO275"/>
    <mergeCell ref="A275:B275"/>
    <mergeCell ref="C275:D275"/>
    <mergeCell ref="E275:F275"/>
    <mergeCell ref="G275:H275"/>
    <mergeCell ref="I275:K275"/>
    <mergeCell ref="L275:N275"/>
    <mergeCell ref="AJ277:AO277"/>
    <mergeCell ref="L276:N276"/>
    <mergeCell ref="O276:P276"/>
    <mergeCell ref="Q276:R276"/>
    <mergeCell ref="S276:Z276"/>
    <mergeCell ref="AA276:AE276"/>
    <mergeCell ref="L277:N277"/>
    <mergeCell ref="O277:P277"/>
    <mergeCell ref="Q277:R277"/>
    <mergeCell ref="S277:Z277"/>
    <mergeCell ref="AA277:AE277"/>
    <mergeCell ref="AF277:AH277"/>
    <mergeCell ref="A273:B273"/>
    <mergeCell ref="AF278:AH278"/>
    <mergeCell ref="AJ278:AO278"/>
    <mergeCell ref="AF276:AH276"/>
    <mergeCell ref="AJ276:AO276"/>
    <mergeCell ref="A277:B277"/>
    <mergeCell ref="C277:D277"/>
    <mergeCell ref="E277:F277"/>
    <mergeCell ref="G277:H277"/>
    <mergeCell ref="I277:K277"/>
    <mergeCell ref="S274:Z274"/>
    <mergeCell ref="AA274:AE274"/>
    <mergeCell ref="AF274:AH274"/>
    <mergeCell ref="AJ274:AO274"/>
    <mergeCell ref="L273:N273"/>
    <mergeCell ref="O273:P273"/>
    <mergeCell ref="Q273:R273"/>
    <mergeCell ref="S273:Z273"/>
    <mergeCell ref="AA273:AE273"/>
    <mergeCell ref="AF273:AH273"/>
    <mergeCell ref="I278:K278"/>
    <mergeCell ref="L278:N278"/>
    <mergeCell ref="O278:P278"/>
    <mergeCell ref="Q278:R278"/>
    <mergeCell ref="S278:Z278"/>
    <mergeCell ref="AA278:AE278"/>
    <mergeCell ref="S279:Z279"/>
    <mergeCell ref="AA279:AE279"/>
    <mergeCell ref="A279:B279"/>
    <mergeCell ref="C279:D279"/>
    <mergeCell ref="E279:F279"/>
    <mergeCell ref="G279:H279"/>
    <mergeCell ref="I279:K279"/>
    <mergeCell ref="A276:B276"/>
    <mergeCell ref="C276:D276"/>
    <mergeCell ref="E276:F276"/>
    <mergeCell ref="G276:H276"/>
    <mergeCell ref="I276:K276"/>
    <mergeCell ref="Q279:R279"/>
    <mergeCell ref="A278:B278"/>
    <mergeCell ref="C278:D278"/>
    <mergeCell ref="E278:F278"/>
    <mergeCell ref="G278:H278"/>
    <mergeCell ref="L279:N279"/>
    <mergeCell ref="O279:P279"/>
    <mergeCell ref="AJ281:AO281"/>
    <mergeCell ref="AF279:AH279"/>
    <mergeCell ref="AJ279:AO279"/>
    <mergeCell ref="A280:B280"/>
    <mergeCell ref="C280:D280"/>
    <mergeCell ref="E280:F280"/>
    <mergeCell ref="G280:H280"/>
    <mergeCell ref="I280:K280"/>
    <mergeCell ref="L280:N280"/>
    <mergeCell ref="O280:P280"/>
    <mergeCell ref="L281:N281"/>
    <mergeCell ref="O281:P281"/>
    <mergeCell ref="Q281:R281"/>
    <mergeCell ref="S281:Z281"/>
    <mergeCell ref="AA281:AE281"/>
    <mergeCell ref="AF281:AH281"/>
    <mergeCell ref="A281:B281"/>
    <mergeCell ref="C281:D281"/>
    <mergeCell ref="E281:F281"/>
    <mergeCell ref="G281:H281"/>
    <mergeCell ref="I281:K281"/>
    <mergeCell ref="O284:P284"/>
    <mergeCell ref="Q284:R284"/>
    <mergeCell ref="S284:Z284"/>
    <mergeCell ref="AA284:AE284"/>
    <mergeCell ref="AF284:AH284"/>
    <mergeCell ref="AJ284:AO284"/>
    <mergeCell ref="A284:B284"/>
    <mergeCell ref="C284:D284"/>
    <mergeCell ref="E284:F284"/>
    <mergeCell ref="G284:H284"/>
    <mergeCell ref="I284:K284"/>
    <mergeCell ref="L284:N284"/>
    <mergeCell ref="Q280:R280"/>
    <mergeCell ref="S280:Z280"/>
    <mergeCell ref="AA280:AE280"/>
    <mergeCell ref="AF280:AH280"/>
    <mergeCell ref="AJ280:AO280"/>
    <mergeCell ref="C282:D282"/>
    <mergeCell ref="E282:F282"/>
    <mergeCell ref="G282:H282"/>
    <mergeCell ref="I282:K282"/>
    <mergeCell ref="A282:B282"/>
    <mergeCell ref="S283:Z283"/>
    <mergeCell ref="AA283:AE283"/>
    <mergeCell ref="AF283:AH283"/>
    <mergeCell ref="AJ283:AO283"/>
    <mergeCell ref="L282:N282"/>
    <mergeCell ref="O282:P282"/>
    <mergeCell ref="Q282:R282"/>
    <mergeCell ref="S282:Z282"/>
    <mergeCell ref="AA282:AE282"/>
    <mergeCell ref="AF282:AH282"/>
    <mergeCell ref="AJ282:AO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O286:P286"/>
    <mergeCell ref="Q286:R286"/>
    <mergeCell ref="S286:Z286"/>
    <mergeCell ref="AA286:AE286"/>
    <mergeCell ref="AF286:AH286"/>
    <mergeCell ref="AJ286:AO286"/>
    <mergeCell ref="AF287:AH287"/>
    <mergeCell ref="AJ287:AO287"/>
    <mergeCell ref="AF285:AH285"/>
    <mergeCell ref="AJ285:AO285"/>
    <mergeCell ref="A286:B286"/>
    <mergeCell ref="C286:D286"/>
    <mergeCell ref="E286:F286"/>
    <mergeCell ref="G286:H286"/>
    <mergeCell ref="I286:K286"/>
    <mergeCell ref="L286:N286"/>
    <mergeCell ref="O287:P287"/>
    <mergeCell ref="Q287:R287"/>
    <mergeCell ref="S287:Z287"/>
    <mergeCell ref="AA287:AE287"/>
    <mergeCell ref="C291:D291"/>
    <mergeCell ref="E291:F291"/>
    <mergeCell ref="G291:H291"/>
    <mergeCell ref="I291:K291"/>
    <mergeCell ref="O290:P290"/>
    <mergeCell ref="Q290:R290"/>
    <mergeCell ref="A287:B287"/>
    <mergeCell ref="C287:D287"/>
    <mergeCell ref="E287:F287"/>
    <mergeCell ref="G287:H287"/>
    <mergeCell ref="I287:K287"/>
    <mergeCell ref="L287:N287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L288:N288"/>
    <mergeCell ref="O288:P288"/>
    <mergeCell ref="O289:P289"/>
    <mergeCell ref="Q289:R289"/>
    <mergeCell ref="S289:Z289"/>
    <mergeCell ref="AA289:AE289"/>
    <mergeCell ref="AF289:AH289"/>
    <mergeCell ref="AJ289:AO289"/>
    <mergeCell ref="A289:B289"/>
    <mergeCell ref="C289:D289"/>
    <mergeCell ref="E289:F289"/>
    <mergeCell ref="G289:H289"/>
    <mergeCell ref="I289:K289"/>
    <mergeCell ref="L289:N289"/>
    <mergeCell ref="S290:Z290"/>
    <mergeCell ref="AA290:AE290"/>
    <mergeCell ref="AF290:AH290"/>
    <mergeCell ref="AJ290:AO290"/>
    <mergeCell ref="AF288:AH288"/>
    <mergeCell ref="AJ288:AO288"/>
    <mergeCell ref="A290:B290"/>
    <mergeCell ref="C290:D290"/>
    <mergeCell ref="E290:F290"/>
    <mergeCell ref="G290:H290"/>
    <mergeCell ref="I290:K290"/>
    <mergeCell ref="L290:N290"/>
    <mergeCell ref="AJ291:AO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O293:P293"/>
    <mergeCell ref="Q293:R293"/>
    <mergeCell ref="S293:Z293"/>
    <mergeCell ref="AA293:AE293"/>
    <mergeCell ref="AF293:AH293"/>
    <mergeCell ref="AJ293:AO293"/>
    <mergeCell ref="A293:B293"/>
    <mergeCell ref="C293:D293"/>
    <mergeCell ref="E293:F293"/>
    <mergeCell ref="G293:H293"/>
    <mergeCell ref="I293:K293"/>
    <mergeCell ref="L293:N293"/>
    <mergeCell ref="AJ295:AO295"/>
    <mergeCell ref="L294:N294"/>
    <mergeCell ref="O294:P294"/>
    <mergeCell ref="Q294:R294"/>
    <mergeCell ref="S294:Z294"/>
    <mergeCell ref="AA294:AE294"/>
    <mergeCell ref="L295:N295"/>
    <mergeCell ref="O295:P295"/>
    <mergeCell ref="Q295:R295"/>
    <mergeCell ref="S295:Z295"/>
    <mergeCell ref="AA295:AE295"/>
    <mergeCell ref="AF295:AH295"/>
    <mergeCell ref="A291:B291"/>
    <mergeCell ref="AF296:AH296"/>
    <mergeCell ref="AJ296:AO296"/>
    <mergeCell ref="AF294:AH294"/>
    <mergeCell ref="AJ294:AO294"/>
    <mergeCell ref="A295:B295"/>
    <mergeCell ref="C295:D295"/>
    <mergeCell ref="E295:F295"/>
    <mergeCell ref="G295:H295"/>
    <mergeCell ref="I295:K295"/>
    <mergeCell ref="S292:Z292"/>
    <mergeCell ref="AA292:AE292"/>
    <mergeCell ref="AF292:AH292"/>
    <mergeCell ref="AJ292:AO292"/>
    <mergeCell ref="L291:N291"/>
    <mergeCell ref="O291:P291"/>
    <mergeCell ref="Q291:R291"/>
    <mergeCell ref="S291:Z291"/>
    <mergeCell ref="AA291:AE291"/>
    <mergeCell ref="AF291:AH291"/>
    <mergeCell ref="I296:K296"/>
    <mergeCell ref="L296:N296"/>
    <mergeCell ref="O296:P296"/>
    <mergeCell ref="Q296:R296"/>
    <mergeCell ref="S296:Z296"/>
    <mergeCell ref="AA296:AE296"/>
    <mergeCell ref="S297:Z297"/>
    <mergeCell ref="AA297:AE297"/>
    <mergeCell ref="A297:B297"/>
    <mergeCell ref="C297:D297"/>
    <mergeCell ref="E297:F297"/>
    <mergeCell ref="G297:H297"/>
    <mergeCell ref="I297:K297"/>
    <mergeCell ref="A294:B294"/>
    <mergeCell ref="C294:D294"/>
    <mergeCell ref="E294:F294"/>
    <mergeCell ref="G294:H294"/>
    <mergeCell ref="I294:K294"/>
    <mergeCell ref="Q297:R297"/>
    <mergeCell ref="A296:B296"/>
    <mergeCell ref="C296:D296"/>
    <mergeCell ref="E296:F296"/>
    <mergeCell ref="G296:H296"/>
    <mergeCell ref="L297:N297"/>
    <mergeCell ref="O297:P297"/>
    <mergeCell ref="AJ299:AO299"/>
    <mergeCell ref="AF297:AH297"/>
    <mergeCell ref="AJ297:AO297"/>
    <mergeCell ref="A298:B298"/>
    <mergeCell ref="C298:D298"/>
    <mergeCell ref="E298:F298"/>
    <mergeCell ref="G298:H298"/>
    <mergeCell ref="I298:K298"/>
    <mergeCell ref="L298:N298"/>
    <mergeCell ref="O298:P298"/>
    <mergeCell ref="L299:N299"/>
    <mergeCell ref="O299:P299"/>
    <mergeCell ref="Q299:R299"/>
    <mergeCell ref="S299:Z299"/>
    <mergeCell ref="AA299:AE299"/>
    <mergeCell ref="AF299:AH299"/>
    <mergeCell ref="A299:B299"/>
    <mergeCell ref="C299:D299"/>
    <mergeCell ref="E299:F299"/>
    <mergeCell ref="G299:H299"/>
    <mergeCell ref="I299:K299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Q298:R298"/>
    <mergeCell ref="S298:Z298"/>
    <mergeCell ref="AA298:AE298"/>
    <mergeCell ref="AF298:AH298"/>
    <mergeCell ref="AJ298:AO298"/>
    <mergeCell ref="C300:D300"/>
    <mergeCell ref="E300:F300"/>
    <mergeCell ref="G300:H300"/>
    <mergeCell ref="I300:K300"/>
    <mergeCell ref="A300:B300"/>
    <mergeCell ref="S301:Z301"/>
    <mergeCell ref="AA301:AE301"/>
    <mergeCell ref="AF301:AH301"/>
    <mergeCell ref="AJ301:AO301"/>
    <mergeCell ref="L300:N300"/>
    <mergeCell ref="O300:P300"/>
    <mergeCell ref="Q300:R300"/>
    <mergeCell ref="S300:Z300"/>
    <mergeCell ref="AA300:AE300"/>
    <mergeCell ref="AF300:AH300"/>
    <mergeCell ref="AJ300:AO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3:Z303"/>
    <mergeCell ref="AA303:AE303"/>
    <mergeCell ref="A303:B303"/>
    <mergeCell ref="C303:D303"/>
    <mergeCell ref="E303:F303"/>
    <mergeCell ref="G303:H303"/>
    <mergeCell ref="I303:K303"/>
    <mergeCell ref="AF303:AH303"/>
    <mergeCell ref="AJ303:AO303"/>
    <mergeCell ref="L303:N303"/>
    <mergeCell ref="O303:P303"/>
    <mergeCell ref="Q303:R303"/>
  </mergeCells>
  <printOptions horizontalCentered="1" verticalCentered="1"/>
  <pageMargins left="1" right="1" top="1" bottom="1" header="0.5" footer="0.5"/>
  <pageSetup paperSize="5" scale="76" fitToHeight="10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39"/>
  <sheetViews>
    <sheetView showGridLines="0" workbookViewId="0">
      <selection activeCell="Y17" sqref="Y17:AA17"/>
    </sheetView>
  </sheetViews>
  <sheetFormatPr baseColWidth="10" defaultRowHeight="15"/>
  <cols>
    <col min="1" max="1" width="23.28515625" style="424" customWidth="1"/>
    <col min="2" max="2" width="3.42578125" style="427" customWidth="1"/>
    <col min="3" max="4" width="5" style="427" bestFit="1" customWidth="1"/>
    <col min="5" max="11" width="3.42578125" style="427" customWidth="1"/>
    <col min="12" max="12" width="3.42578125" style="424" customWidth="1"/>
    <col min="13" max="13" width="2.7109375" style="446" customWidth="1"/>
    <col min="14" max="18" width="2.7109375" style="431" customWidth="1"/>
    <col min="19" max="19" width="2.85546875" style="431" customWidth="1"/>
    <col min="20" max="22" width="2.7109375" style="431" customWidth="1"/>
    <col min="23" max="23" width="2.42578125" style="431" customWidth="1"/>
    <col min="24" max="24" width="0.28515625" style="431" customWidth="1"/>
    <col min="25" max="25" width="1" style="431" customWidth="1"/>
    <col min="26" max="26" width="1.7109375" style="431" customWidth="1"/>
    <col min="27" max="39" width="2.7109375" style="431" customWidth="1"/>
    <col min="40" max="40" width="2.42578125" style="431" customWidth="1"/>
    <col min="41" max="41" width="0.28515625" style="431" customWidth="1"/>
    <col min="42" max="42" width="1.85546875" style="431" customWidth="1"/>
    <col min="43" max="43" width="0.7109375" style="431" customWidth="1"/>
    <col min="44" max="47" width="2.7109375" style="431" customWidth="1"/>
    <col min="48" max="48" width="3.28515625" style="431" customWidth="1"/>
    <col min="49" max="49" width="3.140625" style="431" customWidth="1"/>
    <col min="50" max="51" width="2.7109375" style="431" customWidth="1"/>
    <col min="52" max="52" width="0.85546875" style="431" customWidth="1"/>
    <col min="53" max="53" width="0.7109375" style="431" customWidth="1"/>
    <col min="54" max="54" width="1" style="431" customWidth="1"/>
    <col min="55" max="55" width="21.5703125" style="431" bestFit="1" customWidth="1"/>
    <col min="56" max="56" width="16.85546875" style="431" bestFit="1" customWidth="1"/>
    <col min="57" max="57" width="17" style="431" bestFit="1" customWidth="1"/>
    <col min="58" max="58" width="18" style="431" bestFit="1" customWidth="1"/>
    <col min="59" max="59" width="17.42578125" style="431" bestFit="1" customWidth="1"/>
    <col min="60" max="60" width="18.5703125" style="431" bestFit="1" customWidth="1"/>
    <col min="61" max="61" width="18" style="431" bestFit="1" customWidth="1"/>
    <col min="62" max="62" width="17.42578125" style="431" bestFit="1" customWidth="1"/>
    <col min="63" max="63" width="16.85546875" style="431" bestFit="1" customWidth="1"/>
    <col min="64" max="64" width="18" style="431" bestFit="1" customWidth="1"/>
    <col min="65" max="65" width="16.85546875" style="431" bestFit="1" customWidth="1"/>
    <col min="66" max="66" width="16.42578125" style="431" bestFit="1" customWidth="1"/>
    <col min="67" max="67" width="16" style="431" bestFit="1" customWidth="1"/>
    <col min="68" max="68" width="0.5703125" style="431" customWidth="1"/>
    <col min="69" max="16384" width="11.42578125" style="431"/>
  </cols>
  <sheetData>
    <row r="1" spans="1:68" ht="4.1500000000000004" customHeight="1"/>
    <row r="2" spans="1:68" ht="4.1500000000000004" customHeight="1">
      <c r="N2" s="758"/>
      <c r="O2" s="758"/>
      <c r="P2" s="758"/>
      <c r="Q2" s="758"/>
      <c r="R2" s="758"/>
      <c r="S2" s="758"/>
      <c r="T2" s="758"/>
      <c r="U2" s="758"/>
      <c r="V2" s="758"/>
      <c r="W2" s="758"/>
    </row>
    <row r="3" spans="1:68" ht="17.25" customHeight="1">
      <c r="N3" s="758"/>
      <c r="O3" s="758"/>
      <c r="P3" s="758"/>
      <c r="Q3" s="758"/>
      <c r="R3" s="758"/>
      <c r="S3" s="758"/>
      <c r="T3" s="758"/>
      <c r="U3" s="758"/>
      <c r="V3" s="758"/>
      <c r="W3" s="758"/>
      <c r="Z3" s="769" t="s">
        <v>450</v>
      </c>
      <c r="AA3" s="758"/>
      <c r="AB3" s="758"/>
      <c r="AC3" s="758"/>
      <c r="AD3" s="758"/>
      <c r="AE3" s="758"/>
      <c r="AF3" s="758"/>
      <c r="AG3" s="758"/>
      <c r="AH3" s="758"/>
      <c r="AI3" s="758"/>
      <c r="AJ3" s="758"/>
      <c r="AK3" s="758"/>
      <c r="AL3" s="758"/>
      <c r="AM3" s="758"/>
      <c r="AN3" s="758"/>
      <c r="AQ3" s="770" t="s">
        <v>272</v>
      </c>
      <c r="AR3" s="758"/>
      <c r="AS3" s="758"/>
      <c r="AT3" s="758"/>
      <c r="AU3" s="758"/>
      <c r="AV3" s="758"/>
      <c r="AW3" s="758"/>
      <c r="AX3" s="758"/>
      <c r="AY3" s="758"/>
      <c r="AZ3" s="758"/>
      <c r="BB3" s="771" t="s">
        <v>452</v>
      </c>
      <c r="BC3" s="758"/>
      <c r="BD3" s="758"/>
      <c r="BE3" s="758"/>
      <c r="BF3" s="758"/>
      <c r="BH3" s="454"/>
    </row>
    <row r="4" spans="1:68" ht="17.25" customHeight="1">
      <c r="N4" s="758"/>
      <c r="O4" s="758"/>
      <c r="P4" s="758"/>
      <c r="Q4" s="758"/>
      <c r="R4" s="758"/>
      <c r="S4" s="758"/>
      <c r="T4" s="758"/>
      <c r="U4" s="758"/>
      <c r="V4" s="758"/>
      <c r="W4" s="758"/>
      <c r="Z4" s="758"/>
      <c r="AA4" s="758"/>
      <c r="AB4" s="758"/>
      <c r="AC4" s="758"/>
      <c r="AD4" s="758"/>
      <c r="AE4" s="758"/>
      <c r="AF4" s="758"/>
      <c r="AG4" s="758"/>
      <c r="AH4" s="758"/>
      <c r="AI4" s="758"/>
      <c r="AJ4" s="758"/>
      <c r="AK4" s="758"/>
      <c r="AL4" s="758"/>
      <c r="AM4" s="758"/>
      <c r="AN4" s="758"/>
      <c r="BH4" s="454"/>
    </row>
    <row r="5" spans="1:68" ht="17.25" customHeight="1">
      <c r="N5" s="758"/>
      <c r="O5" s="758"/>
      <c r="P5" s="758"/>
      <c r="Q5" s="758"/>
      <c r="R5" s="758"/>
      <c r="S5" s="758"/>
      <c r="T5" s="758"/>
      <c r="U5" s="758"/>
      <c r="V5" s="758"/>
      <c r="W5" s="758"/>
      <c r="Z5" s="758"/>
      <c r="AA5" s="758"/>
      <c r="AB5" s="758"/>
      <c r="AC5" s="758"/>
      <c r="AD5" s="758"/>
      <c r="AE5" s="758"/>
      <c r="AF5" s="758"/>
      <c r="AG5" s="758"/>
      <c r="AH5" s="758"/>
      <c r="AI5" s="758"/>
      <c r="AJ5" s="758"/>
      <c r="AK5" s="758"/>
      <c r="AL5" s="758"/>
      <c r="AM5" s="758"/>
      <c r="AN5" s="758"/>
      <c r="AQ5" s="757" t="s">
        <v>273</v>
      </c>
      <c r="AR5" s="758"/>
      <c r="AS5" s="758"/>
      <c r="AT5" s="758"/>
      <c r="AU5" s="758"/>
      <c r="AV5" s="758"/>
      <c r="AW5" s="758"/>
      <c r="AX5" s="758"/>
      <c r="AY5" s="758"/>
      <c r="AZ5" s="758"/>
      <c r="BB5" s="759" t="s">
        <v>274</v>
      </c>
      <c r="BC5" s="758"/>
      <c r="BD5" s="758"/>
      <c r="BE5" s="758"/>
      <c r="BF5" s="758"/>
      <c r="BH5" s="454"/>
    </row>
    <row r="6" spans="1:68" ht="17.25" customHeight="1">
      <c r="N6" s="758"/>
      <c r="O6" s="758"/>
      <c r="P6" s="758"/>
      <c r="Q6" s="758"/>
      <c r="R6" s="758"/>
      <c r="S6" s="758"/>
      <c r="T6" s="758"/>
      <c r="U6" s="758"/>
      <c r="V6" s="758"/>
      <c r="W6" s="758"/>
      <c r="AQ6" s="758"/>
      <c r="AR6" s="758"/>
      <c r="AS6" s="758"/>
      <c r="AT6" s="758"/>
      <c r="AU6" s="758"/>
      <c r="AV6" s="758"/>
      <c r="AW6" s="758"/>
      <c r="AX6" s="758"/>
      <c r="AY6" s="758"/>
      <c r="AZ6" s="758"/>
      <c r="BB6" s="758"/>
      <c r="BC6" s="758"/>
      <c r="BD6" s="758"/>
      <c r="BE6" s="758"/>
      <c r="BF6" s="758"/>
      <c r="BH6" s="454"/>
    </row>
    <row r="7" spans="1:68" ht="17.25" customHeight="1">
      <c r="AQ7" s="758"/>
      <c r="AR7" s="758"/>
      <c r="AS7" s="758"/>
      <c r="AT7" s="758"/>
      <c r="AU7" s="758"/>
      <c r="AV7" s="758"/>
      <c r="AW7" s="758"/>
      <c r="AX7" s="758"/>
      <c r="AY7" s="758"/>
      <c r="AZ7" s="758"/>
      <c r="BB7" s="758"/>
      <c r="BC7" s="758"/>
      <c r="BD7" s="758"/>
      <c r="BE7" s="758"/>
      <c r="BF7" s="758"/>
      <c r="BH7" s="454"/>
    </row>
    <row r="8" spans="1:68" ht="17.25" customHeight="1">
      <c r="BH8" s="454"/>
    </row>
    <row r="9" spans="1:68" ht="14.1" customHeight="1">
      <c r="AQ9" s="757" t="s">
        <v>275</v>
      </c>
      <c r="AR9" s="758"/>
      <c r="AS9" s="758"/>
      <c r="AT9" s="758"/>
      <c r="AU9" s="758"/>
      <c r="AV9" s="758"/>
      <c r="AW9" s="758"/>
      <c r="AX9" s="758"/>
      <c r="AY9" s="758"/>
      <c r="AZ9" s="758"/>
      <c r="BB9" s="759" t="s">
        <v>460</v>
      </c>
      <c r="BC9" s="758"/>
      <c r="BD9" s="758"/>
      <c r="BE9" s="758"/>
      <c r="BF9" s="758"/>
    </row>
    <row r="10" spans="1:68" ht="0" hidden="1" customHeight="1"/>
    <row r="11" spans="1:68" ht="19.899999999999999" customHeight="1">
      <c r="BC11" s="471">
        <f>+BC14+BC15</f>
        <v>453718942489</v>
      </c>
      <c r="BD11" s="471">
        <f t="shared" ref="BD11:BP11" si="0">+BD14+BD15</f>
        <v>400888492802.56</v>
      </c>
      <c r="BE11" s="471">
        <f t="shared" si="0"/>
        <v>52830449686.440002</v>
      </c>
      <c r="BF11" s="471">
        <f t="shared" si="0"/>
        <v>19120420000</v>
      </c>
      <c r="BG11" s="471">
        <f t="shared" si="0"/>
        <v>303278712027.29999</v>
      </c>
      <c r="BH11" s="471">
        <f t="shared" si="0"/>
        <v>97609780775.259995</v>
      </c>
      <c r="BI11" s="471">
        <f t="shared" si="0"/>
        <v>166662257040.22998</v>
      </c>
      <c r="BJ11" s="471">
        <f t="shared" si="0"/>
        <v>136616454987.07001</v>
      </c>
      <c r="BK11" s="471">
        <f t="shared" si="0"/>
        <v>166436181943.22998</v>
      </c>
      <c r="BL11" s="471">
        <f t="shared" si="0"/>
        <v>226075097</v>
      </c>
      <c r="BM11" s="471">
        <f t="shared" si="0"/>
        <v>163100547897.22998</v>
      </c>
      <c r="BN11" s="471">
        <f t="shared" si="0"/>
        <v>3335634046</v>
      </c>
      <c r="BO11" s="471">
        <f t="shared" si="0"/>
        <v>187196712</v>
      </c>
      <c r="BP11" s="471">
        <f t="shared" si="0"/>
        <v>0</v>
      </c>
    </row>
    <row r="12" spans="1:68" ht="0" hidden="1" customHeight="1"/>
    <row r="13" spans="1:68" ht="8.65" customHeight="1"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</row>
    <row r="14" spans="1:68">
      <c r="N14" s="760" t="s">
        <v>276</v>
      </c>
      <c r="O14" s="761"/>
      <c r="P14" s="761"/>
      <c r="Q14" s="761"/>
      <c r="R14" s="762"/>
      <c r="S14" s="763" t="s">
        <v>451</v>
      </c>
      <c r="T14" s="761"/>
      <c r="U14" s="762"/>
      <c r="V14" s="760" t="s">
        <v>277</v>
      </c>
      <c r="W14" s="761"/>
      <c r="X14" s="761"/>
      <c r="Y14" s="761"/>
      <c r="Z14" s="761"/>
      <c r="AA14" s="761"/>
      <c r="AB14" s="761"/>
      <c r="AC14" s="762"/>
      <c r="AD14" s="764" t="s">
        <v>278</v>
      </c>
      <c r="AE14" s="761"/>
      <c r="AF14" s="761"/>
      <c r="AG14" s="761"/>
      <c r="AH14" s="761"/>
      <c r="AI14" s="761"/>
      <c r="AJ14" s="762"/>
      <c r="AK14" s="760" t="s">
        <v>279</v>
      </c>
      <c r="AL14" s="761"/>
      <c r="AM14" s="761"/>
      <c r="AN14" s="761"/>
      <c r="AO14" s="761"/>
      <c r="AP14" s="761"/>
      <c r="AQ14" s="762"/>
      <c r="AR14" s="764" t="s">
        <v>461</v>
      </c>
      <c r="AS14" s="761"/>
      <c r="AT14" s="761"/>
      <c r="AU14" s="761"/>
      <c r="AV14" s="761"/>
      <c r="AW14" s="762"/>
      <c r="AX14" s="455" t="s">
        <v>270</v>
      </c>
      <c r="AY14" s="455" t="s">
        <v>270</v>
      </c>
      <c r="AZ14" s="768" t="s">
        <v>270</v>
      </c>
      <c r="BA14" s="758"/>
      <c r="BB14" s="758"/>
      <c r="BC14" s="473">
        <f>+BC150+BC151+BC152</f>
        <v>21815325822</v>
      </c>
      <c r="BD14" s="473">
        <f t="shared" ref="BD14:BP14" si="1">+BD150+BD151+BD152</f>
        <v>17166004924</v>
      </c>
      <c r="BE14" s="473">
        <f t="shared" si="1"/>
        <v>4649320898</v>
      </c>
      <c r="BF14" s="473">
        <f t="shared" si="1"/>
        <v>19120420000</v>
      </c>
      <c r="BG14" s="473">
        <f t="shared" si="1"/>
        <v>13744340221</v>
      </c>
      <c r="BH14" s="473">
        <f t="shared" si="1"/>
        <v>3421664703</v>
      </c>
      <c r="BI14" s="473">
        <f t="shared" si="1"/>
        <v>2393342290</v>
      </c>
      <c r="BJ14" s="473">
        <f t="shared" si="1"/>
        <v>11350997931</v>
      </c>
      <c r="BK14" s="473">
        <f t="shared" si="1"/>
        <v>2272720068</v>
      </c>
      <c r="BL14" s="473">
        <f t="shared" si="1"/>
        <v>120622222</v>
      </c>
      <c r="BM14" s="473">
        <f t="shared" si="1"/>
        <v>2267749068</v>
      </c>
      <c r="BN14" s="473">
        <f t="shared" si="1"/>
        <v>4971000</v>
      </c>
      <c r="BO14" s="473">
        <f t="shared" si="1"/>
        <v>1718802</v>
      </c>
      <c r="BP14" s="473">
        <f t="shared" si="1"/>
        <v>0</v>
      </c>
    </row>
    <row r="15" spans="1:68">
      <c r="N15" s="776" t="s">
        <v>280</v>
      </c>
      <c r="O15" s="761"/>
      <c r="P15" s="761"/>
      <c r="Q15" s="761"/>
      <c r="R15" s="761"/>
      <c r="S15" s="762"/>
      <c r="T15" s="777" t="s">
        <v>274</v>
      </c>
      <c r="U15" s="761"/>
      <c r="V15" s="761"/>
      <c r="W15" s="761"/>
      <c r="X15" s="761"/>
      <c r="Y15" s="761"/>
      <c r="Z15" s="761"/>
      <c r="AA15" s="761"/>
      <c r="AB15" s="761"/>
      <c r="AC15" s="761"/>
      <c r="AD15" s="761"/>
      <c r="AE15" s="761"/>
      <c r="AF15" s="761"/>
      <c r="AG15" s="761"/>
      <c r="AH15" s="761"/>
      <c r="AI15" s="761"/>
      <c r="AJ15" s="761"/>
      <c r="AK15" s="761"/>
      <c r="AL15" s="761"/>
      <c r="AM15" s="761"/>
      <c r="AN15" s="761"/>
      <c r="AO15" s="761"/>
      <c r="AP15" s="761"/>
      <c r="AQ15" s="761"/>
      <c r="AR15" s="761"/>
      <c r="AS15" s="761"/>
      <c r="AT15" s="762"/>
      <c r="AU15" s="456" t="s">
        <v>270</v>
      </c>
      <c r="AV15" s="456" t="s">
        <v>270</v>
      </c>
      <c r="AW15" s="456" t="s">
        <v>270</v>
      </c>
      <c r="AX15" s="456" t="s">
        <v>270</v>
      </c>
      <c r="AY15" s="456" t="s">
        <v>270</v>
      </c>
      <c r="AZ15" s="778" t="s">
        <v>270</v>
      </c>
      <c r="BA15" s="779"/>
      <c r="BB15" s="779"/>
      <c r="BC15" s="473">
        <f>+BC21+BC58+BC128+BC129+BC130</f>
        <v>431903616667</v>
      </c>
      <c r="BD15" s="473">
        <f t="shared" ref="BD15:BP15" si="2">+BD21+BD58+BD128+BD129+BD130</f>
        <v>383722487878.56</v>
      </c>
      <c r="BE15" s="473">
        <f t="shared" si="2"/>
        <v>48181128788.440002</v>
      </c>
      <c r="BF15" s="473">
        <f t="shared" si="2"/>
        <v>0</v>
      </c>
      <c r="BG15" s="473">
        <f t="shared" si="2"/>
        <v>289534371806.29999</v>
      </c>
      <c r="BH15" s="473">
        <f t="shared" si="2"/>
        <v>94188116072.259995</v>
      </c>
      <c r="BI15" s="473">
        <f t="shared" si="2"/>
        <v>164268914750.22998</v>
      </c>
      <c r="BJ15" s="473">
        <f t="shared" si="2"/>
        <v>125265457056.07001</v>
      </c>
      <c r="BK15" s="473">
        <f t="shared" si="2"/>
        <v>164163461875.22998</v>
      </c>
      <c r="BL15" s="473">
        <f t="shared" si="2"/>
        <v>105452875</v>
      </c>
      <c r="BM15" s="473">
        <f t="shared" si="2"/>
        <v>160832798829.22998</v>
      </c>
      <c r="BN15" s="473">
        <f t="shared" si="2"/>
        <v>3330663046</v>
      </c>
      <c r="BO15" s="473">
        <f t="shared" si="2"/>
        <v>185477910</v>
      </c>
      <c r="BP15" s="473">
        <f t="shared" si="2"/>
        <v>0</v>
      </c>
    </row>
    <row r="16" spans="1:68" ht="15" customHeight="1">
      <c r="A16" s="424">
        <v>1</v>
      </c>
      <c r="B16" s="427">
        <f>+A16+1</f>
        <v>2</v>
      </c>
      <c r="C16" s="427">
        <f t="shared" ref="C16:BN16" si="3">+B16+1</f>
        <v>3</v>
      </c>
      <c r="D16" s="427">
        <f t="shared" si="3"/>
        <v>4</v>
      </c>
      <c r="E16" s="427">
        <f t="shared" si="3"/>
        <v>5</v>
      </c>
      <c r="F16" s="427">
        <f t="shared" si="3"/>
        <v>6</v>
      </c>
      <c r="G16" s="427">
        <f t="shared" si="3"/>
        <v>7</v>
      </c>
      <c r="H16" s="427">
        <f t="shared" si="3"/>
        <v>8</v>
      </c>
      <c r="I16" s="427">
        <f t="shared" si="3"/>
        <v>9</v>
      </c>
      <c r="J16" s="427">
        <f t="shared" si="3"/>
        <v>10</v>
      </c>
      <c r="K16" s="427">
        <f t="shared" si="3"/>
        <v>11</v>
      </c>
      <c r="L16" s="427">
        <f t="shared" si="3"/>
        <v>12</v>
      </c>
      <c r="M16" s="427">
        <f t="shared" si="3"/>
        <v>13</v>
      </c>
      <c r="N16" s="427">
        <f t="shared" si="3"/>
        <v>14</v>
      </c>
      <c r="O16" s="427">
        <f t="shared" si="3"/>
        <v>15</v>
      </c>
      <c r="P16" s="427">
        <f t="shared" si="3"/>
        <v>16</v>
      </c>
      <c r="Q16" s="427">
        <f t="shared" si="3"/>
        <v>17</v>
      </c>
      <c r="R16" s="427">
        <f t="shared" si="3"/>
        <v>18</v>
      </c>
      <c r="S16" s="427">
        <f t="shared" si="3"/>
        <v>19</v>
      </c>
      <c r="T16" s="427">
        <f t="shared" si="3"/>
        <v>20</v>
      </c>
      <c r="U16" s="427">
        <f t="shared" si="3"/>
        <v>21</v>
      </c>
      <c r="V16" s="427">
        <f t="shared" si="3"/>
        <v>22</v>
      </c>
      <c r="W16" s="427">
        <f t="shared" si="3"/>
        <v>23</v>
      </c>
      <c r="X16" s="427">
        <f t="shared" si="3"/>
        <v>24</v>
      </c>
      <c r="Y16" s="427">
        <f t="shared" si="3"/>
        <v>25</v>
      </c>
      <c r="Z16" s="427">
        <f t="shared" si="3"/>
        <v>26</v>
      </c>
      <c r="AA16" s="427">
        <f t="shared" si="3"/>
        <v>27</v>
      </c>
      <c r="AB16" s="427">
        <f t="shared" si="3"/>
        <v>28</v>
      </c>
      <c r="AC16" s="427">
        <f t="shared" si="3"/>
        <v>29</v>
      </c>
      <c r="AD16" s="427">
        <f t="shared" si="3"/>
        <v>30</v>
      </c>
      <c r="AE16" s="427">
        <f t="shared" si="3"/>
        <v>31</v>
      </c>
      <c r="AF16" s="427">
        <f t="shared" si="3"/>
        <v>32</v>
      </c>
      <c r="AG16" s="427">
        <f t="shared" si="3"/>
        <v>33</v>
      </c>
      <c r="AH16" s="427">
        <f t="shared" si="3"/>
        <v>34</v>
      </c>
      <c r="AI16" s="427">
        <f t="shared" si="3"/>
        <v>35</v>
      </c>
      <c r="AJ16" s="427">
        <f t="shared" si="3"/>
        <v>36</v>
      </c>
      <c r="AK16" s="427">
        <f t="shared" si="3"/>
        <v>37</v>
      </c>
      <c r="AL16" s="427">
        <f t="shared" si="3"/>
        <v>38</v>
      </c>
      <c r="AM16" s="427">
        <f t="shared" si="3"/>
        <v>39</v>
      </c>
      <c r="AN16" s="427">
        <f t="shared" si="3"/>
        <v>40</v>
      </c>
      <c r="AO16" s="427">
        <f t="shared" si="3"/>
        <v>41</v>
      </c>
      <c r="AP16" s="427">
        <f t="shared" si="3"/>
        <v>42</v>
      </c>
      <c r="AQ16" s="427">
        <f t="shared" si="3"/>
        <v>43</v>
      </c>
      <c r="AR16" s="427">
        <f t="shared" si="3"/>
        <v>44</v>
      </c>
      <c r="AS16" s="427">
        <f t="shared" si="3"/>
        <v>45</v>
      </c>
      <c r="AT16" s="427">
        <f t="shared" si="3"/>
        <v>46</v>
      </c>
      <c r="AU16" s="427">
        <f t="shared" si="3"/>
        <v>47</v>
      </c>
      <c r="AV16" s="427">
        <f t="shared" si="3"/>
        <v>48</v>
      </c>
      <c r="AW16" s="427">
        <f t="shared" si="3"/>
        <v>49</v>
      </c>
      <c r="AX16" s="427">
        <f t="shared" si="3"/>
        <v>50</v>
      </c>
      <c r="AY16" s="427">
        <f t="shared" si="3"/>
        <v>51</v>
      </c>
      <c r="AZ16" s="427">
        <f t="shared" si="3"/>
        <v>52</v>
      </c>
      <c r="BA16" s="427">
        <f t="shared" si="3"/>
        <v>53</v>
      </c>
      <c r="BB16" s="427">
        <f t="shared" si="3"/>
        <v>54</v>
      </c>
      <c r="BC16" s="427">
        <f t="shared" si="3"/>
        <v>55</v>
      </c>
      <c r="BD16" s="427">
        <f t="shared" si="3"/>
        <v>56</v>
      </c>
      <c r="BE16" s="427">
        <f t="shared" si="3"/>
        <v>57</v>
      </c>
      <c r="BF16" s="427">
        <f t="shared" si="3"/>
        <v>58</v>
      </c>
      <c r="BG16" s="427">
        <f t="shared" si="3"/>
        <v>59</v>
      </c>
      <c r="BH16" s="427">
        <f t="shared" si="3"/>
        <v>60</v>
      </c>
      <c r="BI16" s="427">
        <f t="shared" si="3"/>
        <v>61</v>
      </c>
      <c r="BJ16" s="427">
        <f t="shared" si="3"/>
        <v>62</v>
      </c>
      <c r="BK16" s="427">
        <f t="shared" si="3"/>
        <v>63</v>
      </c>
      <c r="BL16" s="427">
        <f t="shared" si="3"/>
        <v>64</v>
      </c>
      <c r="BM16" s="427">
        <f t="shared" si="3"/>
        <v>65</v>
      </c>
      <c r="BN16" s="427">
        <f t="shared" si="3"/>
        <v>66</v>
      </c>
      <c r="BO16" s="427">
        <f t="shared" ref="BO16" si="4">+BN16+1</f>
        <v>67</v>
      </c>
    </row>
    <row r="17" spans="1:67" ht="45" customHeight="1">
      <c r="A17" s="453" t="s">
        <v>459</v>
      </c>
      <c r="B17" s="451"/>
      <c r="N17" s="772" t="s">
        <v>281</v>
      </c>
      <c r="O17" s="762"/>
      <c r="P17" s="780" t="s">
        <v>282</v>
      </c>
      <c r="Q17" s="762"/>
      <c r="R17" s="772" t="s">
        <v>283</v>
      </c>
      <c r="S17" s="762"/>
      <c r="T17" s="772" t="s">
        <v>284</v>
      </c>
      <c r="U17" s="762"/>
      <c r="V17" s="772" t="s">
        <v>285</v>
      </c>
      <c r="W17" s="761"/>
      <c r="X17" s="762"/>
      <c r="Y17" s="772" t="s">
        <v>286</v>
      </c>
      <c r="Z17" s="761"/>
      <c r="AA17" s="762"/>
      <c r="AB17" s="772" t="s">
        <v>287</v>
      </c>
      <c r="AC17" s="762"/>
      <c r="AD17" s="772" t="s">
        <v>288</v>
      </c>
      <c r="AE17" s="762"/>
      <c r="AF17" s="772" t="s">
        <v>289</v>
      </c>
      <c r="AG17" s="761"/>
      <c r="AH17" s="761"/>
      <c r="AI17" s="761"/>
      <c r="AJ17" s="761"/>
      <c r="AK17" s="761"/>
      <c r="AL17" s="761"/>
      <c r="AM17" s="762"/>
      <c r="AN17" s="772" t="s">
        <v>290</v>
      </c>
      <c r="AO17" s="761"/>
      <c r="AP17" s="761"/>
      <c r="AQ17" s="761"/>
      <c r="AR17" s="762"/>
      <c r="AS17" s="772" t="s">
        <v>291</v>
      </c>
      <c r="AT17" s="761"/>
      <c r="AU17" s="762"/>
      <c r="AV17" s="452" t="s">
        <v>292</v>
      </c>
      <c r="AW17" s="772" t="s">
        <v>293</v>
      </c>
      <c r="AX17" s="761"/>
      <c r="AY17" s="761"/>
      <c r="AZ17" s="761"/>
      <c r="BA17" s="761"/>
      <c r="BB17" s="762"/>
      <c r="BC17" s="452" t="s">
        <v>294</v>
      </c>
      <c r="BD17" s="452" t="s">
        <v>295</v>
      </c>
      <c r="BE17" s="452" t="s">
        <v>296</v>
      </c>
      <c r="BF17" s="452" t="s">
        <v>297</v>
      </c>
      <c r="BG17" s="452" t="s">
        <v>298</v>
      </c>
      <c r="BH17" s="452" t="s">
        <v>299</v>
      </c>
      <c r="BI17" s="452" t="s">
        <v>300</v>
      </c>
      <c r="BJ17" s="452" t="s">
        <v>301</v>
      </c>
      <c r="BK17" s="452" t="s">
        <v>302</v>
      </c>
      <c r="BL17" s="452" t="s">
        <v>303</v>
      </c>
      <c r="BM17" s="452" t="s">
        <v>304</v>
      </c>
      <c r="BN17" s="452" t="s">
        <v>305</v>
      </c>
      <c r="BO17" s="452" t="s">
        <v>306</v>
      </c>
    </row>
    <row r="18" spans="1:67" s="424" customFormat="1" ht="15.6" customHeight="1">
      <c r="B18" s="427"/>
      <c r="C18" s="427"/>
      <c r="D18" s="427"/>
      <c r="E18" s="427"/>
      <c r="F18" s="427"/>
      <c r="G18" s="427"/>
      <c r="H18" s="427"/>
      <c r="I18" s="427"/>
      <c r="J18" s="427"/>
      <c r="K18" s="427"/>
      <c r="M18" s="446"/>
      <c r="N18" s="853" t="s">
        <v>33</v>
      </c>
      <c r="O18" s="854"/>
      <c r="P18" s="853"/>
      <c r="Q18" s="854"/>
      <c r="R18" s="853"/>
      <c r="S18" s="854"/>
      <c r="T18" s="853"/>
      <c r="U18" s="854"/>
      <c r="V18" s="867"/>
      <c r="W18" s="868"/>
      <c r="X18" s="868"/>
      <c r="Y18" s="867"/>
      <c r="Z18" s="868"/>
      <c r="AA18" s="868"/>
      <c r="AB18" s="853"/>
      <c r="AC18" s="854"/>
      <c r="AD18" s="853"/>
      <c r="AE18" s="854"/>
      <c r="AF18" s="855" t="s">
        <v>24</v>
      </c>
      <c r="AG18" s="854"/>
      <c r="AH18" s="854"/>
      <c r="AI18" s="854"/>
      <c r="AJ18" s="854"/>
      <c r="AK18" s="854"/>
      <c r="AL18" s="854"/>
      <c r="AM18" s="854"/>
      <c r="AN18" s="853" t="s">
        <v>307</v>
      </c>
      <c r="AO18" s="854"/>
      <c r="AP18" s="854"/>
      <c r="AQ18" s="854"/>
      <c r="AR18" s="854"/>
      <c r="AS18" s="853" t="s">
        <v>308</v>
      </c>
      <c r="AT18" s="854"/>
      <c r="AU18" s="854"/>
      <c r="AV18" s="417" t="s">
        <v>84</v>
      </c>
      <c r="AW18" s="856" t="s">
        <v>309</v>
      </c>
      <c r="AX18" s="854"/>
      <c r="AY18" s="854"/>
      <c r="AZ18" s="854"/>
      <c r="BA18" s="854"/>
      <c r="BB18" s="854"/>
      <c r="BC18" s="418" t="s">
        <v>462</v>
      </c>
      <c r="BD18" s="418" t="s">
        <v>463</v>
      </c>
      <c r="BE18" s="418" t="s">
        <v>464</v>
      </c>
      <c r="BF18" s="418" t="s">
        <v>465</v>
      </c>
      <c r="BG18" s="418" t="s">
        <v>466</v>
      </c>
      <c r="BH18" s="418" t="s">
        <v>467</v>
      </c>
      <c r="BI18" s="418" t="s">
        <v>468</v>
      </c>
      <c r="BJ18" s="418" t="s">
        <v>469</v>
      </c>
      <c r="BK18" s="418" t="s">
        <v>470</v>
      </c>
      <c r="BL18" s="418" t="s">
        <v>471</v>
      </c>
      <c r="BM18" s="418" t="s">
        <v>472</v>
      </c>
      <c r="BN18" s="418" t="s">
        <v>473</v>
      </c>
      <c r="BO18" s="418" t="s">
        <v>474</v>
      </c>
    </row>
    <row r="19" spans="1:67" s="424" customFormat="1"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M19" s="446"/>
      <c r="N19" s="853" t="s">
        <v>33</v>
      </c>
      <c r="O19" s="854"/>
      <c r="P19" s="853"/>
      <c r="Q19" s="854"/>
      <c r="R19" s="853"/>
      <c r="S19" s="854"/>
      <c r="T19" s="853"/>
      <c r="U19" s="854"/>
      <c r="V19" s="853"/>
      <c r="W19" s="854"/>
      <c r="X19" s="854"/>
      <c r="Y19" s="853"/>
      <c r="Z19" s="854"/>
      <c r="AA19" s="854"/>
      <c r="AB19" s="853"/>
      <c r="AC19" s="854"/>
      <c r="AD19" s="853"/>
      <c r="AE19" s="854"/>
      <c r="AF19" s="855" t="s">
        <v>24</v>
      </c>
      <c r="AG19" s="854"/>
      <c r="AH19" s="854"/>
      <c r="AI19" s="854"/>
      <c r="AJ19" s="854"/>
      <c r="AK19" s="854"/>
      <c r="AL19" s="854"/>
      <c r="AM19" s="854"/>
      <c r="AN19" s="853" t="s">
        <v>307</v>
      </c>
      <c r="AO19" s="854"/>
      <c r="AP19" s="854"/>
      <c r="AQ19" s="854"/>
      <c r="AR19" s="854"/>
      <c r="AS19" s="853" t="s">
        <v>310</v>
      </c>
      <c r="AT19" s="854"/>
      <c r="AU19" s="854"/>
      <c r="AV19" s="417" t="s">
        <v>99</v>
      </c>
      <c r="AW19" s="856" t="s">
        <v>311</v>
      </c>
      <c r="AX19" s="854"/>
      <c r="AY19" s="854"/>
      <c r="AZ19" s="854"/>
      <c r="BA19" s="854"/>
      <c r="BB19" s="854"/>
      <c r="BC19" s="418" t="s">
        <v>475</v>
      </c>
      <c r="BD19" s="419" t="s">
        <v>465</v>
      </c>
      <c r="BE19" s="418" t="s">
        <v>475</v>
      </c>
      <c r="BF19" s="419" t="s">
        <v>465</v>
      </c>
      <c r="BG19" s="419" t="s">
        <v>465</v>
      </c>
      <c r="BH19" s="419" t="s">
        <v>465</v>
      </c>
      <c r="BI19" s="419" t="s">
        <v>465</v>
      </c>
      <c r="BJ19" s="419" t="s">
        <v>465</v>
      </c>
      <c r="BK19" s="419" t="s">
        <v>465</v>
      </c>
      <c r="BL19" s="419" t="s">
        <v>465</v>
      </c>
      <c r="BM19" s="419" t="s">
        <v>465</v>
      </c>
      <c r="BN19" s="419" t="s">
        <v>465</v>
      </c>
      <c r="BO19" s="419" t="s">
        <v>465</v>
      </c>
    </row>
    <row r="20" spans="1:67" s="424" customFormat="1" ht="14.45" customHeight="1"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M20" s="446"/>
      <c r="N20" s="853" t="s">
        <v>33</v>
      </c>
      <c r="O20" s="854"/>
      <c r="P20" s="853"/>
      <c r="Q20" s="854"/>
      <c r="R20" s="853"/>
      <c r="S20" s="854"/>
      <c r="T20" s="853"/>
      <c r="U20" s="854"/>
      <c r="V20" s="853"/>
      <c r="W20" s="854"/>
      <c r="X20" s="854"/>
      <c r="Y20" s="853"/>
      <c r="Z20" s="854"/>
      <c r="AA20" s="854"/>
      <c r="AB20" s="853"/>
      <c r="AC20" s="854"/>
      <c r="AD20" s="853"/>
      <c r="AE20" s="854"/>
      <c r="AF20" s="855" t="s">
        <v>24</v>
      </c>
      <c r="AG20" s="854"/>
      <c r="AH20" s="854"/>
      <c r="AI20" s="854"/>
      <c r="AJ20" s="854"/>
      <c r="AK20" s="854"/>
      <c r="AL20" s="854"/>
      <c r="AM20" s="854"/>
      <c r="AN20" s="853" t="s">
        <v>307</v>
      </c>
      <c r="AO20" s="854"/>
      <c r="AP20" s="854"/>
      <c r="AQ20" s="854"/>
      <c r="AR20" s="854"/>
      <c r="AS20" s="853" t="s">
        <v>310</v>
      </c>
      <c r="AT20" s="854"/>
      <c r="AU20" s="854"/>
      <c r="AV20" s="417" t="s">
        <v>42</v>
      </c>
      <c r="AW20" s="856" t="s">
        <v>312</v>
      </c>
      <c r="AX20" s="854"/>
      <c r="AY20" s="854"/>
      <c r="AZ20" s="854"/>
      <c r="BA20" s="854"/>
      <c r="BB20" s="854"/>
      <c r="BC20" s="418" t="s">
        <v>476</v>
      </c>
      <c r="BD20" s="418" t="s">
        <v>477</v>
      </c>
      <c r="BE20" s="418" t="s">
        <v>478</v>
      </c>
      <c r="BF20" s="419" t="s">
        <v>465</v>
      </c>
      <c r="BG20" s="418" t="s">
        <v>479</v>
      </c>
      <c r="BH20" s="418" t="s">
        <v>480</v>
      </c>
      <c r="BI20" s="418" t="s">
        <v>481</v>
      </c>
      <c r="BJ20" s="418" t="s">
        <v>482</v>
      </c>
      <c r="BK20" s="418" t="s">
        <v>483</v>
      </c>
      <c r="BL20" s="418" t="s">
        <v>484</v>
      </c>
      <c r="BM20" s="418" t="s">
        <v>483</v>
      </c>
      <c r="BN20" s="419" t="s">
        <v>465</v>
      </c>
      <c r="BO20" s="419" t="s">
        <v>465</v>
      </c>
    </row>
    <row r="21" spans="1:67" s="429" customFormat="1"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M21" s="470"/>
      <c r="N21" s="843" t="s">
        <v>33</v>
      </c>
      <c r="O21" s="842"/>
      <c r="P21" s="843" t="s">
        <v>313</v>
      </c>
      <c r="Q21" s="842"/>
      <c r="R21" s="843"/>
      <c r="S21" s="842"/>
      <c r="T21" s="843"/>
      <c r="U21" s="842"/>
      <c r="V21" s="843"/>
      <c r="W21" s="842"/>
      <c r="X21" s="842"/>
      <c r="Y21" s="843"/>
      <c r="Z21" s="842"/>
      <c r="AA21" s="842"/>
      <c r="AB21" s="843"/>
      <c r="AC21" s="842"/>
      <c r="AD21" s="843"/>
      <c r="AE21" s="842"/>
      <c r="AF21" s="844" t="s">
        <v>23</v>
      </c>
      <c r="AG21" s="842"/>
      <c r="AH21" s="842"/>
      <c r="AI21" s="842"/>
      <c r="AJ21" s="842"/>
      <c r="AK21" s="842"/>
      <c r="AL21" s="842"/>
      <c r="AM21" s="842"/>
      <c r="AN21" s="843" t="s">
        <v>307</v>
      </c>
      <c r="AO21" s="842"/>
      <c r="AP21" s="842"/>
      <c r="AQ21" s="842"/>
      <c r="AR21" s="842"/>
      <c r="AS21" s="843" t="s">
        <v>308</v>
      </c>
      <c r="AT21" s="842"/>
      <c r="AU21" s="842"/>
      <c r="AV21" s="458" t="s">
        <v>84</v>
      </c>
      <c r="AW21" s="845" t="s">
        <v>309</v>
      </c>
      <c r="AX21" s="842"/>
      <c r="AY21" s="842"/>
      <c r="AZ21" s="842"/>
      <c r="BA21" s="842"/>
      <c r="BB21" s="842"/>
      <c r="BC21" s="457" t="s">
        <v>485</v>
      </c>
      <c r="BD21" s="459" t="s">
        <v>486</v>
      </c>
      <c r="BE21" s="457" t="s">
        <v>487</v>
      </c>
      <c r="BF21" s="459" t="s">
        <v>465</v>
      </c>
      <c r="BG21" s="457" t="s">
        <v>488</v>
      </c>
      <c r="BH21" s="457" t="s">
        <v>489</v>
      </c>
      <c r="BI21" s="457" t="s">
        <v>490</v>
      </c>
      <c r="BJ21" s="457" t="s">
        <v>491</v>
      </c>
      <c r="BK21" s="457" t="s">
        <v>492</v>
      </c>
      <c r="BL21" s="457" t="s">
        <v>493</v>
      </c>
      <c r="BM21" s="457" t="s">
        <v>494</v>
      </c>
      <c r="BN21" s="457" t="s">
        <v>495</v>
      </c>
      <c r="BO21" s="457" t="s">
        <v>496</v>
      </c>
    </row>
    <row r="22" spans="1:67" s="424" customFormat="1">
      <c r="B22" s="427"/>
      <c r="C22" s="427"/>
      <c r="D22" s="427"/>
      <c r="E22" s="427"/>
      <c r="F22" s="427"/>
      <c r="G22" s="427"/>
      <c r="H22" s="427"/>
      <c r="I22" s="427"/>
      <c r="J22" s="427"/>
      <c r="K22" s="427"/>
      <c r="M22" s="446"/>
      <c r="N22" s="853" t="s">
        <v>33</v>
      </c>
      <c r="O22" s="854"/>
      <c r="P22" s="853" t="s">
        <v>313</v>
      </c>
      <c r="Q22" s="854"/>
      <c r="R22" s="853" t="s">
        <v>314</v>
      </c>
      <c r="S22" s="854"/>
      <c r="T22" s="853"/>
      <c r="U22" s="854"/>
      <c r="V22" s="853"/>
      <c r="W22" s="854"/>
      <c r="X22" s="854"/>
      <c r="Y22" s="853"/>
      <c r="Z22" s="854"/>
      <c r="AA22" s="854"/>
      <c r="AB22" s="853"/>
      <c r="AC22" s="854"/>
      <c r="AD22" s="853"/>
      <c r="AE22" s="854"/>
      <c r="AF22" s="855" t="s">
        <v>23</v>
      </c>
      <c r="AG22" s="854"/>
      <c r="AH22" s="854"/>
      <c r="AI22" s="854"/>
      <c r="AJ22" s="854"/>
      <c r="AK22" s="854"/>
      <c r="AL22" s="854"/>
      <c r="AM22" s="854"/>
      <c r="AN22" s="853" t="s">
        <v>307</v>
      </c>
      <c r="AO22" s="854"/>
      <c r="AP22" s="854"/>
      <c r="AQ22" s="854"/>
      <c r="AR22" s="854"/>
      <c r="AS22" s="853" t="s">
        <v>308</v>
      </c>
      <c r="AT22" s="854"/>
      <c r="AU22" s="854"/>
      <c r="AV22" s="417" t="s">
        <v>84</v>
      </c>
      <c r="AW22" s="856" t="s">
        <v>309</v>
      </c>
      <c r="AX22" s="854"/>
      <c r="AY22" s="854"/>
      <c r="AZ22" s="854"/>
      <c r="BA22" s="854"/>
      <c r="BB22" s="854"/>
      <c r="BC22" s="418" t="s">
        <v>485</v>
      </c>
      <c r="BD22" s="419" t="s">
        <v>486</v>
      </c>
      <c r="BE22" s="418" t="s">
        <v>487</v>
      </c>
      <c r="BF22" s="419" t="s">
        <v>465</v>
      </c>
      <c r="BG22" s="418" t="s">
        <v>488</v>
      </c>
      <c r="BH22" s="418" t="s">
        <v>489</v>
      </c>
      <c r="BI22" s="418" t="s">
        <v>490</v>
      </c>
      <c r="BJ22" s="418" t="s">
        <v>491</v>
      </c>
      <c r="BK22" s="418" t="s">
        <v>492</v>
      </c>
      <c r="BL22" s="418" t="s">
        <v>493</v>
      </c>
      <c r="BM22" s="418" t="s">
        <v>494</v>
      </c>
      <c r="BN22" s="418" t="s">
        <v>495</v>
      </c>
      <c r="BO22" s="418" t="s">
        <v>496</v>
      </c>
    </row>
    <row r="23" spans="1:67" s="424" customFormat="1"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M23" s="446"/>
      <c r="N23" s="853" t="s">
        <v>33</v>
      </c>
      <c r="O23" s="854"/>
      <c r="P23" s="853" t="s">
        <v>313</v>
      </c>
      <c r="Q23" s="854"/>
      <c r="R23" s="853" t="s">
        <v>314</v>
      </c>
      <c r="S23" s="854"/>
      <c r="T23" s="853" t="s">
        <v>313</v>
      </c>
      <c r="U23" s="854"/>
      <c r="V23" s="853"/>
      <c r="W23" s="854"/>
      <c r="X23" s="854"/>
      <c r="Y23" s="853"/>
      <c r="Z23" s="854"/>
      <c r="AA23" s="854"/>
      <c r="AB23" s="853"/>
      <c r="AC23" s="854"/>
      <c r="AD23" s="853"/>
      <c r="AE23" s="854"/>
      <c r="AF23" s="855" t="s">
        <v>315</v>
      </c>
      <c r="AG23" s="854"/>
      <c r="AH23" s="854"/>
      <c r="AI23" s="854"/>
      <c r="AJ23" s="854"/>
      <c r="AK23" s="854"/>
      <c r="AL23" s="854"/>
      <c r="AM23" s="854"/>
      <c r="AN23" s="853" t="s">
        <v>307</v>
      </c>
      <c r="AO23" s="854"/>
      <c r="AP23" s="854"/>
      <c r="AQ23" s="854"/>
      <c r="AR23" s="854"/>
      <c r="AS23" s="853" t="s">
        <v>308</v>
      </c>
      <c r="AT23" s="854"/>
      <c r="AU23" s="854"/>
      <c r="AV23" s="417" t="s">
        <v>84</v>
      </c>
      <c r="AW23" s="856" t="s">
        <v>309</v>
      </c>
      <c r="AX23" s="854"/>
      <c r="AY23" s="854"/>
      <c r="AZ23" s="854"/>
      <c r="BA23" s="854"/>
      <c r="BB23" s="854"/>
      <c r="BC23" s="418" t="s">
        <v>497</v>
      </c>
      <c r="BD23" s="419" t="s">
        <v>497</v>
      </c>
      <c r="BE23" s="419" t="s">
        <v>465</v>
      </c>
      <c r="BF23" s="419" t="s">
        <v>465</v>
      </c>
      <c r="BG23" s="418" t="s">
        <v>498</v>
      </c>
      <c r="BH23" s="418" t="s">
        <v>499</v>
      </c>
      <c r="BI23" s="418" t="s">
        <v>500</v>
      </c>
      <c r="BJ23" s="418" t="s">
        <v>501</v>
      </c>
      <c r="BK23" s="418" t="s">
        <v>500</v>
      </c>
      <c r="BL23" s="419" t="s">
        <v>465</v>
      </c>
      <c r="BM23" s="418" t="s">
        <v>500</v>
      </c>
      <c r="BN23" s="419" t="s">
        <v>465</v>
      </c>
      <c r="BO23" s="418" t="s">
        <v>502</v>
      </c>
    </row>
    <row r="24" spans="1:67" s="424" customFormat="1"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M24" s="446"/>
      <c r="N24" s="853" t="s">
        <v>33</v>
      </c>
      <c r="O24" s="854"/>
      <c r="P24" s="853" t="s">
        <v>313</v>
      </c>
      <c r="Q24" s="854"/>
      <c r="R24" s="853" t="s">
        <v>314</v>
      </c>
      <c r="S24" s="854"/>
      <c r="T24" s="853" t="s">
        <v>313</v>
      </c>
      <c r="U24" s="854"/>
      <c r="V24" s="853" t="s">
        <v>313</v>
      </c>
      <c r="W24" s="854"/>
      <c r="X24" s="854"/>
      <c r="Y24" s="853"/>
      <c r="Z24" s="854"/>
      <c r="AA24" s="854"/>
      <c r="AB24" s="853"/>
      <c r="AC24" s="854"/>
      <c r="AD24" s="853"/>
      <c r="AE24" s="854"/>
      <c r="AF24" s="855" t="s">
        <v>219</v>
      </c>
      <c r="AG24" s="854"/>
      <c r="AH24" s="854"/>
      <c r="AI24" s="854"/>
      <c r="AJ24" s="854"/>
      <c r="AK24" s="854"/>
      <c r="AL24" s="854"/>
      <c r="AM24" s="854"/>
      <c r="AN24" s="853" t="s">
        <v>307</v>
      </c>
      <c r="AO24" s="854"/>
      <c r="AP24" s="854"/>
      <c r="AQ24" s="854"/>
      <c r="AR24" s="854"/>
      <c r="AS24" s="853" t="s">
        <v>308</v>
      </c>
      <c r="AT24" s="854"/>
      <c r="AU24" s="854"/>
      <c r="AV24" s="417" t="s">
        <v>84</v>
      </c>
      <c r="AW24" s="856" t="s">
        <v>309</v>
      </c>
      <c r="AX24" s="854"/>
      <c r="AY24" s="854"/>
      <c r="AZ24" s="854"/>
      <c r="BA24" s="854"/>
      <c r="BB24" s="854"/>
      <c r="BC24" s="418" t="s">
        <v>503</v>
      </c>
      <c r="BD24" s="419" t="s">
        <v>503</v>
      </c>
      <c r="BE24" s="419" t="s">
        <v>465</v>
      </c>
      <c r="BF24" s="419" t="s">
        <v>465</v>
      </c>
      <c r="BG24" s="418" t="s">
        <v>504</v>
      </c>
      <c r="BH24" s="418" t="s">
        <v>505</v>
      </c>
      <c r="BI24" s="418" t="s">
        <v>506</v>
      </c>
      <c r="BJ24" s="418" t="s">
        <v>507</v>
      </c>
      <c r="BK24" s="418" t="s">
        <v>506</v>
      </c>
      <c r="BL24" s="419" t="s">
        <v>465</v>
      </c>
      <c r="BM24" s="418" t="s">
        <v>506</v>
      </c>
      <c r="BN24" s="419" t="s">
        <v>465</v>
      </c>
      <c r="BO24" s="418" t="s">
        <v>508</v>
      </c>
    </row>
    <row r="25" spans="1:67" s="433" customFormat="1">
      <c r="A25" s="433" t="str">
        <f>+B25&amp;"-"&amp;C25&amp;"-"&amp;D25&amp;"-"&amp;E25&amp;"-"&amp;F25&amp;"-"&amp;G25&amp;"-"&amp;AV25</f>
        <v>A-1-0-1-1-1-10</v>
      </c>
      <c r="B25" s="434" t="str">
        <f t="shared" ref="B25:B88" si="5">+N25</f>
        <v>A</v>
      </c>
      <c r="C25" s="434" t="str">
        <f t="shared" ref="C25:C88" si="6">+P25</f>
        <v>1</v>
      </c>
      <c r="D25" s="434" t="str">
        <f t="shared" ref="D25:D88" si="7">+R25</f>
        <v>0</v>
      </c>
      <c r="E25" s="434" t="str">
        <f t="shared" ref="E25:E88" si="8">+T25</f>
        <v>1</v>
      </c>
      <c r="F25" s="434" t="str">
        <f t="shared" ref="F25:F88" si="9">+V25</f>
        <v>1</v>
      </c>
      <c r="G25" s="434" t="str">
        <f t="shared" ref="G25:G88" si="10">+Y25</f>
        <v>1</v>
      </c>
      <c r="H25" s="434"/>
      <c r="I25" s="434"/>
      <c r="J25" s="434"/>
      <c r="K25" s="434"/>
      <c r="M25" s="447"/>
      <c r="N25" s="849" t="s">
        <v>33</v>
      </c>
      <c r="O25" s="850"/>
      <c r="P25" s="849" t="s">
        <v>313</v>
      </c>
      <c r="Q25" s="850"/>
      <c r="R25" s="849" t="s">
        <v>314</v>
      </c>
      <c r="S25" s="850"/>
      <c r="T25" s="849" t="s">
        <v>313</v>
      </c>
      <c r="U25" s="850"/>
      <c r="V25" s="849" t="s">
        <v>313</v>
      </c>
      <c r="W25" s="850"/>
      <c r="X25" s="850"/>
      <c r="Y25" s="849" t="s">
        <v>313</v>
      </c>
      <c r="Z25" s="850"/>
      <c r="AA25" s="850"/>
      <c r="AB25" s="849"/>
      <c r="AC25" s="850"/>
      <c r="AD25" s="849"/>
      <c r="AE25" s="850"/>
      <c r="AF25" s="852" t="s">
        <v>34</v>
      </c>
      <c r="AG25" s="850"/>
      <c r="AH25" s="850"/>
      <c r="AI25" s="850"/>
      <c r="AJ25" s="850"/>
      <c r="AK25" s="850"/>
      <c r="AL25" s="850"/>
      <c r="AM25" s="850"/>
      <c r="AN25" s="849" t="s">
        <v>307</v>
      </c>
      <c r="AO25" s="850"/>
      <c r="AP25" s="850"/>
      <c r="AQ25" s="850"/>
      <c r="AR25" s="850"/>
      <c r="AS25" s="849" t="s">
        <v>308</v>
      </c>
      <c r="AT25" s="850"/>
      <c r="AU25" s="850"/>
      <c r="AV25" s="435" t="s">
        <v>84</v>
      </c>
      <c r="AW25" s="851" t="s">
        <v>309</v>
      </c>
      <c r="AX25" s="850"/>
      <c r="AY25" s="850"/>
      <c r="AZ25" s="850"/>
      <c r="BA25" s="850"/>
      <c r="BB25" s="850"/>
      <c r="BC25" s="436">
        <v>81215000000</v>
      </c>
      <c r="BD25" s="436">
        <v>81215000000</v>
      </c>
      <c r="BE25" s="437">
        <v>0</v>
      </c>
      <c r="BF25" s="437">
        <v>0</v>
      </c>
      <c r="BG25" s="436">
        <v>46415931397</v>
      </c>
      <c r="BH25" s="436">
        <v>34799068603</v>
      </c>
      <c r="BI25" s="436">
        <v>46415918706</v>
      </c>
      <c r="BJ25" s="436">
        <v>12691</v>
      </c>
      <c r="BK25" s="436">
        <v>46415918706</v>
      </c>
      <c r="BL25" s="437">
        <v>0</v>
      </c>
      <c r="BM25" s="436" t="s">
        <v>509</v>
      </c>
      <c r="BN25" s="437" t="s">
        <v>465</v>
      </c>
      <c r="BO25" s="437" t="s">
        <v>510</v>
      </c>
    </row>
    <row r="26" spans="1:67" s="433" customFormat="1">
      <c r="A26" s="433" t="str">
        <f t="shared" ref="A26:A27" si="11">+B26&amp;"-"&amp;C26&amp;"-"&amp;D26&amp;"-"&amp;E26&amp;"-"&amp;F26&amp;"-"&amp;G26&amp;"-"&amp;AV26</f>
        <v>A-1-0-1-1-2-10</v>
      </c>
      <c r="B26" s="434" t="str">
        <f t="shared" si="5"/>
        <v>A</v>
      </c>
      <c r="C26" s="434" t="str">
        <f t="shared" si="6"/>
        <v>1</v>
      </c>
      <c r="D26" s="434" t="str">
        <f t="shared" si="7"/>
        <v>0</v>
      </c>
      <c r="E26" s="434" t="str">
        <f t="shared" si="8"/>
        <v>1</v>
      </c>
      <c r="F26" s="434" t="str">
        <f t="shared" si="9"/>
        <v>1</v>
      </c>
      <c r="G26" s="434" t="str">
        <f t="shared" si="10"/>
        <v>2</v>
      </c>
      <c r="H26" s="434"/>
      <c r="I26" s="434"/>
      <c r="J26" s="434"/>
      <c r="K26" s="434"/>
      <c r="M26" s="447"/>
      <c r="N26" s="849" t="s">
        <v>33</v>
      </c>
      <c r="O26" s="850"/>
      <c r="P26" s="849" t="s">
        <v>313</v>
      </c>
      <c r="Q26" s="850"/>
      <c r="R26" s="849" t="s">
        <v>314</v>
      </c>
      <c r="S26" s="850"/>
      <c r="T26" s="849" t="s">
        <v>313</v>
      </c>
      <c r="U26" s="850"/>
      <c r="V26" s="849" t="s">
        <v>313</v>
      </c>
      <c r="W26" s="850"/>
      <c r="X26" s="850"/>
      <c r="Y26" s="849" t="s">
        <v>316</v>
      </c>
      <c r="Z26" s="850"/>
      <c r="AA26" s="850"/>
      <c r="AB26" s="849"/>
      <c r="AC26" s="850"/>
      <c r="AD26" s="849"/>
      <c r="AE26" s="850"/>
      <c r="AF26" s="852" t="s">
        <v>35</v>
      </c>
      <c r="AG26" s="850"/>
      <c r="AH26" s="850"/>
      <c r="AI26" s="850"/>
      <c r="AJ26" s="850"/>
      <c r="AK26" s="850"/>
      <c r="AL26" s="850"/>
      <c r="AM26" s="850"/>
      <c r="AN26" s="849" t="s">
        <v>307</v>
      </c>
      <c r="AO26" s="850"/>
      <c r="AP26" s="850"/>
      <c r="AQ26" s="850"/>
      <c r="AR26" s="850"/>
      <c r="AS26" s="849" t="s">
        <v>308</v>
      </c>
      <c r="AT26" s="850"/>
      <c r="AU26" s="850"/>
      <c r="AV26" s="435" t="s">
        <v>84</v>
      </c>
      <c r="AW26" s="851" t="s">
        <v>309</v>
      </c>
      <c r="AX26" s="850"/>
      <c r="AY26" s="850"/>
      <c r="AZ26" s="850"/>
      <c r="BA26" s="850"/>
      <c r="BB26" s="850"/>
      <c r="BC26" s="436">
        <v>5000000000</v>
      </c>
      <c r="BD26" s="436">
        <v>5000000000</v>
      </c>
      <c r="BE26" s="437">
        <v>0</v>
      </c>
      <c r="BF26" s="437">
        <v>0</v>
      </c>
      <c r="BG26" s="436">
        <v>2911564978</v>
      </c>
      <c r="BH26" s="436">
        <v>2088435022</v>
      </c>
      <c r="BI26" s="436">
        <v>2911564978</v>
      </c>
      <c r="BJ26" s="437">
        <v>0</v>
      </c>
      <c r="BK26" s="436">
        <v>2911564978</v>
      </c>
      <c r="BL26" s="437">
        <v>0</v>
      </c>
      <c r="BM26" s="436" t="s">
        <v>511</v>
      </c>
      <c r="BN26" s="437" t="s">
        <v>465</v>
      </c>
      <c r="BO26" s="437" t="s">
        <v>512</v>
      </c>
    </row>
    <row r="27" spans="1:67" s="433" customFormat="1">
      <c r="A27" s="433" t="str">
        <f t="shared" si="11"/>
        <v>A-1-0-1-1-4-10</v>
      </c>
      <c r="B27" s="434" t="str">
        <f t="shared" si="5"/>
        <v>A</v>
      </c>
      <c r="C27" s="434" t="str">
        <f t="shared" si="6"/>
        <v>1</v>
      </c>
      <c r="D27" s="434" t="str">
        <f t="shared" si="7"/>
        <v>0</v>
      </c>
      <c r="E27" s="434" t="str">
        <f t="shared" si="8"/>
        <v>1</v>
      </c>
      <c r="F27" s="434" t="str">
        <f t="shared" si="9"/>
        <v>1</v>
      </c>
      <c r="G27" s="434" t="str">
        <f t="shared" si="10"/>
        <v>4</v>
      </c>
      <c r="H27" s="434"/>
      <c r="I27" s="434"/>
      <c r="J27" s="434"/>
      <c r="K27" s="434"/>
      <c r="M27" s="447"/>
      <c r="N27" s="849" t="s">
        <v>33</v>
      </c>
      <c r="O27" s="850"/>
      <c r="P27" s="849" t="s">
        <v>313</v>
      </c>
      <c r="Q27" s="850"/>
      <c r="R27" s="849" t="s">
        <v>314</v>
      </c>
      <c r="S27" s="850"/>
      <c r="T27" s="849" t="s">
        <v>313</v>
      </c>
      <c r="U27" s="850"/>
      <c r="V27" s="849" t="s">
        <v>313</v>
      </c>
      <c r="W27" s="850"/>
      <c r="X27" s="850"/>
      <c r="Y27" s="849" t="s">
        <v>317</v>
      </c>
      <c r="Z27" s="850"/>
      <c r="AA27" s="850"/>
      <c r="AB27" s="849"/>
      <c r="AC27" s="850"/>
      <c r="AD27" s="849"/>
      <c r="AE27" s="850"/>
      <c r="AF27" s="852" t="s">
        <v>36</v>
      </c>
      <c r="AG27" s="850"/>
      <c r="AH27" s="850"/>
      <c r="AI27" s="850"/>
      <c r="AJ27" s="850"/>
      <c r="AK27" s="850"/>
      <c r="AL27" s="850"/>
      <c r="AM27" s="850"/>
      <c r="AN27" s="849" t="s">
        <v>307</v>
      </c>
      <c r="AO27" s="850"/>
      <c r="AP27" s="850"/>
      <c r="AQ27" s="850"/>
      <c r="AR27" s="850"/>
      <c r="AS27" s="849" t="s">
        <v>308</v>
      </c>
      <c r="AT27" s="850"/>
      <c r="AU27" s="850"/>
      <c r="AV27" s="435" t="s">
        <v>84</v>
      </c>
      <c r="AW27" s="851" t="s">
        <v>309</v>
      </c>
      <c r="AX27" s="850"/>
      <c r="AY27" s="850"/>
      <c r="AZ27" s="850"/>
      <c r="BA27" s="850"/>
      <c r="BB27" s="850"/>
      <c r="BC27" s="436">
        <v>1000000000</v>
      </c>
      <c r="BD27" s="436">
        <v>1000000000</v>
      </c>
      <c r="BE27" s="437">
        <v>0</v>
      </c>
      <c r="BF27" s="437">
        <v>0</v>
      </c>
      <c r="BG27" s="436">
        <v>423460185</v>
      </c>
      <c r="BH27" s="436">
        <v>576539815</v>
      </c>
      <c r="BI27" s="436">
        <v>423409420</v>
      </c>
      <c r="BJ27" s="436">
        <v>50765</v>
      </c>
      <c r="BK27" s="436">
        <v>423409420</v>
      </c>
      <c r="BL27" s="437">
        <v>0</v>
      </c>
      <c r="BM27" s="436" t="s">
        <v>513</v>
      </c>
      <c r="BN27" s="437" t="s">
        <v>465</v>
      </c>
      <c r="BO27" s="436" t="s">
        <v>514</v>
      </c>
    </row>
    <row r="28" spans="1:67" s="424" customFormat="1" ht="14.45" customHeight="1">
      <c r="B28" s="427" t="str">
        <f t="shared" si="5"/>
        <v>A</v>
      </c>
      <c r="C28" s="427" t="str">
        <f t="shared" si="6"/>
        <v>1</v>
      </c>
      <c r="D28" s="427" t="str">
        <f t="shared" si="7"/>
        <v>0</v>
      </c>
      <c r="E28" s="427" t="str">
        <f t="shared" si="8"/>
        <v>1</v>
      </c>
      <c r="F28" s="427" t="str">
        <f t="shared" si="9"/>
        <v>4</v>
      </c>
      <c r="G28" s="427">
        <f t="shared" si="10"/>
        <v>0</v>
      </c>
      <c r="H28" s="427"/>
      <c r="I28" s="427"/>
      <c r="J28" s="427"/>
      <c r="K28" s="427"/>
      <c r="M28" s="446"/>
      <c r="N28" s="853" t="s">
        <v>33</v>
      </c>
      <c r="O28" s="854"/>
      <c r="P28" s="853" t="s">
        <v>313</v>
      </c>
      <c r="Q28" s="854"/>
      <c r="R28" s="853" t="s">
        <v>314</v>
      </c>
      <c r="S28" s="854"/>
      <c r="T28" s="853" t="s">
        <v>313</v>
      </c>
      <c r="U28" s="854"/>
      <c r="V28" s="853" t="s">
        <v>317</v>
      </c>
      <c r="W28" s="854"/>
      <c r="X28" s="854"/>
      <c r="Y28" s="853"/>
      <c r="Z28" s="854"/>
      <c r="AA28" s="854"/>
      <c r="AB28" s="853"/>
      <c r="AC28" s="854"/>
      <c r="AD28" s="853"/>
      <c r="AE28" s="854"/>
      <c r="AF28" s="855" t="s">
        <v>220</v>
      </c>
      <c r="AG28" s="854"/>
      <c r="AH28" s="854"/>
      <c r="AI28" s="854"/>
      <c r="AJ28" s="854"/>
      <c r="AK28" s="854"/>
      <c r="AL28" s="854"/>
      <c r="AM28" s="854"/>
      <c r="AN28" s="853" t="s">
        <v>307</v>
      </c>
      <c r="AO28" s="854"/>
      <c r="AP28" s="854"/>
      <c r="AQ28" s="854"/>
      <c r="AR28" s="854"/>
      <c r="AS28" s="853" t="s">
        <v>308</v>
      </c>
      <c r="AT28" s="854"/>
      <c r="AU28" s="854"/>
      <c r="AV28" s="417" t="s">
        <v>84</v>
      </c>
      <c r="AW28" s="856" t="s">
        <v>309</v>
      </c>
      <c r="AX28" s="854"/>
      <c r="AY28" s="854"/>
      <c r="AZ28" s="854"/>
      <c r="BA28" s="854"/>
      <c r="BB28" s="854"/>
      <c r="BC28" s="418">
        <v>1525000000</v>
      </c>
      <c r="BD28" s="418">
        <v>1525000000</v>
      </c>
      <c r="BE28" s="419">
        <v>0</v>
      </c>
      <c r="BF28" s="419">
        <v>0</v>
      </c>
      <c r="BG28" s="418">
        <v>859191163</v>
      </c>
      <c r="BH28" s="418">
        <v>665808837</v>
      </c>
      <c r="BI28" s="418">
        <v>859191163</v>
      </c>
      <c r="BJ28" s="419">
        <v>0</v>
      </c>
      <c r="BK28" s="418">
        <v>859191163</v>
      </c>
      <c r="BL28" s="419">
        <v>0</v>
      </c>
      <c r="BM28" s="418" t="s">
        <v>515</v>
      </c>
      <c r="BN28" s="419" t="s">
        <v>465</v>
      </c>
      <c r="BO28" s="419" t="s">
        <v>465</v>
      </c>
    </row>
    <row r="29" spans="1:67" s="433" customFormat="1">
      <c r="A29" s="433" t="str">
        <f t="shared" ref="A29:A41" si="12">+B29&amp;"-"&amp;C29&amp;"-"&amp;D29&amp;"-"&amp;E29&amp;"-"&amp;F29&amp;"-"&amp;G29&amp;"-"&amp;AV29</f>
        <v>A-1-0-1-4-2-10</v>
      </c>
      <c r="B29" s="434" t="str">
        <f t="shared" si="5"/>
        <v>A</v>
      </c>
      <c r="C29" s="434" t="str">
        <f t="shared" si="6"/>
        <v>1</v>
      </c>
      <c r="D29" s="434" t="str">
        <f t="shared" si="7"/>
        <v>0</v>
      </c>
      <c r="E29" s="434" t="str">
        <f t="shared" si="8"/>
        <v>1</v>
      </c>
      <c r="F29" s="434" t="str">
        <f t="shared" si="9"/>
        <v>4</v>
      </c>
      <c r="G29" s="434" t="str">
        <f t="shared" si="10"/>
        <v>2</v>
      </c>
      <c r="H29" s="434"/>
      <c r="I29" s="434"/>
      <c r="J29" s="434"/>
      <c r="K29" s="434"/>
      <c r="M29" s="447"/>
      <c r="N29" s="849" t="s">
        <v>33</v>
      </c>
      <c r="O29" s="850"/>
      <c r="P29" s="849" t="s">
        <v>313</v>
      </c>
      <c r="Q29" s="850"/>
      <c r="R29" s="849" t="s">
        <v>314</v>
      </c>
      <c r="S29" s="850"/>
      <c r="T29" s="849" t="s">
        <v>313</v>
      </c>
      <c r="U29" s="850"/>
      <c r="V29" s="849" t="s">
        <v>317</v>
      </c>
      <c r="W29" s="850"/>
      <c r="X29" s="850"/>
      <c r="Y29" s="849" t="s">
        <v>316</v>
      </c>
      <c r="Z29" s="850"/>
      <c r="AA29" s="850"/>
      <c r="AB29" s="849"/>
      <c r="AC29" s="850"/>
      <c r="AD29" s="849"/>
      <c r="AE29" s="850"/>
      <c r="AF29" s="852" t="s">
        <v>37</v>
      </c>
      <c r="AG29" s="850"/>
      <c r="AH29" s="850"/>
      <c r="AI29" s="850"/>
      <c r="AJ29" s="850"/>
      <c r="AK29" s="850"/>
      <c r="AL29" s="850"/>
      <c r="AM29" s="850"/>
      <c r="AN29" s="849" t="s">
        <v>307</v>
      </c>
      <c r="AO29" s="850"/>
      <c r="AP29" s="850"/>
      <c r="AQ29" s="850"/>
      <c r="AR29" s="850"/>
      <c r="AS29" s="849" t="s">
        <v>308</v>
      </c>
      <c r="AT29" s="850"/>
      <c r="AU29" s="850"/>
      <c r="AV29" s="435" t="s">
        <v>84</v>
      </c>
      <c r="AW29" s="851" t="s">
        <v>309</v>
      </c>
      <c r="AX29" s="850"/>
      <c r="AY29" s="850"/>
      <c r="AZ29" s="850"/>
      <c r="BA29" s="850"/>
      <c r="BB29" s="850"/>
      <c r="BC29" s="436">
        <v>1525000000</v>
      </c>
      <c r="BD29" s="436">
        <v>1525000000</v>
      </c>
      <c r="BE29" s="437">
        <v>0</v>
      </c>
      <c r="BF29" s="437">
        <v>0</v>
      </c>
      <c r="BG29" s="436">
        <v>859191163</v>
      </c>
      <c r="BH29" s="436">
        <v>665808837</v>
      </c>
      <c r="BI29" s="436">
        <v>859191163</v>
      </c>
      <c r="BJ29" s="437">
        <v>0</v>
      </c>
      <c r="BK29" s="436">
        <v>859191163</v>
      </c>
      <c r="BL29" s="437">
        <v>0</v>
      </c>
      <c r="BM29" s="436" t="s">
        <v>515</v>
      </c>
      <c r="BN29" s="437" t="s">
        <v>465</v>
      </c>
      <c r="BO29" s="436" t="s">
        <v>465</v>
      </c>
    </row>
    <row r="30" spans="1:67" s="424" customFormat="1" ht="14.45" customHeight="1">
      <c r="B30" s="427" t="str">
        <f t="shared" si="5"/>
        <v>A</v>
      </c>
      <c r="C30" s="427" t="str">
        <f t="shared" si="6"/>
        <v>1</v>
      </c>
      <c r="D30" s="427" t="str">
        <f t="shared" si="7"/>
        <v>0</v>
      </c>
      <c r="E30" s="427" t="str">
        <f t="shared" si="8"/>
        <v>1</v>
      </c>
      <c r="F30" s="427" t="str">
        <f t="shared" si="9"/>
        <v>5</v>
      </c>
      <c r="G30" s="427">
        <f t="shared" si="10"/>
        <v>0</v>
      </c>
      <c r="H30" s="427"/>
      <c r="I30" s="427"/>
      <c r="J30" s="427"/>
      <c r="K30" s="427"/>
      <c r="M30" s="446"/>
      <c r="N30" s="853" t="s">
        <v>33</v>
      </c>
      <c r="O30" s="854"/>
      <c r="P30" s="853" t="s">
        <v>313</v>
      </c>
      <c r="Q30" s="854"/>
      <c r="R30" s="853" t="s">
        <v>314</v>
      </c>
      <c r="S30" s="854"/>
      <c r="T30" s="853" t="s">
        <v>313</v>
      </c>
      <c r="U30" s="854"/>
      <c r="V30" s="853" t="s">
        <v>318</v>
      </c>
      <c r="W30" s="854"/>
      <c r="X30" s="854"/>
      <c r="Y30" s="853"/>
      <c r="Z30" s="854"/>
      <c r="AA30" s="854"/>
      <c r="AB30" s="853"/>
      <c r="AC30" s="854"/>
      <c r="AD30" s="853"/>
      <c r="AE30" s="854"/>
      <c r="AF30" s="855" t="s">
        <v>222</v>
      </c>
      <c r="AG30" s="854"/>
      <c r="AH30" s="854"/>
      <c r="AI30" s="854"/>
      <c r="AJ30" s="854"/>
      <c r="AK30" s="854"/>
      <c r="AL30" s="854"/>
      <c r="AM30" s="854"/>
      <c r="AN30" s="853" t="s">
        <v>307</v>
      </c>
      <c r="AO30" s="854"/>
      <c r="AP30" s="854"/>
      <c r="AQ30" s="854"/>
      <c r="AR30" s="854"/>
      <c r="AS30" s="853" t="s">
        <v>308</v>
      </c>
      <c r="AT30" s="854"/>
      <c r="AU30" s="854"/>
      <c r="AV30" s="417" t="s">
        <v>84</v>
      </c>
      <c r="AW30" s="856" t="s">
        <v>309</v>
      </c>
      <c r="AX30" s="854"/>
      <c r="AY30" s="854"/>
      <c r="AZ30" s="854"/>
      <c r="BA30" s="854"/>
      <c r="BB30" s="854"/>
      <c r="BC30" s="418">
        <v>24015000000</v>
      </c>
      <c r="BD30" s="418">
        <v>24015000000</v>
      </c>
      <c r="BE30" s="419">
        <v>0</v>
      </c>
      <c r="BF30" s="419">
        <v>0</v>
      </c>
      <c r="BG30" s="418">
        <v>6445464891</v>
      </c>
      <c r="BH30" s="418">
        <v>17569535109</v>
      </c>
      <c r="BI30" s="418">
        <v>6445460066</v>
      </c>
      <c r="BJ30" s="418">
        <v>4825</v>
      </c>
      <c r="BK30" s="418">
        <v>6445460066</v>
      </c>
      <c r="BL30" s="419">
        <v>0</v>
      </c>
      <c r="BM30" s="418" t="s">
        <v>516</v>
      </c>
      <c r="BN30" s="419" t="s">
        <v>465</v>
      </c>
      <c r="BO30" s="419" t="s">
        <v>517</v>
      </c>
    </row>
    <row r="31" spans="1:67" s="433" customFormat="1">
      <c r="A31" s="433" t="str">
        <f t="shared" si="12"/>
        <v>A-1-0-1-5-1-10</v>
      </c>
      <c r="B31" s="434" t="str">
        <f t="shared" si="5"/>
        <v>A</v>
      </c>
      <c r="C31" s="434" t="str">
        <f t="shared" si="6"/>
        <v>1</v>
      </c>
      <c r="D31" s="434" t="str">
        <f t="shared" si="7"/>
        <v>0</v>
      </c>
      <c r="E31" s="434" t="str">
        <f t="shared" si="8"/>
        <v>1</v>
      </c>
      <c r="F31" s="434" t="str">
        <f t="shared" si="9"/>
        <v>5</v>
      </c>
      <c r="G31" s="434" t="str">
        <f t="shared" si="10"/>
        <v>1</v>
      </c>
      <c r="H31" s="434"/>
      <c r="I31" s="434"/>
      <c r="J31" s="434"/>
      <c r="K31" s="434"/>
      <c r="M31" s="447"/>
      <c r="N31" s="849" t="s">
        <v>33</v>
      </c>
      <c r="O31" s="850"/>
      <c r="P31" s="849" t="s">
        <v>313</v>
      </c>
      <c r="Q31" s="850"/>
      <c r="R31" s="849" t="s">
        <v>314</v>
      </c>
      <c r="S31" s="850"/>
      <c r="T31" s="849" t="s">
        <v>313</v>
      </c>
      <c r="U31" s="850"/>
      <c r="V31" s="849" t="s">
        <v>318</v>
      </c>
      <c r="W31" s="850"/>
      <c r="X31" s="850"/>
      <c r="Y31" s="849" t="s">
        <v>313</v>
      </c>
      <c r="Z31" s="850"/>
      <c r="AA31" s="850"/>
      <c r="AB31" s="849"/>
      <c r="AC31" s="850"/>
      <c r="AD31" s="849"/>
      <c r="AE31" s="850"/>
      <c r="AF31" s="852" t="s">
        <v>38</v>
      </c>
      <c r="AG31" s="850"/>
      <c r="AH31" s="850"/>
      <c r="AI31" s="850"/>
      <c r="AJ31" s="850"/>
      <c r="AK31" s="850"/>
      <c r="AL31" s="850"/>
      <c r="AM31" s="850"/>
      <c r="AN31" s="849" t="s">
        <v>307</v>
      </c>
      <c r="AO31" s="850"/>
      <c r="AP31" s="850"/>
      <c r="AQ31" s="850"/>
      <c r="AR31" s="850"/>
      <c r="AS31" s="849" t="s">
        <v>308</v>
      </c>
      <c r="AT31" s="850"/>
      <c r="AU31" s="850"/>
      <c r="AV31" s="435" t="s">
        <v>84</v>
      </c>
      <c r="AW31" s="851" t="s">
        <v>309</v>
      </c>
      <c r="AX31" s="850"/>
      <c r="AY31" s="850"/>
      <c r="AZ31" s="850"/>
      <c r="BA31" s="850"/>
      <c r="BB31" s="850"/>
      <c r="BC31" s="436">
        <v>3150962889</v>
      </c>
      <c r="BD31" s="436">
        <v>3150962889</v>
      </c>
      <c r="BE31" s="437">
        <v>0</v>
      </c>
      <c r="BF31" s="437">
        <v>0</v>
      </c>
      <c r="BG31" s="436">
        <v>1718066101</v>
      </c>
      <c r="BH31" s="436">
        <v>1432896788</v>
      </c>
      <c r="BI31" s="436">
        <v>1718066101</v>
      </c>
      <c r="BJ31" s="437">
        <v>0</v>
      </c>
      <c r="BK31" s="436">
        <v>1718066101</v>
      </c>
      <c r="BL31" s="437">
        <v>0</v>
      </c>
      <c r="BM31" s="436" t="s">
        <v>518</v>
      </c>
      <c r="BN31" s="437" t="s">
        <v>465</v>
      </c>
      <c r="BO31" s="436" t="s">
        <v>465</v>
      </c>
    </row>
    <row r="32" spans="1:67" s="433" customFormat="1">
      <c r="A32" s="433" t="str">
        <f t="shared" si="12"/>
        <v>A-1-0-1-5-2-10</v>
      </c>
      <c r="B32" s="434" t="str">
        <f t="shared" si="5"/>
        <v>A</v>
      </c>
      <c r="C32" s="434" t="str">
        <f t="shared" si="6"/>
        <v>1</v>
      </c>
      <c r="D32" s="434" t="str">
        <f t="shared" si="7"/>
        <v>0</v>
      </c>
      <c r="E32" s="434" t="str">
        <f t="shared" si="8"/>
        <v>1</v>
      </c>
      <c r="F32" s="434" t="str">
        <f t="shared" si="9"/>
        <v>5</v>
      </c>
      <c r="G32" s="434" t="str">
        <f t="shared" si="10"/>
        <v>2</v>
      </c>
      <c r="H32" s="434"/>
      <c r="I32" s="434"/>
      <c r="J32" s="434"/>
      <c r="K32" s="434"/>
      <c r="M32" s="447"/>
      <c r="N32" s="849" t="s">
        <v>33</v>
      </c>
      <c r="O32" s="850"/>
      <c r="P32" s="849" t="s">
        <v>313</v>
      </c>
      <c r="Q32" s="850"/>
      <c r="R32" s="849" t="s">
        <v>314</v>
      </c>
      <c r="S32" s="850"/>
      <c r="T32" s="849" t="s">
        <v>313</v>
      </c>
      <c r="U32" s="850"/>
      <c r="V32" s="849" t="s">
        <v>318</v>
      </c>
      <c r="W32" s="850"/>
      <c r="X32" s="850"/>
      <c r="Y32" s="849" t="s">
        <v>316</v>
      </c>
      <c r="Z32" s="850"/>
      <c r="AA32" s="850"/>
      <c r="AB32" s="849"/>
      <c r="AC32" s="850"/>
      <c r="AD32" s="849"/>
      <c r="AE32" s="850"/>
      <c r="AF32" s="852" t="s">
        <v>39</v>
      </c>
      <c r="AG32" s="850"/>
      <c r="AH32" s="850"/>
      <c r="AI32" s="850"/>
      <c r="AJ32" s="850"/>
      <c r="AK32" s="850"/>
      <c r="AL32" s="850"/>
      <c r="AM32" s="850"/>
      <c r="AN32" s="849" t="s">
        <v>307</v>
      </c>
      <c r="AO32" s="850"/>
      <c r="AP32" s="850"/>
      <c r="AQ32" s="850"/>
      <c r="AR32" s="850"/>
      <c r="AS32" s="849" t="s">
        <v>308</v>
      </c>
      <c r="AT32" s="850"/>
      <c r="AU32" s="850"/>
      <c r="AV32" s="435" t="s">
        <v>84</v>
      </c>
      <c r="AW32" s="851" t="s">
        <v>309</v>
      </c>
      <c r="AX32" s="850"/>
      <c r="AY32" s="850"/>
      <c r="AZ32" s="850"/>
      <c r="BA32" s="850"/>
      <c r="BB32" s="850"/>
      <c r="BC32" s="436">
        <v>2597340556</v>
      </c>
      <c r="BD32" s="436">
        <v>2597340556</v>
      </c>
      <c r="BE32" s="437">
        <v>0</v>
      </c>
      <c r="BF32" s="437">
        <v>0</v>
      </c>
      <c r="BG32" s="436">
        <v>1459966961</v>
      </c>
      <c r="BH32" s="436">
        <v>1137373595</v>
      </c>
      <c r="BI32" s="436">
        <v>1459966961</v>
      </c>
      <c r="BJ32" s="437">
        <v>0</v>
      </c>
      <c r="BK32" s="436">
        <v>1459966961</v>
      </c>
      <c r="BL32" s="437">
        <v>0</v>
      </c>
      <c r="BM32" s="436" t="s">
        <v>519</v>
      </c>
      <c r="BN32" s="437" t="s">
        <v>465</v>
      </c>
      <c r="BO32" s="436" t="s">
        <v>465</v>
      </c>
    </row>
    <row r="33" spans="1:67" s="433" customFormat="1">
      <c r="A33" s="433" t="str">
        <f t="shared" si="12"/>
        <v>A-1-0-1-5-14-10</v>
      </c>
      <c r="B33" s="434" t="str">
        <f t="shared" si="5"/>
        <v>A</v>
      </c>
      <c r="C33" s="434" t="str">
        <f t="shared" si="6"/>
        <v>1</v>
      </c>
      <c r="D33" s="434" t="str">
        <f t="shared" si="7"/>
        <v>0</v>
      </c>
      <c r="E33" s="434" t="str">
        <f t="shared" si="8"/>
        <v>1</v>
      </c>
      <c r="F33" s="434" t="str">
        <f t="shared" si="9"/>
        <v>5</v>
      </c>
      <c r="G33" s="434" t="str">
        <f t="shared" si="10"/>
        <v>14</v>
      </c>
      <c r="H33" s="434"/>
      <c r="I33" s="434"/>
      <c r="J33" s="434"/>
      <c r="K33" s="434"/>
      <c r="M33" s="447"/>
      <c r="N33" s="849" t="s">
        <v>33</v>
      </c>
      <c r="O33" s="850"/>
      <c r="P33" s="849" t="s">
        <v>313</v>
      </c>
      <c r="Q33" s="850"/>
      <c r="R33" s="849" t="s">
        <v>314</v>
      </c>
      <c r="S33" s="850"/>
      <c r="T33" s="849" t="s">
        <v>313</v>
      </c>
      <c r="U33" s="850"/>
      <c r="V33" s="849" t="s">
        <v>318</v>
      </c>
      <c r="W33" s="850"/>
      <c r="X33" s="850"/>
      <c r="Y33" s="849" t="s">
        <v>319</v>
      </c>
      <c r="Z33" s="850"/>
      <c r="AA33" s="850"/>
      <c r="AB33" s="849"/>
      <c r="AC33" s="850"/>
      <c r="AD33" s="849"/>
      <c r="AE33" s="850"/>
      <c r="AF33" s="852" t="s">
        <v>40</v>
      </c>
      <c r="AG33" s="850"/>
      <c r="AH33" s="850"/>
      <c r="AI33" s="850"/>
      <c r="AJ33" s="850"/>
      <c r="AK33" s="850"/>
      <c r="AL33" s="850"/>
      <c r="AM33" s="850"/>
      <c r="AN33" s="849" t="s">
        <v>307</v>
      </c>
      <c r="AO33" s="850"/>
      <c r="AP33" s="850"/>
      <c r="AQ33" s="850"/>
      <c r="AR33" s="850"/>
      <c r="AS33" s="849" t="s">
        <v>308</v>
      </c>
      <c r="AT33" s="850"/>
      <c r="AU33" s="850"/>
      <c r="AV33" s="435" t="s">
        <v>84</v>
      </c>
      <c r="AW33" s="851" t="s">
        <v>309</v>
      </c>
      <c r="AX33" s="850"/>
      <c r="AY33" s="850"/>
      <c r="AZ33" s="850"/>
      <c r="BA33" s="850"/>
      <c r="BB33" s="850"/>
      <c r="BC33" s="436">
        <v>4253886505</v>
      </c>
      <c r="BD33" s="436">
        <v>4253886505</v>
      </c>
      <c r="BE33" s="437">
        <v>0</v>
      </c>
      <c r="BF33" s="437">
        <v>0</v>
      </c>
      <c r="BG33" s="436">
        <v>51046233</v>
      </c>
      <c r="BH33" s="436">
        <v>4202840272</v>
      </c>
      <c r="BI33" s="436">
        <v>51046233</v>
      </c>
      <c r="BJ33" s="437">
        <v>0</v>
      </c>
      <c r="BK33" s="436">
        <v>51046233</v>
      </c>
      <c r="BL33" s="437">
        <v>0</v>
      </c>
      <c r="BM33" s="436" t="s">
        <v>520</v>
      </c>
      <c r="BN33" s="437" t="s">
        <v>465</v>
      </c>
      <c r="BO33" s="436" t="s">
        <v>465</v>
      </c>
    </row>
    <row r="34" spans="1:67" s="433" customFormat="1">
      <c r="A34" s="433" t="str">
        <f t="shared" si="12"/>
        <v>A-1-0-1-5-15-10</v>
      </c>
      <c r="B34" s="434" t="str">
        <f t="shared" si="5"/>
        <v>A</v>
      </c>
      <c r="C34" s="434" t="str">
        <f t="shared" si="6"/>
        <v>1</v>
      </c>
      <c r="D34" s="434" t="str">
        <f t="shared" si="7"/>
        <v>0</v>
      </c>
      <c r="E34" s="434" t="str">
        <f t="shared" si="8"/>
        <v>1</v>
      </c>
      <c r="F34" s="434" t="str">
        <f t="shared" si="9"/>
        <v>5</v>
      </c>
      <c r="G34" s="434" t="str">
        <f t="shared" si="10"/>
        <v>15</v>
      </c>
      <c r="H34" s="434"/>
      <c r="I34" s="434"/>
      <c r="J34" s="434"/>
      <c r="K34" s="434"/>
      <c r="M34" s="447"/>
      <c r="N34" s="849" t="s">
        <v>33</v>
      </c>
      <c r="O34" s="850"/>
      <c r="P34" s="849" t="s">
        <v>313</v>
      </c>
      <c r="Q34" s="850"/>
      <c r="R34" s="849" t="s">
        <v>314</v>
      </c>
      <c r="S34" s="850"/>
      <c r="T34" s="849" t="s">
        <v>313</v>
      </c>
      <c r="U34" s="850"/>
      <c r="V34" s="849" t="s">
        <v>318</v>
      </c>
      <c r="W34" s="850"/>
      <c r="X34" s="850"/>
      <c r="Y34" s="849" t="s">
        <v>320</v>
      </c>
      <c r="Z34" s="850"/>
      <c r="AA34" s="850"/>
      <c r="AB34" s="849"/>
      <c r="AC34" s="850"/>
      <c r="AD34" s="849"/>
      <c r="AE34" s="850"/>
      <c r="AF34" s="852" t="s">
        <v>41</v>
      </c>
      <c r="AG34" s="850"/>
      <c r="AH34" s="850"/>
      <c r="AI34" s="850"/>
      <c r="AJ34" s="850"/>
      <c r="AK34" s="850"/>
      <c r="AL34" s="850"/>
      <c r="AM34" s="850"/>
      <c r="AN34" s="849" t="s">
        <v>307</v>
      </c>
      <c r="AO34" s="850"/>
      <c r="AP34" s="850"/>
      <c r="AQ34" s="850"/>
      <c r="AR34" s="850"/>
      <c r="AS34" s="849" t="s">
        <v>308</v>
      </c>
      <c r="AT34" s="850"/>
      <c r="AU34" s="850"/>
      <c r="AV34" s="435" t="s">
        <v>84</v>
      </c>
      <c r="AW34" s="851" t="s">
        <v>309</v>
      </c>
      <c r="AX34" s="850"/>
      <c r="AY34" s="850"/>
      <c r="AZ34" s="850"/>
      <c r="BA34" s="850"/>
      <c r="BB34" s="850"/>
      <c r="BC34" s="436">
        <v>4008125026</v>
      </c>
      <c r="BD34" s="436">
        <v>4008125026</v>
      </c>
      <c r="BE34" s="437">
        <v>0</v>
      </c>
      <c r="BF34" s="437">
        <v>0</v>
      </c>
      <c r="BG34" s="436">
        <v>2094119883</v>
      </c>
      <c r="BH34" s="436">
        <v>1914005143</v>
      </c>
      <c r="BI34" s="436">
        <v>2094115124</v>
      </c>
      <c r="BJ34" s="436">
        <v>4759</v>
      </c>
      <c r="BK34" s="436">
        <v>2094115124</v>
      </c>
      <c r="BL34" s="437">
        <v>0</v>
      </c>
      <c r="BM34" s="436" t="s">
        <v>521</v>
      </c>
      <c r="BN34" s="437" t="s">
        <v>465</v>
      </c>
      <c r="BO34" s="436" t="s">
        <v>517</v>
      </c>
    </row>
    <row r="35" spans="1:67" s="433" customFormat="1">
      <c r="A35" s="433" t="str">
        <f t="shared" si="12"/>
        <v>A-1-0-1-5-16-10</v>
      </c>
      <c r="B35" s="434" t="str">
        <f t="shared" si="5"/>
        <v>A</v>
      </c>
      <c r="C35" s="434" t="str">
        <f t="shared" si="6"/>
        <v>1</v>
      </c>
      <c r="D35" s="434" t="str">
        <f t="shared" si="7"/>
        <v>0</v>
      </c>
      <c r="E35" s="434" t="str">
        <f t="shared" si="8"/>
        <v>1</v>
      </c>
      <c r="F35" s="434" t="str">
        <f t="shared" si="9"/>
        <v>5</v>
      </c>
      <c r="G35" s="434" t="str">
        <f t="shared" si="10"/>
        <v>16</v>
      </c>
      <c r="H35" s="434"/>
      <c r="I35" s="434"/>
      <c r="J35" s="434"/>
      <c r="K35" s="434"/>
      <c r="M35" s="447"/>
      <c r="N35" s="849" t="s">
        <v>33</v>
      </c>
      <c r="O35" s="850"/>
      <c r="P35" s="849" t="s">
        <v>313</v>
      </c>
      <c r="Q35" s="850"/>
      <c r="R35" s="849" t="s">
        <v>314</v>
      </c>
      <c r="S35" s="850"/>
      <c r="T35" s="849" t="s">
        <v>313</v>
      </c>
      <c r="U35" s="850"/>
      <c r="V35" s="849" t="s">
        <v>318</v>
      </c>
      <c r="W35" s="850"/>
      <c r="X35" s="850"/>
      <c r="Y35" s="849" t="s">
        <v>42</v>
      </c>
      <c r="Z35" s="850"/>
      <c r="AA35" s="850"/>
      <c r="AB35" s="849"/>
      <c r="AC35" s="850"/>
      <c r="AD35" s="849"/>
      <c r="AE35" s="850"/>
      <c r="AF35" s="852" t="s">
        <v>43</v>
      </c>
      <c r="AG35" s="850"/>
      <c r="AH35" s="850"/>
      <c r="AI35" s="850"/>
      <c r="AJ35" s="850"/>
      <c r="AK35" s="850"/>
      <c r="AL35" s="850"/>
      <c r="AM35" s="850"/>
      <c r="AN35" s="849" t="s">
        <v>307</v>
      </c>
      <c r="AO35" s="850"/>
      <c r="AP35" s="850"/>
      <c r="AQ35" s="850"/>
      <c r="AR35" s="850"/>
      <c r="AS35" s="849" t="s">
        <v>308</v>
      </c>
      <c r="AT35" s="850"/>
      <c r="AU35" s="850"/>
      <c r="AV35" s="435" t="s">
        <v>84</v>
      </c>
      <c r="AW35" s="851" t="s">
        <v>309</v>
      </c>
      <c r="AX35" s="850"/>
      <c r="AY35" s="850"/>
      <c r="AZ35" s="850"/>
      <c r="BA35" s="850"/>
      <c r="BB35" s="850"/>
      <c r="BC35" s="436">
        <v>7990939236</v>
      </c>
      <c r="BD35" s="436">
        <v>7990939236</v>
      </c>
      <c r="BE35" s="437">
        <v>0</v>
      </c>
      <c r="BF35" s="437">
        <v>0</v>
      </c>
      <c r="BG35" s="436">
        <v>26670624</v>
      </c>
      <c r="BH35" s="436">
        <v>7964268612</v>
      </c>
      <c r="BI35" s="436">
        <v>26670558</v>
      </c>
      <c r="BJ35" s="437">
        <v>66</v>
      </c>
      <c r="BK35" s="436">
        <v>26670558</v>
      </c>
      <c r="BL35" s="437">
        <v>0</v>
      </c>
      <c r="BM35" s="436" t="s">
        <v>522</v>
      </c>
      <c r="BN35" s="437" t="s">
        <v>465</v>
      </c>
      <c r="BO35" s="436" t="s">
        <v>465</v>
      </c>
    </row>
    <row r="36" spans="1:67" s="433" customFormat="1">
      <c r="A36" s="433" t="str">
        <f t="shared" si="12"/>
        <v>A-1-0-1-5-22-10</v>
      </c>
      <c r="B36" s="434" t="str">
        <f t="shared" si="5"/>
        <v>A</v>
      </c>
      <c r="C36" s="434" t="str">
        <f t="shared" si="6"/>
        <v>1</v>
      </c>
      <c r="D36" s="434" t="str">
        <f t="shared" si="7"/>
        <v>0</v>
      </c>
      <c r="E36" s="434" t="str">
        <f t="shared" si="8"/>
        <v>1</v>
      </c>
      <c r="F36" s="434" t="str">
        <f t="shared" si="9"/>
        <v>5</v>
      </c>
      <c r="G36" s="434" t="str">
        <f t="shared" si="10"/>
        <v>22</v>
      </c>
      <c r="H36" s="434"/>
      <c r="I36" s="434"/>
      <c r="J36" s="434"/>
      <c r="K36" s="434"/>
      <c r="M36" s="447"/>
      <c r="N36" s="849" t="s">
        <v>33</v>
      </c>
      <c r="O36" s="850"/>
      <c r="P36" s="849" t="s">
        <v>313</v>
      </c>
      <c r="Q36" s="850"/>
      <c r="R36" s="849" t="s">
        <v>314</v>
      </c>
      <c r="S36" s="850"/>
      <c r="T36" s="849" t="s">
        <v>313</v>
      </c>
      <c r="U36" s="850"/>
      <c r="V36" s="849" t="s">
        <v>318</v>
      </c>
      <c r="W36" s="850"/>
      <c r="X36" s="850"/>
      <c r="Y36" s="849" t="s">
        <v>321</v>
      </c>
      <c r="Z36" s="850"/>
      <c r="AA36" s="850"/>
      <c r="AB36" s="849"/>
      <c r="AC36" s="850"/>
      <c r="AD36" s="849"/>
      <c r="AE36" s="850"/>
      <c r="AF36" s="852" t="s">
        <v>44</v>
      </c>
      <c r="AG36" s="850"/>
      <c r="AH36" s="850"/>
      <c r="AI36" s="850"/>
      <c r="AJ36" s="850"/>
      <c r="AK36" s="850"/>
      <c r="AL36" s="850"/>
      <c r="AM36" s="850"/>
      <c r="AN36" s="849" t="s">
        <v>307</v>
      </c>
      <c r="AO36" s="850"/>
      <c r="AP36" s="850"/>
      <c r="AQ36" s="850"/>
      <c r="AR36" s="850"/>
      <c r="AS36" s="849" t="s">
        <v>308</v>
      </c>
      <c r="AT36" s="850"/>
      <c r="AU36" s="850"/>
      <c r="AV36" s="435" t="s">
        <v>84</v>
      </c>
      <c r="AW36" s="851" t="s">
        <v>309</v>
      </c>
      <c r="AX36" s="850"/>
      <c r="AY36" s="850"/>
      <c r="AZ36" s="850"/>
      <c r="BA36" s="850"/>
      <c r="BB36" s="850"/>
      <c r="BC36" s="436">
        <v>2013745788</v>
      </c>
      <c r="BD36" s="436">
        <v>2013745788</v>
      </c>
      <c r="BE36" s="437">
        <v>0</v>
      </c>
      <c r="BF36" s="437">
        <v>0</v>
      </c>
      <c r="BG36" s="436">
        <v>1095595089</v>
      </c>
      <c r="BH36" s="436">
        <v>918150699</v>
      </c>
      <c r="BI36" s="436">
        <v>1095595089</v>
      </c>
      <c r="BJ36" s="437">
        <v>0</v>
      </c>
      <c r="BK36" s="436">
        <v>1095595089</v>
      </c>
      <c r="BL36" s="437">
        <v>0</v>
      </c>
      <c r="BM36" s="436" t="s">
        <v>523</v>
      </c>
      <c r="BN36" s="437" t="s">
        <v>465</v>
      </c>
      <c r="BO36" s="436" t="s">
        <v>465</v>
      </c>
    </row>
    <row r="37" spans="1:67" s="424" customFormat="1" ht="14.45" customHeight="1">
      <c r="B37" s="427" t="str">
        <f t="shared" si="5"/>
        <v>A</v>
      </c>
      <c r="C37" s="427" t="str">
        <f t="shared" si="6"/>
        <v>1</v>
      </c>
      <c r="D37" s="427" t="str">
        <f t="shared" si="7"/>
        <v>0</v>
      </c>
      <c r="E37" s="427" t="str">
        <f t="shared" si="8"/>
        <v>1</v>
      </c>
      <c r="F37" s="427" t="str">
        <f t="shared" si="9"/>
        <v>9</v>
      </c>
      <c r="G37" s="427">
        <f t="shared" si="10"/>
        <v>0</v>
      </c>
      <c r="H37" s="427"/>
      <c r="I37" s="427"/>
      <c r="J37" s="427"/>
      <c r="K37" s="427"/>
      <c r="M37" s="446"/>
      <c r="N37" s="853" t="s">
        <v>33</v>
      </c>
      <c r="O37" s="854"/>
      <c r="P37" s="853" t="s">
        <v>313</v>
      </c>
      <c r="Q37" s="854"/>
      <c r="R37" s="853" t="s">
        <v>314</v>
      </c>
      <c r="S37" s="854"/>
      <c r="T37" s="853" t="s">
        <v>313</v>
      </c>
      <c r="U37" s="854"/>
      <c r="V37" s="853" t="s">
        <v>322</v>
      </c>
      <c r="W37" s="854"/>
      <c r="X37" s="854"/>
      <c r="Y37" s="853"/>
      <c r="Z37" s="854"/>
      <c r="AA37" s="854"/>
      <c r="AB37" s="853"/>
      <c r="AC37" s="854"/>
      <c r="AD37" s="853"/>
      <c r="AE37" s="854"/>
      <c r="AF37" s="855" t="s">
        <v>223</v>
      </c>
      <c r="AG37" s="854"/>
      <c r="AH37" s="854"/>
      <c r="AI37" s="854"/>
      <c r="AJ37" s="854"/>
      <c r="AK37" s="854"/>
      <c r="AL37" s="854"/>
      <c r="AM37" s="854"/>
      <c r="AN37" s="853" t="s">
        <v>307</v>
      </c>
      <c r="AO37" s="854"/>
      <c r="AP37" s="854"/>
      <c r="AQ37" s="854"/>
      <c r="AR37" s="854"/>
      <c r="AS37" s="853" t="s">
        <v>308</v>
      </c>
      <c r="AT37" s="854"/>
      <c r="AU37" s="854"/>
      <c r="AV37" s="417" t="s">
        <v>84</v>
      </c>
      <c r="AW37" s="856" t="s">
        <v>309</v>
      </c>
      <c r="AX37" s="854"/>
      <c r="AY37" s="854"/>
      <c r="AZ37" s="854"/>
      <c r="BA37" s="854"/>
      <c r="BB37" s="854"/>
      <c r="BC37" s="418">
        <v>572000000</v>
      </c>
      <c r="BD37" s="418">
        <v>572000000</v>
      </c>
      <c r="BE37" s="419">
        <v>0</v>
      </c>
      <c r="BF37" s="419">
        <v>0</v>
      </c>
      <c r="BG37" s="418">
        <v>293383929</v>
      </c>
      <c r="BH37" s="418">
        <v>278616071</v>
      </c>
      <c r="BI37" s="418">
        <v>293376949</v>
      </c>
      <c r="BJ37" s="418">
        <v>6980</v>
      </c>
      <c r="BK37" s="418">
        <v>293376949</v>
      </c>
      <c r="BL37" s="419">
        <v>0</v>
      </c>
      <c r="BM37" s="418" t="s">
        <v>524</v>
      </c>
      <c r="BN37" s="419" t="s">
        <v>465</v>
      </c>
      <c r="BO37" s="419" t="s">
        <v>465</v>
      </c>
    </row>
    <row r="38" spans="1:67" s="433" customFormat="1">
      <c r="A38" s="433" t="str">
        <f t="shared" si="12"/>
        <v>A-1-0-1-9-1-10</v>
      </c>
      <c r="B38" s="434" t="str">
        <f t="shared" si="5"/>
        <v>A</v>
      </c>
      <c r="C38" s="434" t="str">
        <f t="shared" si="6"/>
        <v>1</v>
      </c>
      <c r="D38" s="434" t="str">
        <f t="shared" si="7"/>
        <v>0</v>
      </c>
      <c r="E38" s="434" t="str">
        <f t="shared" si="8"/>
        <v>1</v>
      </c>
      <c r="F38" s="434" t="str">
        <f t="shared" si="9"/>
        <v>9</v>
      </c>
      <c r="G38" s="434" t="str">
        <f t="shared" si="10"/>
        <v>1</v>
      </c>
      <c r="H38" s="434"/>
      <c r="I38" s="434"/>
      <c r="J38" s="434"/>
      <c r="K38" s="434"/>
      <c r="M38" s="447"/>
      <c r="N38" s="849" t="s">
        <v>33</v>
      </c>
      <c r="O38" s="850"/>
      <c r="P38" s="849" t="s">
        <v>313</v>
      </c>
      <c r="Q38" s="850"/>
      <c r="R38" s="849" t="s">
        <v>314</v>
      </c>
      <c r="S38" s="850"/>
      <c r="T38" s="849" t="s">
        <v>313</v>
      </c>
      <c r="U38" s="850"/>
      <c r="V38" s="849" t="s">
        <v>322</v>
      </c>
      <c r="W38" s="850"/>
      <c r="X38" s="850"/>
      <c r="Y38" s="849" t="s">
        <v>313</v>
      </c>
      <c r="Z38" s="850"/>
      <c r="AA38" s="850"/>
      <c r="AB38" s="849"/>
      <c r="AC38" s="850"/>
      <c r="AD38" s="849"/>
      <c r="AE38" s="850"/>
      <c r="AF38" s="852" t="s">
        <v>45</v>
      </c>
      <c r="AG38" s="850"/>
      <c r="AH38" s="850"/>
      <c r="AI38" s="850"/>
      <c r="AJ38" s="850"/>
      <c r="AK38" s="850"/>
      <c r="AL38" s="850"/>
      <c r="AM38" s="850"/>
      <c r="AN38" s="849" t="s">
        <v>307</v>
      </c>
      <c r="AO38" s="850"/>
      <c r="AP38" s="850"/>
      <c r="AQ38" s="850"/>
      <c r="AR38" s="850"/>
      <c r="AS38" s="849" t="s">
        <v>308</v>
      </c>
      <c r="AT38" s="850"/>
      <c r="AU38" s="850"/>
      <c r="AV38" s="435" t="s">
        <v>84</v>
      </c>
      <c r="AW38" s="851" t="s">
        <v>309</v>
      </c>
      <c r="AX38" s="850"/>
      <c r="AY38" s="850"/>
      <c r="AZ38" s="850"/>
      <c r="BA38" s="850"/>
      <c r="BB38" s="850"/>
      <c r="BC38" s="436">
        <v>300000000</v>
      </c>
      <c r="BD38" s="436">
        <v>300000000</v>
      </c>
      <c r="BE38" s="437">
        <v>0</v>
      </c>
      <c r="BF38" s="437">
        <v>0</v>
      </c>
      <c r="BG38" s="436">
        <v>136116666</v>
      </c>
      <c r="BH38" s="436">
        <v>163883334</v>
      </c>
      <c r="BI38" s="436">
        <v>136116666</v>
      </c>
      <c r="BJ38" s="437">
        <v>0</v>
      </c>
      <c r="BK38" s="436">
        <v>136116666</v>
      </c>
      <c r="BL38" s="437">
        <v>0</v>
      </c>
      <c r="BM38" s="436" t="s">
        <v>525</v>
      </c>
      <c r="BN38" s="437" t="s">
        <v>465</v>
      </c>
      <c r="BO38" s="436" t="s">
        <v>465</v>
      </c>
    </row>
    <row r="39" spans="1:67" s="433" customFormat="1">
      <c r="A39" s="433" t="str">
        <f t="shared" si="12"/>
        <v>A-1-0-1-9-3-10</v>
      </c>
      <c r="B39" s="434" t="str">
        <f t="shared" si="5"/>
        <v>A</v>
      </c>
      <c r="C39" s="434" t="str">
        <f t="shared" si="6"/>
        <v>1</v>
      </c>
      <c r="D39" s="434" t="str">
        <f t="shared" si="7"/>
        <v>0</v>
      </c>
      <c r="E39" s="434" t="str">
        <f t="shared" si="8"/>
        <v>1</v>
      </c>
      <c r="F39" s="434" t="str">
        <f t="shared" si="9"/>
        <v>9</v>
      </c>
      <c r="G39" s="434" t="str">
        <f t="shared" si="10"/>
        <v>3</v>
      </c>
      <c r="H39" s="434"/>
      <c r="I39" s="434"/>
      <c r="J39" s="434"/>
      <c r="K39" s="434"/>
      <c r="M39" s="447"/>
      <c r="N39" s="849" t="s">
        <v>33</v>
      </c>
      <c r="O39" s="850"/>
      <c r="P39" s="849" t="s">
        <v>313</v>
      </c>
      <c r="Q39" s="850"/>
      <c r="R39" s="849" t="s">
        <v>314</v>
      </c>
      <c r="S39" s="850"/>
      <c r="T39" s="849" t="s">
        <v>313</v>
      </c>
      <c r="U39" s="850"/>
      <c r="V39" s="849" t="s">
        <v>322</v>
      </c>
      <c r="W39" s="850"/>
      <c r="X39" s="850"/>
      <c r="Y39" s="849" t="s">
        <v>323</v>
      </c>
      <c r="Z39" s="850"/>
      <c r="AA39" s="850"/>
      <c r="AB39" s="849"/>
      <c r="AC39" s="850"/>
      <c r="AD39" s="849"/>
      <c r="AE39" s="850"/>
      <c r="AF39" s="852" t="s">
        <v>46</v>
      </c>
      <c r="AG39" s="850"/>
      <c r="AH39" s="850"/>
      <c r="AI39" s="850"/>
      <c r="AJ39" s="850"/>
      <c r="AK39" s="850"/>
      <c r="AL39" s="850"/>
      <c r="AM39" s="850"/>
      <c r="AN39" s="849" t="s">
        <v>307</v>
      </c>
      <c r="AO39" s="850"/>
      <c r="AP39" s="850"/>
      <c r="AQ39" s="850"/>
      <c r="AR39" s="850"/>
      <c r="AS39" s="849" t="s">
        <v>308</v>
      </c>
      <c r="AT39" s="850"/>
      <c r="AU39" s="850"/>
      <c r="AV39" s="435" t="s">
        <v>84</v>
      </c>
      <c r="AW39" s="851" t="s">
        <v>309</v>
      </c>
      <c r="AX39" s="850"/>
      <c r="AY39" s="850"/>
      <c r="AZ39" s="850"/>
      <c r="BA39" s="850"/>
      <c r="BB39" s="850"/>
      <c r="BC39" s="436">
        <v>272000000</v>
      </c>
      <c r="BD39" s="436">
        <v>272000000</v>
      </c>
      <c r="BE39" s="437">
        <v>0</v>
      </c>
      <c r="BF39" s="437">
        <v>0</v>
      </c>
      <c r="BG39" s="436">
        <v>157267263</v>
      </c>
      <c r="BH39" s="436">
        <v>114732737</v>
      </c>
      <c r="BI39" s="436">
        <v>157260283</v>
      </c>
      <c r="BJ39" s="436">
        <v>6980</v>
      </c>
      <c r="BK39" s="436">
        <v>157260283</v>
      </c>
      <c r="BL39" s="437">
        <v>0</v>
      </c>
      <c r="BM39" s="436" t="s">
        <v>526</v>
      </c>
      <c r="BN39" s="437" t="s">
        <v>465</v>
      </c>
      <c r="BO39" s="436" t="s">
        <v>465</v>
      </c>
    </row>
    <row r="40" spans="1:67" s="424" customFormat="1">
      <c r="B40" s="427" t="str">
        <f t="shared" si="5"/>
        <v>A</v>
      </c>
      <c r="C40" s="427" t="str">
        <f t="shared" si="6"/>
        <v>1</v>
      </c>
      <c r="D40" s="427" t="str">
        <f t="shared" si="7"/>
        <v>0</v>
      </c>
      <c r="E40" s="427" t="str">
        <f t="shared" si="8"/>
        <v>2</v>
      </c>
      <c r="F40" s="427">
        <f t="shared" si="9"/>
        <v>0</v>
      </c>
      <c r="G40" s="427">
        <f t="shared" si="10"/>
        <v>0</v>
      </c>
      <c r="H40" s="427"/>
      <c r="I40" s="427"/>
      <c r="J40" s="427"/>
      <c r="K40" s="427"/>
      <c r="M40" s="446"/>
      <c r="N40" s="853" t="s">
        <v>33</v>
      </c>
      <c r="O40" s="854"/>
      <c r="P40" s="853" t="s">
        <v>313</v>
      </c>
      <c r="Q40" s="854"/>
      <c r="R40" s="853" t="s">
        <v>314</v>
      </c>
      <c r="S40" s="854"/>
      <c r="T40" s="853" t="s">
        <v>316</v>
      </c>
      <c r="U40" s="854"/>
      <c r="V40" s="853"/>
      <c r="W40" s="854"/>
      <c r="X40" s="854"/>
      <c r="Y40" s="853"/>
      <c r="Z40" s="854"/>
      <c r="AA40" s="854"/>
      <c r="AB40" s="853"/>
      <c r="AC40" s="854"/>
      <c r="AD40" s="853"/>
      <c r="AE40" s="854"/>
      <c r="AF40" s="855" t="s">
        <v>226</v>
      </c>
      <c r="AG40" s="854"/>
      <c r="AH40" s="854"/>
      <c r="AI40" s="854"/>
      <c r="AJ40" s="854"/>
      <c r="AK40" s="854"/>
      <c r="AL40" s="854"/>
      <c r="AM40" s="854"/>
      <c r="AN40" s="853" t="s">
        <v>307</v>
      </c>
      <c r="AO40" s="854"/>
      <c r="AP40" s="854"/>
      <c r="AQ40" s="854"/>
      <c r="AR40" s="854"/>
      <c r="AS40" s="853" t="s">
        <v>308</v>
      </c>
      <c r="AT40" s="854"/>
      <c r="AU40" s="854"/>
      <c r="AV40" s="417" t="s">
        <v>84</v>
      </c>
      <c r="AW40" s="856" t="s">
        <v>309</v>
      </c>
      <c r="AX40" s="854"/>
      <c r="AY40" s="854"/>
      <c r="AZ40" s="854"/>
      <c r="BA40" s="854"/>
      <c r="BB40" s="854"/>
      <c r="BC40" s="418">
        <v>2620100000</v>
      </c>
      <c r="BD40" s="418">
        <v>2549102429</v>
      </c>
      <c r="BE40" s="418">
        <v>70997571</v>
      </c>
      <c r="BF40" s="419">
        <v>0</v>
      </c>
      <c r="BG40" s="418">
        <v>2350381360</v>
      </c>
      <c r="BH40" s="418">
        <v>198721069</v>
      </c>
      <c r="BI40" s="418">
        <v>650186934</v>
      </c>
      <c r="BJ40" s="418">
        <v>1700194426</v>
      </c>
      <c r="BK40" s="418">
        <v>637251174</v>
      </c>
      <c r="BL40" s="418">
        <v>12935760</v>
      </c>
      <c r="BM40" s="418" t="s">
        <v>527</v>
      </c>
      <c r="BN40" s="419" t="s">
        <v>465</v>
      </c>
      <c r="BO40" s="419" t="s">
        <v>465</v>
      </c>
    </row>
    <row r="41" spans="1:67" s="433" customFormat="1">
      <c r="A41" s="433" t="str">
        <f t="shared" si="12"/>
        <v>A-1-0-2-12-0-10</v>
      </c>
      <c r="B41" s="434" t="str">
        <f t="shared" si="5"/>
        <v>A</v>
      </c>
      <c r="C41" s="434" t="str">
        <f t="shared" si="6"/>
        <v>1</v>
      </c>
      <c r="D41" s="434" t="str">
        <f t="shared" si="7"/>
        <v>0</v>
      </c>
      <c r="E41" s="434" t="str">
        <f t="shared" si="8"/>
        <v>2</v>
      </c>
      <c r="F41" s="434" t="str">
        <f t="shared" si="9"/>
        <v>12</v>
      </c>
      <c r="G41" s="434">
        <f t="shared" si="10"/>
        <v>0</v>
      </c>
      <c r="H41" s="434"/>
      <c r="I41" s="434"/>
      <c r="J41" s="434"/>
      <c r="K41" s="434"/>
      <c r="M41" s="447"/>
      <c r="N41" s="849" t="s">
        <v>33</v>
      </c>
      <c r="O41" s="850"/>
      <c r="P41" s="849" t="s">
        <v>313</v>
      </c>
      <c r="Q41" s="850"/>
      <c r="R41" s="849" t="s">
        <v>314</v>
      </c>
      <c r="S41" s="850"/>
      <c r="T41" s="849" t="s">
        <v>316</v>
      </c>
      <c r="U41" s="850"/>
      <c r="V41" s="849" t="s">
        <v>324</v>
      </c>
      <c r="W41" s="850"/>
      <c r="X41" s="850"/>
      <c r="Y41" s="849"/>
      <c r="Z41" s="850"/>
      <c r="AA41" s="850"/>
      <c r="AB41" s="849"/>
      <c r="AC41" s="850"/>
      <c r="AD41" s="849"/>
      <c r="AE41" s="850"/>
      <c r="AF41" s="852" t="s">
        <v>47</v>
      </c>
      <c r="AG41" s="850"/>
      <c r="AH41" s="850"/>
      <c r="AI41" s="850"/>
      <c r="AJ41" s="850"/>
      <c r="AK41" s="850"/>
      <c r="AL41" s="850"/>
      <c r="AM41" s="850"/>
      <c r="AN41" s="849" t="s">
        <v>307</v>
      </c>
      <c r="AO41" s="850"/>
      <c r="AP41" s="850"/>
      <c r="AQ41" s="850"/>
      <c r="AR41" s="850"/>
      <c r="AS41" s="849" t="s">
        <v>308</v>
      </c>
      <c r="AT41" s="850"/>
      <c r="AU41" s="850"/>
      <c r="AV41" s="435" t="s">
        <v>84</v>
      </c>
      <c r="AW41" s="851" t="s">
        <v>309</v>
      </c>
      <c r="AX41" s="850"/>
      <c r="AY41" s="850"/>
      <c r="AZ41" s="850"/>
      <c r="BA41" s="850"/>
      <c r="BB41" s="850"/>
      <c r="BC41" s="436">
        <v>2620100000</v>
      </c>
      <c r="BD41" s="436">
        <v>2549102429</v>
      </c>
      <c r="BE41" s="436">
        <v>70997571</v>
      </c>
      <c r="BF41" s="437">
        <v>0</v>
      </c>
      <c r="BG41" s="436">
        <v>2350381360</v>
      </c>
      <c r="BH41" s="436">
        <v>198721069</v>
      </c>
      <c r="BI41" s="436">
        <v>650186934</v>
      </c>
      <c r="BJ41" s="436">
        <v>1700194426</v>
      </c>
      <c r="BK41" s="436">
        <v>637251174</v>
      </c>
      <c r="BL41" s="436">
        <v>12935760</v>
      </c>
      <c r="BM41" s="436" t="s">
        <v>527</v>
      </c>
      <c r="BN41" s="437" t="s">
        <v>465</v>
      </c>
      <c r="BO41" s="436" t="s">
        <v>465</v>
      </c>
    </row>
    <row r="42" spans="1:67" s="424" customFormat="1" ht="14.45" customHeight="1">
      <c r="B42" s="427" t="str">
        <f t="shared" si="5"/>
        <v>A</v>
      </c>
      <c r="C42" s="427" t="str">
        <f t="shared" si="6"/>
        <v>1</v>
      </c>
      <c r="D42" s="427" t="str">
        <f t="shared" si="7"/>
        <v>0</v>
      </c>
      <c r="E42" s="427" t="str">
        <f t="shared" si="8"/>
        <v>5</v>
      </c>
      <c r="F42" s="427">
        <f t="shared" si="9"/>
        <v>0</v>
      </c>
      <c r="G42" s="427">
        <f t="shared" si="10"/>
        <v>0</v>
      </c>
      <c r="H42" s="427"/>
      <c r="I42" s="427"/>
      <c r="J42" s="427"/>
      <c r="K42" s="427"/>
      <c r="M42" s="446"/>
      <c r="N42" s="853" t="s">
        <v>33</v>
      </c>
      <c r="O42" s="854"/>
      <c r="P42" s="853" t="s">
        <v>313</v>
      </c>
      <c r="Q42" s="854"/>
      <c r="R42" s="853" t="s">
        <v>314</v>
      </c>
      <c r="S42" s="854"/>
      <c r="T42" s="853" t="s">
        <v>318</v>
      </c>
      <c r="U42" s="854"/>
      <c r="V42" s="853"/>
      <c r="W42" s="854"/>
      <c r="X42" s="854"/>
      <c r="Y42" s="853"/>
      <c r="Z42" s="854"/>
      <c r="AA42" s="854"/>
      <c r="AB42" s="853"/>
      <c r="AC42" s="854"/>
      <c r="AD42" s="853"/>
      <c r="AE42" s="854"/>
      <c r="AF42" s="855" t="s">
        <v>228</v>
      </c>
      <c r="AG42" s="854"/>
      <c r="AH42" s="854"/>
      <c r="AI42" s="854"/>
      <c r="AJ42" s="854"/>
      <c r="AK42" s="854"/>
      <c r="AL42" s="854"/>
      <c r="AM42" s="854"/>
      <c r="AN42" s="853" t="s">
        <v>307</v>
      </c>
      <c r="AO42" s="854"/>
      <c r="AP42" s="854"/>
      <c r="AQ42" s="854"/>
      <c r="AR42" s="854"/>
      <c r="AS42" s="853" t="s">
        <v>308</v>
      </c>
      <c r="AT42" s="854"/>
      <c r="AU42" s="854"/>
      <c r="AV42" s="417" t="s">
        <v>84</v>
      </c>
      <c r="AW42" s="856" t="s">
        <v>309</v>
      </c>
      <c r="AX42" s="854"/>
      <c r="AY42" s="854"/>
      <c r="AZ42" s="854"/>
      <c r="BA42" s="854"/>
      <c r="BB42" s="854"/>
      <c r="BC42" s="418">
        <v>35057916667</v>
      </c>
      <c r="BD42" s="418">
        <v>35057916667</v>
      </c>
      <c r="BE42" s="419">
        <v>0</v>
      </c>
      <c r="BF42" s="419">
        <v>0</v>
      </c>
      <c r="BG42" s="418">
        <v>18699780097</v>
      </c>
      <c r="BH42" s="418">
        <v>16358136570</v>
      </c>
      <c r="BI42" s="418">
        <v>18699780097</v>
      </c>
      <c r="BJ42" s="419">
        <v>0</v>
      </c>
      <c r="BK42" s="418">
        <v>18699780097</v>
      </c>
      <c r="BL42" s="419">
        <v>0</v>
      </c>
      <c r="BM42" s="418" t="s">
        <v>528</v>
      </c>
      <c r="BN42" s="418" t="s">
        <v>495</v>
      </c>
      <c r="BO42" s="418" t="s">
        <v>529</v>
      </c>
    </row>
    <row r="43" spans="1:67" s="424" customFormat="1" ht="14.45" customHeight="1">
      <c r="B43" s="427" t="str">
        <f t="shared" si="5"/>
        <v>A</v>
      </c>
      <c r="C43" s="427" t="str">
        <f t="shared" si="6"/>
        <v>1</v>
      </c>
      <c r="D43" s="427" t="str">
        <f t="shared" si="7"/>
        <v>0</v>
      </c>
      <c r="E43" s="427" t="str">
        <f t="shared" si="8"/>
        <v>5</v>
      </c>
      <c r="F43" s="427" t="str">
        <f t="shared" si="9"/>
        <v>1</v>
      </c>
      <c r="G43" s="427">
        <f t="shared" si="10"/>
        <v>0</v>
      </c>
      <c r="H43" s="427"/>
      <c r="I43" s="427"/>
      <c r="J43" s="427"/>
      <c r="K43" s="427"/>
      <c r="M43" s="446"/>
      <c r="N43" s="853" t="s">
        <v>33</v>
      </c>
      <c r="O43" s="854"/>
      <c r="P43" s="853" t="s">
        <v>313</v>
      </c>
      <c r="Q43" s="854"/>
      <c r="R43" s="853" t="s">
        <v>314</v>
      </c>
      <c r="S43" s="854"/>
      <c r="T43" s="853" t="s">
        <v>318</v>
      </c>
      <c r="U43" s="854"/>
      <c r="V43" s="853" t="s">
        <v>313</v>
      </c>
      <c r="W43" s="854"/>
      <c r="X43" s="854"/>
      <c r="Y43" s="853"/>
      <c r="Z43" s="854"/>
      <c r="AA43" s="854"/>
      <c r="AB43" s="853"/>
      <c r="AC43" s="854"/>
      <c r="AD43" s="853"/>
      <c r="AE43" s="854"/>
      <c r="AF43" s="855" t="s">
        <v>230</v>
      </c>
      <c r="AG43" s="854"/>
      <c r="AH43" s="854"/>
      <c r="AI43" s="854"/>
      <c r="AJ43" s="854"/>
      <c r="AK43" s="854"/>
      <c r="AL43" s="854"/>
      <c r="AM43" s="854"/>
      <c r="AN43" s="853" t="s">
        <v>307</v>
      </c>
      <c r="AO43" s="854"/>
      <c r="AP43" s="854"/>
      <c r="AQ43" s="854"/>
      <c r="AR43" s="854"/>
      <c r="AS43" s="853" t="s">
        <v>308</v>
      </c>
      <c r="AT43" s="854"/>
      <c r="AU43" s="854"/>
      <c r="AV43" s="417" t="s">
        <v>84</v>
      </c>
      <c r="AW43" s="856" t="s">
        <v>309</v>
      </c>
      <c r="AX43" s="854"/>
      <c r="AY43" s="854"/>
      <c r="AZ43" s="854"/>
      <c r="BA43" s="854"/>
      <c r="BB43" s="854"/>
      <c r="BC43" s="418">
        <v>17935538469</v>
      </c>
      <c r="BD43" s="418">
        <v>17935538469</v>
      </c>
      <c r="BE43" s="419">
        <v>0</v>
      </c>
      <c r="BF43" s="419">
        <v>0</v>
      </c>
      <c r="BG43" s="418">
        <v>9373052503</v>
      </c>
      <c r="BH43" s="418">
        <v>8562485966</v>
      </c>
      <c r="BI43" s="418">
        <v>9373052503</v>
      </c>
      <c r="BJ43" s="419">
        <v>0</v>
      </c>
      <c r="BK43" s="418">
        <v>9373052503</v>
      </c>
      <c r="BL43" s="419">
        <v>0</v>
      </c>
      <c r="BM43" s="418" t="s">
        <v>530</v>
      </c>
      <c r="BN43" s="418" t="s">
        <v>531</v>
      </c>
      <c r="BO43" s="418" t="s">
        <v>532</v>
      </c>
    </row>
    <row r="44" spans="1:67" s="433" customFormat="1">
      <c r="A44" s="433" t="str">
        <f t="shared" ref="A44:A48" si="13">+B44&amp;"-"&amp;C44&amp;"-"&amp;D44&amp;"-"&amp;E44&amp;"-"&amp;F44&amp;"-"&amp;G44&amp;"-"&amp;AV44</f>
        <v>A-1-0-5-1-1-10</v>
      </c>
      <c r="B44" s="434" t="str">
        <f t="shared" si="5"/>
        <v>A</v>
      </c>
      <c r="C44" s="434" t="str">
        <f t="shared" si="6"/>
        <v>1</v>
      </c>
      <c r="D44" s="434" t="str">
        <f t="shared" si="7"/>
        <v>0</v>
      </c>
      <c r="E44" s="434" t="str">
        <f t="shared" si="8"/>
        <v>5</v>
      </c>
      <c r="F44" s="434" t="str">
        <f t="shared" si="9"/>
        <v>1</v>
      </c>
      <c r="G44" s="434" t="str">
        <f t="shared" si="10"/>
        <v>1</v>
      </c>
      <c r="H44" s="434"/>
      <c r="I44" s="434"/>
      <c r="J44" s="434"/>
      <c r="K44" s="434"/>
      <c r="M44" s="447"/>
      <c r="N44" s="849" t="s">
        <v>33</v>
      </c>
      <c r="O44" s="850"/>
      <c r="P44" s="849" t="s">
        <v>313</v>
      </c>
      <c r="Q44" s="850"/>
      <c r="R44" s="849" t="s">
        <v>314</v>
      </c>
      <c r="S44" s="850"/>
      <c r="T44" s="849" t="s">
        <v>318</v>
      </c>
      <c r="U44" s="850"/>
      <c r="V44" s="849" t="s">
        <v>313</v>
      </c>
      <c r="W44" s="850"/>
      <c r="X44" s="850"/>
      <c r="Y44" s="849" t="s">
        <v>313</v>
      </c>
      <c r="Z44" s="850"/>
      <c r="AA44" s="850"/>
      <c r="AB44" s="849"/>
      <c r="AC44" s="850"/>
      <c r="AD44" s="849"/>
      <c r="AE44" s="850"/>
      <c r="AF44" s="852" t="s">
        <v>48</v>
      </c>
      <c r="AG44" s="850"/>
      <c r="AH44" s="850"/>
      <c r="AI44" s="850"/>
      <c r="AJ44" s="850"/>
      <c r="AK44" s="850"/>
      <c r="AL44" s="850"/>
      <c r="AM44" s="850"/>
      <c r="AN44" s="849" t="s">
        <v>307</v>
      </c>
      <c r="AO44" s="850"/>
      <c r="AP44" s="850"/>
      <c r="AQ44" s="850"/>
      <c r="AR44" s="850"/>
      <c r="AS44" s="849" t="s">
        <v>308</v>
      </c>
      <c r="AT44" s="850"/>
      <c r="AU44" s="850"/>
      <c r="AV44" s="435" t="s">
        <v>84</v>
      </c>
      <c r="AW44" s="851" t="s">
        <v>309</v>
      </c>
      <c r="AX44" s="850"/>
      <c r="AY44" s="850"/>
      <c r="AZ44" s="850"/>
      <c r="BA44" s="850"/>
      <c r="BB44" s="850"/>
      <c r="BC44" s="436">
        <v>3486406531</v>
      </c>
      <c r="BD44" s="436">
        <v>3486406531</v>
      </c>
      <c r="BE44" s="437">
        <v>0</v>
      </c>
      <c r="BF44" s="437">
        <v>0</v>
      </c>
      <c r="BG44" s="436">
        <v>2037324045</v>
      </c>
      <c r="BH44" s="436">
        <v>1449082486</v>
      </c>
      <c r="BI44" s="436">
        <v>2037324045</v>
      </c>
      <c r="BJ44" s="437">
        <v>0</v>
      </c>
      <c r="BK44" s="436">
        <v>2037324045</v>
      </c>
      <c r="BL44" s="437">
        <v>0</v>
      </c>
      <c r="BM44" s="436" t="s">
        <v>533</v>
      </c>
      <c r="BN44" s="437" t="s">
        <v>534</v>
      </c>
      <c r="BO44" s="436" t="s">
        <v>535</v>
      </c>
    </row>
    <row r="45" spans="1:67" s="433" customFormat="1">
      <c r="A45" s="433" t="str">
        <f t="shared" si="13"/>
        <v>A-1-0-5-1-2-10</v>
      </c>
      <c r="B45" s="434" t="str">
        <f t="shared" si="5"/>
        <v>A</v>
      </c>
      <c r="C45" s="434" t="str">
        <f t="shared" si="6"/>
        <v>1</v>
      </c>
      <c r="D45" s="434" t="str">
        <f t="shared" si="7"/>
        <v>0</v>
      </c>
      <c r="E45" s="434" t="str">
        <f t="shared" si="8"/>
        <v>5</v>
      </c>
      <c r="F45" s="434" t="str">
        <f t="shared" si="9"/>
        <v>1</v>
      </c>
      <c r="G45" s="434" t="str">
        <f t="shared" si="10"/>
        <v>2</v>
      </c>
      <c r="H45" s="434"/>
      <c r="I45" s="434"/>
      <c r="J45" s="434"/>
      <c r="K45" s="434"/>
      <c r="M45" s="447"/>
      <c r="N45" s="849" t="s">
        <v>33</v>
      </c>
      <c r="O45" s="850"/>
      <c r="P45" s="849" t="s">
        <v>313</v>
      </c>
      <c r="Q45" s="850"/>
      <c r="R45" s="849" t="s">
        <v>314</v>
      </c>
      <c r="S45" s="850"/>
      <c r="T45" s="849" t="s">
        <v>318</v>
      </c>
      <c r="U45" s="850"/>
      <c r="V45" s="849" t="s">
        <v>313</v>
      </c>
      <c r="W45" s="850"/>
      <c r="X45" s="850"/>
      <c r="Y45" s="849" t="s">
        <v>316</v>
      </c>
      <c r="Z45" s="850"/>
      <c r="AA45" s="850"/>
      <c r="AB45" s="849"/>
      <c r="AC45" s="850"/>
      <c r="AD45" s="849"/>
      <c r="AE45" s="850"/>
      <c r="AF45" s="852" t="s">
        <v>49</v>
      </c>
      <c r="AG45" s="850"/>
      <c r="AH45" s="850"/>
      <c r="AI45" s="850"/>
      <c r="AJ45" s="850"/>
      <c r="AK45" s="850"/>
      <c r="AL45" s="850"/>
      <c r="AM45" s="850"/>
      <c r="AN45" s="849" t="s">
        <v>307</v>
      </c>
      <c r="AO45" s="850"/>
      <c r="AP45" s="850"/>
      <c r="AQ45" s="850"/>
      <c r="AR45" s="850"/>
      <c r="AS45" s="849" t="s">
        <v>308</v>
      </c>
      <c r="AT45" s="850"/>
      <c r="AU45" s="850"/>
      <c r="AV45" s="435" t="s">
        <v>84</v>
      </c>
      <c r="AW45" s="851" t="s">
        <v>309</v>
      </c>
      <c r="AX45" s="850"/>
      <c r="AY45" s="850"/>
      <c r="AZ45" s="850"/>
      <c r="BA45" s="850"/>
      <c r="BB45" s="850"/>
      <c r="BC45" s="436">
        <v>1530182979</v>
      </c>
      <c r="BD45" s="436">
        <v>1530182979</v>
      </c>
      <c r="BE45" s="437">
        <v>0</v>
      </c>
      <c r="BF45" s="437">
        <v>0</v>
      </c>
      <c r="BG45" s="436">
        <v>28968329</v>
      </c>
      <c r="BH45" s="436">
        <v>1501214650</v>
      </c>
      <c r="BI45" s="436">
        <v>28968329</v>
      </c>
      <c r="BJ45" s="437">
        <v>0</v>
      </c>
      <c r="BK45" s="436">
        <v>28968329</v>
      </c>
      <c r="BL45" s="437">
        <v>0</v>
      </c>
      <c r="BM45" s="436" t="s">
        <v>536</v>
      </c>
      <c r="BN45" s="437" t="s">
        <v>465</v>
      </c>
      <c r="BO45" s="436" t="s">
        <v>465</v>
      </c>
    </row>
    <row r="46" spans="1:67" s="433" customFormat="1">
      <c r="A46" s="433" t="str">
        <f t="shared" si="13"/>
        <v>A-1-0-5-1-3-10</v>
      </c>
      <c r="B46" s="434" t="str">
        <f t="shared" si="5"/>
        <v>A</v>
      </c>
      <c r="C46" s="434" t="str">
        <f t="shared" si="6"/>
        <v>1</v>
      </c>
      <c r="D46" s="434" t="str">
        <f t="shared" si="7"/>
        <v>0</v>
      </c>
      <c r="E46" s="434" t="str">
        <f t="shared" si="8"/>
        <v>5</v>
      </c>
      <c r="F46" s="434" t="str">
        <f t="shared" si="9"/>
        <v>1</v>
      </c>
      <c r="G46" s="434" t="str">
        <f t="shared" si="10"/>
        <v>3</v>
      </c>
      <c r="H46" s="434"/>
      <c r="I46" s="434"/>
      <c r="J46" s="434"/>
      <c r="K46" s="434"/>
      <c r="M46" s="447"/>
      <c r="N46" s="849" t="s">
        <v>33</v>
      </c>
      <c r="O46" s="850"/>
      <c r="P46" s="849" t="s">
        <v>313</v>
      </c>
      <c r="Q46" s="850"/>
      <c r="R46" s="849" t="s">
        <v>314</v>
      </c>
      <c r="S46" s="850"/>
      <c r="T46" s="849" t="s">
        <v>318</v>
      </c>
      <c r="U46" s="850"/>
      <c r="V46" s="849" t="s">
        <v>313</v>
      </c>
      <c r="W46" s="850"/>
      <c r="X46" s="850"/>
      <c r="Y46" s="849" t="s">
        <v>323</v>
      </c>
      <c r="Z46" s="850"/>
      <c r="AA46" s="850"/>
      <c r="AB46" s="849"/>
      <c r="AC46" s="850"/>
      <c r="AD46" s="849"/>
      <c r="AE46" s="850"/>
      <c r="AF46" s="852" t="s">
        <v>50</v>
      </c>
      <c r="AG46" s="850"/>
      <c r="AH46" s="850"/>
      <c r="AI46" s="850"/>
      <c r="AJ46" s="850"/>
      <c r="AK46" s="850"/>
      <c r="AL46" s="850"/>
      <c r="AM46" s="850"/>
      <c r="AN46" s="849" t="s">
        <v>307</v>
      </c>
      <c r="AO46" s="850"/>
      <c r="AP46" s="850"/>
      <c r="AQ46" s="850"/>
      <c r="AR46" s="850"/>
      <c r="AS46" s="849" t="s">
        <v>308</v>
      </c>
      <c r="AT46" s="850"/>
      <c r="AU46" s="850"/>
      <c r="AV46" s="435" t="s">
        <v>84</v>
      </c>
      <c r="AW46" s="851" t="s">
        <v>309</v>
      </c>
      <c r="AX46" s="850"/>
      <c r="AY46" s="850"/>
      <c r="AZ46" s="850"/>
      <c r="BA46" s="850"/>
      <c r="BB46" s="850"/>
      <c r="BC46" s="436">
        <v>4451871042</v>
      </c>
      <c r="BD46" s="436">
        <v>4451871042</v>
      </c>
      <c r="BE46" s="437">
        <v>0</v>
      </c>
      <c r="BF46" s="437">
        <v>0</v>
      </c>
      <c r="BG46" s="436">
        <v>2537399576</v>
      </c>
      <c r="BH46" s="436">
        <v>1914471466</v>
      </c>
      <c r="BI46" s="436">
        <v>2537399576</v>
      </c>
      <c r="BJ46" s="437">
        <v>0</v>
      </c>
      <c r="BK46" s="436">
        <v>2537399576</v>
      </c>
      <c r="BL46" s="437">
        <v>0</v>
      </c>
      <c r="BM46" s="436" t="s">
        <v>537</v>
      </c>
      <c r="BN46" s="437" t="s">
        <v>538</v>
      </c>
      <c r="BO46" s="436" t="s">
        <v>539</v>
      </c>
    </row>
    <row r="47" spans="1:67" s="433" customFormat="1">
      <c r="A47" s="433" t="str">
        <f t="shared" si="13"/>
        <v>A-1-0-5-1-4-10</v>
      </c>
      <c r="B47" s="434" t="str">
        <f t="shared" si="5"/>
        <v>A</v>
      </c>
      <c r="C47" s="434" t="str">
        <f t="shared" si="6"/>
        <v>1</v>
      </c>
      <c r="D47" s="434" t="str">
        <f t="shared" si="7"/>
        <v>0</v>
      </c>
      <c r="E47" s="434" t="str">
        <f t="shared" si="8"/>
        <v>5</v>
      </c>
      <c r="F47" s="434" t="str">
        <f t="shared" si="9"/>
        <v>1</v>
      </c>
      <c r="G47" s="434" t="str">
        <f t="shared" si="10"/>
        <v>4</v>
      </c>
      <c r="H47" s="434"/>
      <c r="I47" s="434"/>
      <c r="J47" s="434"/>
      <c r="K47" s="434"/>
      <c r="M47" s="447"/>
      <c r="N47" s="849" t="s">
        <v>33</v>
      </c>
      <c r="O47" s="850"/>
      <c r="P47" s="849" t="s">
        <v>313</v>
      </c>
      <c r="Q47" s="850"/>
      <c r="R47" s="849" t="s">
        <v>314</v>
      </c>
      <c r="S47" s="850"/>
      <c r="T47" s="849" t="s">
        <v>318</v>
      </c>
      <c r="U47" s="850"/>
      <c r="V47" s="849" t="s">
        <v>313</v>
      </c>
      <c r="W47" s="850"/>
      <c r="X47" s="850"/>
      <c r="Y47" s="849" t="s">
        <v>317</v>
      </c>
      <c r="Z47" s="850"/>
      <c r="AA47" s="850"/>
      <c r="AB47" s="849"/>
      <c r="AC47" s="850"/>
      <c r="AD47" s="849"/>
      <c r="AE47" s="850"/>
      <c r="AF47" s="852" t="s">
        <v>51</v>
      </c>
      <c r="AG47" s="850"/>
      <c r="AH47" s="850"/>
      <c r="AI47" s="850"/>
      <c r="AJ47" s="850"/>
      <c r="AK47" s="850"/>
      <c r="AL47" s="850"/>
      <c r="AM47" s="850"/>
      <c r="AN47" s="849" t="s">
        <v>307</v>
      </c>
      <c r="AO47" s="850"/>
      <c r="AP47" s="850"/>
      <c r="AQ47" s="850"/>
      <c r="AR47" s="850"/>
      <c r="AS47" s="849" t="s">
        <v>308</v>
      </c>
      <c r="AT47" s="850"/>
      <c r="AU47" s="850"/>
      <c r="AV47" s="435" t="s">
        <v>84</v>
      </c>
      <c r="AW47" s="851" t="s">
        <v>309</v>
      </c>
      <c r="AX47" s="850"/>
      <c r="AY47" s="850"/>
      <c r="AZ47" s="850"/>
      <c r="BA47" s="850"/>
      <c r="BB47" s="850"/>
      <c r="BC47" s="436">
        <v>7532131228</v>
      </c>
      <c r="BD47" s="436">
        <v>7532131228</v>
      </c>
      <c r="BE47" s="437">
        <v>0</v>
      </c>
      <c r="BF47" s="437">
        <v>0</v>
      </c>
      <c r="BG47" s="436">
        <v>4219564478</v>
      </c>
      <c r="BH47" s="436">
        <v>3312566750</v>
      </c>
      <c r="BI47" s="436">
        <v>4219564478</v>
      </c>
      <c r="BJ47" s="437">
        <v>0</v>
      </c>
      <c r="BK47" s="436">
        <v>4219564478</v>
      </c>
      <c r="BL47" s="437">
        <v>0</v>
      </c>
      <c r="BM47" s="436" t="s">
        <v>540</v>
      </c>
      <c r="BN47" s="437" t="s">
        <v>541</v>
      </c>
      <c r="BO47" s="436" t="s">
        <v>542</v>
      </c>
    </row>
    <row r="48" spans="1:67" s="433" customFormat="1">
      <c r="A48" s="433" t="str">
        <f t="shared" si="13"/>
        <v>A-1-0-5-1-5-10</v>
      </c>
      <c r="B48" s="434" t="str">
        <f t="shared" si="5"/>
        <v>A</v>
      </c>
      <c r="C48" s="434" t="str">
        <f t="shared" si="6"/>
        <v>1</v>
      </c>
      <c r="D48" s="434" t="str">
        <f t="shared" si="7"/>
        <v>0</v>
      </c>
      <c r="E48" s="434" t="str">
        <f t="shared" si="8"/>
        <v>5</v>
      </c>
      <c r="F48" s="434" t="str">
        <f t="shared" si="9"/>
        <v>1</v>
      </c>
      <c r="G48" s="434" t="str">
        <f t="shared" si="10"/>
        <v>5</v>
      </c>
      <c r="H48" s="434"/>
      <c r="I48" s="434"/>
      <c r="J48" s="434"/>
      <c r="K48" s="434"/>
      <c r="M48" s="447"/>
      <c r="N48" s="849" t="s">
        <v>33</v>
      </c>
      <c r="O48" s="850"/>
      <c r="P48" s="849" t="s">
        <v>313</v>
      </c>
      <c r="Q48" s="850"/>
      <c r="R48" s="849" t="s">
        <v>314</v>
      </c>
      <c r="S48" s="850"/>
      <c r="T48" s="849" t="s">
        <v>318</v>
      </c>
      <c r="U48" s="850"/>
      <c r="V48" s="849" t="s">
        <v>313</v>
      </c>
      <c r="W48" s="850"/>
      <c r="X48" s="850"/>
      <c r="Y48" s="849" t="s">
        <v>318</v>
      </c>
      <c r="Z48" s="850"/>
      <c r="AA48" s="850"/>
      <c r="AB48" s="849"/>
      <c r="AC48" s="850"/>
      <c r="AD48" s="849"/>
      <c r="AE48" s="850"/>
      <c r="AF48" s="852" t="s">
        <v>52</v>
      </c>
      <c r="AG48" s="850"/>
      <c r="AH48" s="850"/>
      <c r="AI48" s="850"/>
      <c r="AJ48" s="850"/>
      <c r="AK48" s="850"/>
      <c r="AL48" s="850"/>
      <c r="AM48" s="850"/>
      <c r="AN48" s="849" t="s">
        <v>307</v>
      </c>
      <c r="AO48" s="850"/>
      <c r="AP48" s="850"/>
      <c r="AQ48" s="850"/>
      <c r="AR48" s="850"/>
      <c r="AS48" s="849" t="s">
        <v>308</v>
      </c>
      <c r="AT48" s="850"/>
      <c r="AU48" s="850"/>
      <c r="AV48" s="435" t="s">
        <v>84</v>
      </c>
      <c r="AW48" s="851" t="s">
        <v>309</v>
      </c>
      <c r="AX48" s="850"/>
      <c r="AY48" s="850"/>
      <c r="AZ48" s="850"/>
      <c r="BA48" s="850"/>
      <c r="BB48" s="850"/>
      <c r="BC48" s="436">
        <v>934946689</v>
      </c>
      <c r="BD48" s="436">
        <v>934946689</v>
      </c>
      <c r="BE48" s="437">
        <v>0</v>
      </c>
      <c r="BF48" s="437">
        <v>0</v>
      </c>
      <c r="BG48" s="436">
        <v>549796075</v>
      </c>
      <c r="BH48" s="436">
        <v>385150614</v>
      </c>
      <c r="BI48" s="436">
        <v>549796075</v>
      </c>
      <c r="BJ48" s="437">
        <v>0</v>
      </c>
      <c r="BK48" s="436">
        <v>549796075</v>
      </c>
      <c r="BL48" s="437">
        <v>0</v>
      </c>
      <c r="BM48" s="436" t="s">
        <v>543</v>
      </c>
      <c r="BN48" s="437" t="s">
        <v>544</v>
      </c>
      <c r="BO48" s="436" t="s">
        <v>465</v>
      </c>
    </row>
    <row r="49" spans="1:67" s="424" customFormat="1" ht="14.45" customHeight="1">
      <c r="B49" s="427" t="str">
        <f t="shared" si="5"/>
        <v>A</v>
      </c>
      <c r="C49" s="427" t="str">
        <f t="shared" si="6"/>
        <v>1</v>
      </c>
      <c r="D49" s="427" t="str">
        <f t="shared" si="7"/>
        <v>0</v>
      </c>
      <c r="E49" s="427" t="str">
        <f t="shared" si="8"/>
        <v>5</v>
      </c>
      <c r="F49" s="427" t="str">
        <f t="shared" si="9"/>
        <v>2</v>
      </c>
      <c r="G49" s="427">
        <f t="shared" si="10"/>
        <v>0</v>
      </c>
      <c r="H49" s="427"/>
      <c r="I49" s="427"/>
      <c r="J49" s="427"/>
      <c r="K49" s="427"/>
      <c r="M49" s="446"/>
      <c r="N49" s="853" t="s">
        <v>33</v>
      </c>
      <c r="O49" s="854"/>
      <c r="P49" s="853" t="s">
        <v>313</v>
      </c>
      <c r="Q49" s="854"/>
      <c r="R49" s="853" t="s">
        <v>314</v>
      </c>
      <c r="S49" s="854"/>
      <c r="T49" s="853" t="s">
        <v>318</v>
      </c>
      <c r="U49" s="854"/>
      <c r="V49" s="853" t="s">
        <v>316</v>
      </c>
      <c r="W49" s="854"/>
      <c r="X49" s="854"/>
      <c r="Y49" s="853"/>
      <c r="Z49" s="854"/>
      <c r="AA49" s="854"/>
      <c r="AB49" s="853"/>
      <c r="AC49" s="854"/>
      <c r="AD49" s="853"/>
      <c r="AE49" s="854"/>
      <c r="AF49" s="855" t="s">
        <v>325</v>
      </c>
      <c r="AG49" s="854"/>
      <c r="AH49" s="854"/>
      <c r="AI49" s="854"/>
      <c r="AJ49" s="854"/>
      <c r="AK49" s="854"/>
      <c r="AL49" s="854"/>
      <c r="AM49" s="854"/>
      <c r="AN49" s="853" t="s">
        <v>307</v>
      </c>
      <c r="AO49" s="854"/>
      <c r="AP49" s="854"/>
      <c r="AQ49" s="854"/>
      <c r="AR49" s="854"/>
      <c r="AS49" s="853" t="s">
        <v>308</v>
      </c>
      <c r="AT49" s="854"/>
      <c r="AU49" s="854"/>
      <c r="AV49" s="417" t="s">
        <v>84</v>
      </c>
      <c r="AW49" s="856" t="s">
        <v>309</v>
      </c>
      <c r="AX49" s="854"/>
      <c r="AY49" s="854"/>
      <c r="AZ49" s="854"/>
      <c r="BA49" s="854"/>
      <c r="BB49" s="854"/>
      <c r="BC49" s="418">
        <v>12419953098</v>
      </c>
      <c r="BD49" s="418">
        <v>12419953098</v>
      </c>
      <c r="BE49" s="419">
        <v>0</v>
      </c>
      <c r="BF49" s="419">
        <v>0</v>
      </c>
      <c r="BG49" s="418">
        <v>6699831894</v>
      </c>
      <c r="BH49" s="418">
        <v>5720121204</v>
      </c>
      <c r="BI49" s="418">
        <v>6699831894</v>
      </c>
      <c r="BJ49" s="419">
        <v>0</v>
      </c>
      <c r="BK49" s="418">
        <v>6699831894</v>
      </c>
      <c r="BL49" s="419">
        <v>0</v>
      </c>
      <c r="BM49" s="418" t="s">
        <v>545</v>
      </c>
      <c r="BN49" s="418" t="s">
        <v>546</v>
      </c>
      <c r="BO49" s="418" t="s">
        <v>547</v>
      </c>
    </row>
    <row r="50" spans="1:67" s="433" customFormat="1">
      <c r="A50" s="433" t="str">
        <f t="shared" ref="A50:A57" si="14">+B50&amp;"-"&amp;C50&amp;"-"&amp;D50&amp;"-"&amp;E50&amp;"-"&amp;F50&amp;"-"&amp;G50&amp;"-"&amp;AV50</f>
        <v>A-1-0-5-2-1-10</v>
      </c>
      <c r="B50" s="434" t="str">
        <f t="shared" si="5"/>
        <v>A</v>
      </c>
      <c r="C50" s="434" t="str">
        <f t="shared" si="6"/>
        <v>1</v>
      </c>
      <c r="D50" s="434" t="str">
        <f t="shared" si="7"/>
        <v>0</v>
      </c>
      <c r="E50" s="434" t="str">
        <f t="shared" si="8"/>
        <v>5</v>
      </c>
      <c r="F50" s="434" t="str">
        <f t="shared" si="9"/>
        <v>2</v>
      </c>
      <c r="G50" s="434" t="str">
        <f t="shared" si="10"/>
        <v>1</v>
      </c>
      <c r="H50" s="434"/>
      <c r="I50" s="434"/>
      <c r="J50" s="434"/>
      <c r="K50" s="434"/>
      <c r="M50" s="447"/>
      <c r="N50" s="849" t="s">
        <v>33</v>
      </c>
      <c r="O50" s="850"/>
      <c r="P50" s="849" t="s">
        <v>313</v>
      </c>
      <c r="Q50" s="850"/>
      <c r="R50" s="849" t="s">
        <v>314</v>
      </c>
      <c r="S50" s="850"/>
      <c r="T50" s="849" t="s">
        <v>318</v>
      </c>
      <c r="U50" s="850"/>
      <c r="V50" s="849" t="s">
        <v>316</v>
      </c>
      <c r="W50" s="850"/>
      <c r="X50" s="850"/>
      <c r="Y50" s="849" t="s">
        <v>313</v>
      </c>
      <c r="Z50" s="850"/>
      <c r="AA50" s="850"/>
      <c r="AB50" s="849"/>
      <c r="AC50" s="850"/>
      <c r="AD50" s="849"/>
      <c r="AE50" s="850"/>
      <c r="AF50" s="852" t="s">
        <v>53</v>
      </c>
      <c r="AG50" s="850"/>
      <c r="AH50" s="850"/>
      <c r="AI50" s="850"/>
      <c r="AJ50" s="850"/>
      <c r="AK50" s="850"/>
      <c r="AL50" s="850"/>
      <c r="AM50" s="850"/>
      <c r="AN50" s="849" t="s">
        <v>307</v>
      </c>
      <c r="AO50" s="850"/>
      <c r="AP50" s="850"/>
      <c r="AQ50" s="850"/>
      <c r="AR50" s="850"/>
      <c r="AS50" s="849" t="s">
        <v>308</v>
      </c>
      <c r="AT50" s="850"/>
      <c r="AU50" s="850"/>
      <c r="AV50" s="435" t="s">
        <v>84</v>
      </c>
      <c r="AW50" s="851" t="s">
        <v>309</v>
      </c>
      <c r="AX50" s="850"/>
      <c r="AY50" s="850"/>
      <c r="AZ50" s="850"/>
      <c r="BA50" s="850"/>
      <c r="BB50" s="850"/>
      <c r="BC50" s="436">
        <v>119144700</v>
      </c>
      <c r="BD50" s="436">
        <v>119144700</v>
      </c>
      <c r="BE50" s="437">
        <v>0</v>
      </c>
      <c r="BF50" s="437">
        <v>0</v>
      </c>
      <c r="BG50" s="436">
        <v>62479300</v>
      </c>
      <c r="BH50" s="436">
        <v>56665400</v>
      </c>
      <c r="BI50" s="436">
        <v>62479300</v>
      </c>
      <c r="BJ50" s="437">
        <v>0</v>
      </c>
      <c r="BK50" s="436">
        <v>62479300</v>
      </c>
      <c r="BL50" s="437">
        <v>0</v>
      </c>
      <c r="BM50" s="436" t="s">
        <v>548</v>
      </c>
      <c r="BN50" s="437" t="s">
        <v>549</v>
      </c>
      <c r="BO50" s="436" t="s">
        <v>465</v>
      </c>
    </row>
    <row r="51" spans="1:67" s="433" customFormat="1">
      <c r="A51" s="433" t="str">
        <f t="shared" si="14"/>
        <v>A-1-0-5-2-2-10</v>
      </c>
      <c r="B51" s="434" t="str">
        <f t="shared" si="5"/>
        <v>A</v>
      </c>
      <c r="C51" s="434" t="str">
        <f t="shared" si="6"/>
        <v>1</v>
      </c>
      <c r="D51" s="434" t="str">
        <f t="shared" si="7"/>
        <v>0</v>
      </c>
      <c r="E51" s="434" t="str">
        <f t="shared" si="8"/>
        <v>5</v>
      </c>
      <c r="F51" s="434" t="str">
        <f t="shared" si="9"/>
        <v>2</v>
      </c>
      <c r="G51" s="434" t="str">
        <f t="shared" si="10"/>
        <v>2</v>
      </c>
      <c r="H51" s="434"/>
      <c r="I51" s="434"/>
      <c r="J51" s="434"/>
      <c r="K51" s="434"/>
      <c r="M51" s="447"/>
      <c r="N51" s="849" t="s">
        <v>33</v>
      </c>
      <c r="O51" s="850"/>
      <c r="P51" s="849" t="s">
        <v>313</v>
      </c>
      <c r="Q51" s="850"/>
      <c r="R51" s="849" t="s">
        <v>314</v>
      </c>
      <c r="S51" s="850"/>
      <c r="T51" s="849" t="s">
        <v>318</v>
      </c>
      <c r="U51" s="850"/>
      <c r="V51" s="849" t="s">
        <v>316</v>
      </c>
      <c r="W51" s="850"/>
      <c r="X51" s="850"/>
      <c r="Y51" s="849" t="s">
        <v>316</v>
      </c>
      <c r="Z51" s="850"/>
      <c r="AA51" s="850"/>
      <c r="AB51" s="849"/>
      <c r="AC51" s="850"/>
      <c r="AD51" s="849"/>
      <c r="AE51" s="850"/>
      <c r="AF51" s="852" t="s">
        <v>54</v>
      </c>
      <c r="AG51" s="850"/>
      <c r="AH51" s="850"/>
      <c r="AI51" s="850"/>
      <c r="AJ51" s="850"/>
      <c r="AK51" s="850"/>
      <c r="AL51" s="850"/>
      <c r="AM51" s="850"/>
      <c r="AN51" s="849" t="s">
        <v>307</v>
      </c>
      <c r="AO51" s="850"/>
      <c r="AP51" s="850"/>
      <c r="AQ51" s="850"/>
      <c r="AR51" s="850"/>
      <c r="AS51" s="849" t="s">
        <v>308</v>
      </c>
      <c r="AT51" s="850"/>
      <c r="AU51" s="850"/>
      <c r="AV51" s="435" t="s">
        <v>84</v>
      </c>
      <c r="AW51" s="851" t="s">
        <v>309</v>
      </c>
      <c r="AX51" s="850"/>
      <c r="AY51" s="850"/>
      <c r="AZ51" s="850"/>
      <c r="BA51" s="850"/>
      <c r="BB51" s="850"/>
      <c r="BC51" s="436">
        <v>5697403045</v>
      </c>
      <c r="BD51" s="436">
        <v>5697403045</v>
      </c>
      <c r="BE51" s="437">
        <v>0</v>
      </c>
      <c r="BF51" s="437">
        <v>0</v>
      </c>
      <c r="BG51" s="436">
        <v>3058315645</v>
      </c>
      <c r="BH51" s="436">
        <v>2639087400</v>
      </c>
      <c r="BI51" s="436">
        <v>3058315645</v>
      </c>
      <c r="BJ51" s="437">
        <v>0</v>
      </c>
      <c r="BK51" s="436">
        <v>3058315645</v>
      </c>
      <c r="BL51" s="437">
        <v>0</v>
      </c>
      <c r="BM51" s="436" t="s">
        <v>550</v>
      </c>
      <c r="BN51" s="437" t="s">
        <v>551</v>
      </c>
      <c r="BO51" s="436" t="s">
        <v>465</v>
      </c>
    </row>
    <row r="52" spans="1:67" s="433" customFormat="1">
      <c r="A52" s="433" t="str">
        <f t="shared" si="14"/>
        <v>A-1-0-5-2-3-10</v>
      </c>
      <c r="B52" s="434" t="str">
        <f t="shared" si="5"/>
        <v>A</v>
      </c>
      <c r="C52" s="434" t="str">
        <f t="shared" si="6"/>
        <v>1</v>
      </c>
      <c r="D52" s="434" t="str">
        <f t="shared" si="7"/>
        <v>0</v>
      </c>
      <c r="E52" s="434" t="str">
        <f t="shared" si="8"/>
        <v>5</v>
      </c>
      <c r="F52" s="434" t="str">
        <f t="shared" si="9"/>
        <v>2</v>
      </c>
      <c r="G52" s="434" t="str">
        <f t="shared" si="10"/>
        <v>3</v>
      </c>
      <c r="H52" s="434"/>
      <c r="I52" s="434"/>
      <c r="J52" s="434"/>
      <c r="K52" s="434"/>
      <c r="M52" s="447"/>
      <c r="N52" s="849" t="s">
        <v>33</v>
      </c>
      <c r="O52" s="850"/>
      <c r="P52" s="849" t="s">
        <v>313</v>
      </c>
      <c r="Q52" s="850"/>
      <c r="R52" s="849" t="s">
        <v>314</v>
      </c>
      <c r="S52" s="850"/>
      <c r="T52" s="849" t="s">
        <v>318</v>
      </c>
      <c r="U52" s="850"/>
      <c r="V52" s="849" t="s">
        <v>316</v>
      </c>
      <c r="W52" s="850"/>
      <c r="X52" s="850"/>
      <c r="Y52" s="849" t="s">
        <v>323</v>
      </c>
      <c r="Z52" s="850"/>
      <c r="AA52" s="850"/>
      <c r="AB52" s="849"/>
      <c r="AC52" s="850"/>
      <c r="AD52" s="849"/>
      <c r="AE52" s="850"/>
      <c r="AF52" s="852" t="s">
        <v>55</v>
      </c>
      <c r="AG52" s="850"/>
      <c r="AH52" s="850"/>
      <c r="AI52" s="850"/>
      <c r="AJ52" s="850"/>
      <c r="AK52" s="850"/>
      <c r="AL52" s="850"/>
      <c r="AM52" s="850"/>
      <c r="AN52" s="849" t="s">
        <v>307</v>
      </c>
      <c r="AO52" s="850"/>
      <c r="AP52" s="850"/>
      <c r="AQ52" s="850"/>
      <c r="AR52" s="850"/>
      <c r="AS52" s="849" t="s">
        <v>308</v>
      </c>
      <c r="AT52" s="850"/>
      <c r="AU52" s="850"/>
      <c r="AV52" s="435" t="s">
        <v>84</v>
      </c>
      <c r="AW52" s="851" t="s">
        <v>309</v>
      </c>
      <c r="AX52" s="850"/>
      <c r="AY52" s="850"/>
      <c r="AZ52" s="850"/>
      <c r="BA52" s="850"/>
      <c r="BB52" s="850"/>
      <c r="BC52" s="436">
        <v>6528258063</v>
      </c>
      <c r="BD52" s="436">
        <v>6528258063</v>
      </c>
      <c r="BE52" s="437">
        <v>0</v>
      </c>
      <c r="BF52" s="437">
        <v>0</v>
      </c>
      <c r="BG52" s="436">
        <v>3539435249</v>
      </c>
      <c r="BH52" s="436">
        <v>2988822814</v>
      </c>
      <c r="BI52" s="436">
        <v>3539435249</v>
      </c>
      <c r="BJ52" s="437">
        <v>0</v>
      </c>
      <c r="BK52" s="436">
        <v>3539435249</v>
      </c>
      <c r="BL52" s="437">
        <v>0</v>
      </c>
      <c r="BM52" s="436" t="s">
        <v>552</v>
      </c>
      <c r="BN52" s="437" t="s">
        <v>553</v>
      </c>
      <c r="BO52" s="436" t="s">
        <v>547</v>
      </c>
    </row>
    <row r="53" spans="1:67" s="433" customFormat="1">
      <c r="A53" s="433" t="str">
        <f t="shared" si="14"/>
        <v>A-1-0-5-2-6-10</v>
      </c>
      <c r="B53" s="434" t="str">
        <f t="shared" si="5"/>
        <v>A</v>
      </c>
      <c r="C53" s="434" t="str">
        <f t="shared" si="6"/>
        <v>1</v>
      </c>
      <c r="D53" s="434" t="str">
        <f t="shared" si="7"/>
        <v>0</v>
      </c>
      <c r="E53" s="434" t="str">
        <f t="shared" si="8"/>
        <v>5</v>
      </c>
      <c r="F53" s="434" t="str">
        <f t="shared" si="9"/>
        <v>2</v>
      </c>
      <c r="G53" s="434" t="str">
        <f t="shared" si="10"/>
        <v>6</v>
      </c>
      <c r="H53" s="434"/>
      <c r="I53" s="434"/>
      <c r="J53" s="434"/>
      <c r="K53" s="434"/>
      <c r="M53" s="447"/>
      <c r="N53" s="849" t="s">
        <v>33</v>
      </c>
      <c r="O53" s="850"/>
      <c r="P53" s="849" t="s">
        <v>313</v>
      </c>
      <c r="Q53" s="850"/>
      <c r="R53" s="849" t="s">
        <v>314</v>
      </c>
      <c r="S53" s="850"/>
      <c r="T53" s="849" t="s">
        <v>318</v>
      </c>
      <c r="U53" s="850"/>
      <c r="V53" s="849" t="s">
        <v>316</v>
      </c>
      <c r="W53" s="850"/>
      <c r="X53" s="850"/>
      <c r="Y53" s="849" t="s">
        <v>326</v>
      </c>
      <c r="Z53" s="850"/>
      <c r="AA53" s="850"/>
      <c r="AB53" s="849"/>
      <c r="AC53" s="850"/>
      <c r="AD53" s="849"/>
      <c r="AE53" s="850"/>
      <c r="AF53" s="852" t="s">
        <v>56</v>
      </c>
      <c r="AG53" s="850"/>
      <c r="AH53" s="850"/>
      <c r="AI53" s="850"/>
      <c r="AJ53" s="850"/>
      <c r="AK53" s="850"/>
      <c r="AL53" s="850"/>
      <c r="AM53" s="850"/>
      <c r="AN53" s="849" t="s">
        <v>307</v>
      </c>
      <c r="AO53" s="850"/>
      <c r="AP53" s="850"/>
      <c r="AQ53" s="850"/>
      <c r="AR53" s="850"/>
      <c r="AS53" s="849" t="s">
        <v>308</v>
      </c>
      <c r="AT53" s="850"/>
      <c r="AU53" s="850"/>
      <c r="AV53" s="435" t="s">
        <v>84</v>
      </c>
      <c r="AW53" s="851" t="s">
        <v>309</v>
      </c>
      <c r="AX53" s="850"/>
      <c r="AY53" s="850"/>
      <c r="AZ53" s="850"/>
      <c r="BA53" s="850"/>
      <c r="BB53" s="850"/>
      <c r="BC53" s="436">
        <v>75147290</v>
      </c>
      <c r="BD53" s="436">
        <v>75147290</v>
      </c>
      <c r="BE53" s="437">
        <v>0</v>
      </c>
      <c r="BF53" s="437">
        <v>0</v>
      </c>
      <c r="BG53" s="436">
        <v>39601700</v>
      </c>
      <c r="BH53" s="436">
        <v>35545590</v>
      </c>
      <c r="BI53" s="436">
        <v>39601700</v>
      </c>
      <c r="BJ53" s="437">
        <v>0</v>
      </c>
      <c r="BK53" s="436">
        <v>39601700</v>
      </c>
      <c r="BL53" s="437">
        <v>0</v>
      </c>
      <c r="BM53" s="436" t="s">
        <v>554</v>
      </c>
      <c r="BN53" s="437" t="s">
        <v>555</v>
      </c>
      <c r="BO53" s="436" t="s">
        <v>465</v>
      </c>
    </row>
    <row r="54" spans="1:67" s="433" customFormat="1">
      <c r="A54" s="433" t="str">
        <f t="shared" si="14"/>
        <v>A-1-0-5-6-0-10</v>
      </c>
      <c r="B54" s="434" t="str">
        <f t="shared" si="5"/>
        <v>A</v>
      </c>
      <c r="C54" s="434" t="str">
        <f t="shared" si="6"/>
        <v>1</v>
      </c>
      <c r="D54" s="434" t="str">
        <f t="shared" si="7"/>
        <v>0</v>
      </c>
      <c r="E54" s="434" t="str">
        <f t="shared" si="8"/>
        <v>5</v>
      </c>
      <c r="F54" s="434" t="str">
        <f t="shared" si="9"/>
        <v>6</v>
      </c>
      <c r="G54" s="434">
        <f t="shared" si="10"/>
        <v>0</v>
      </c>
      <c r="H54" s="434"/>
      <c r="I54" s="434"/>
      <c r="J54" s="434"/>
      <c r="K54" s="434"/>
      <c r="M54" s="447"/>
      <c r="N54" s="849" t="s">
        <v>33</v>
      </c>
      <c r="O54" s="850"/>
      <c r="P54" s="849" t="s">
        <v>313</v>
      </c>
      <c r="Q54" s="850"/>
      <c r="R54" s="849" t="s">
        <v>314</v>
      </c>
      <c r="S54" s="850"/>
      <c r="T54" s="849" t="s">
        <v>318</v>
      </c>
      <c r="U54" s="850"/>
      <c r="V54" s="849" t="s">
        <v>326</v>
      </c>
      <c r="W54" s="850"/>
      <c r="X54" s="850"/>
      <c r="Y54" s="849"/>
      <c r="Z54" s="850"/>
      <c r="AA54" s="850"/>
      <c r="AB54" s="849"/>
      <c r="AC54" s="850"/>
      <c r="AD54" s="849"/>
      <c r="AE54" s="850"/>
      <c r="AF54" s="852" t="s">
        <v>57</v>
      </c>
      <c r="AG54" s="850"/>
      <c r="AH54" s="850"/>
      <c r="AI54" s="850"/>
      <c r="AJ54" s="850"/>
      <c r="AK54" s="850"/>
      <c r="AL54" s="850"/>
      <c r="AM54" s="850"/>
      <c r="AN54" s="849" t="s">
        <v>307</v>
      </c>
      <c r="AO54" s="850"/>
      <c r="AP54" s="850"/>
      <c r="AQ54" s="850"/>
      <c r="AR54" s="850"/>
      <c r="AS54" s="849" t="s">
        <v>308</v>
      </c>
      <c r="AT54" s="850"/>
      <c r="AU54" s="850"/>
      <c r="AV54" s="435" t="s">
        <v>84</v>
      </c>
      <c r="AW54" s="851" t="s">
        <v>309</v>
      </c>
      <c r="AX54" s="850"/>
      <c r="AY54" s="850"/>
      <c r="AZ54" s="850"/>
      <c r="BA54" s="850"/>
      <c r="BB54" s="850"/>
      <c r="BC54" s="436">
        <v>2721591300</v>
      </c>
      <c r="BD54" s="436">
        <v>2721591300</v>
      </c>
      <c r="BE54" s="437">
        <v>0</v>
      </c>
      <c r="BF54" s="437">
        <v>0</v>
      </c>
      <c r="BG54" s="436">
        <v>1575523000</v>
      </c>
      <c r="BH54" s="436">
        <v>1146068300</v>
      </c>
      <c r="BI54" s="436">
        <v>1575523000</v>
      </c>
      <c r="BJ54" s="437">
        <v>0</v>
      </c>
      <c r="BK54" s="436">
        <v>1575523000</v>
      </c>
      <c r="BL54" s="437">
        <v>0</v>
      </c>
      <c r="BM54" s="436" t="s">
        <v>556</v>
      </c>
      <c r="BN54" s="437" t="s">
        <v>557</v>
      </c>
      <c r="BO54" s="436" t="s">
        <v>465</v>
      </c>
    </row>
    <row r="55" spans="1:67" s="433" customFormat="1">
      <c r="A55" s="433" t="str">
        <f t="shared" si="14"/>
        <v>A-1-0-5-7-0-10</v>
      </c>
      <c r="B55" s="434" t="str">
        <f t="shared" si="5"/>
        <v>A</v>
      </c>
      <c r="C55" s="434" t="str">
        <f t="shared" si="6"/>
        <v>1</v>
      </c>
      <c r="D55" s="434" t="str">
        <f t="shared" si="7"/>
        <v>0</v>
      </c>
      <c r="E55" s="434" t="str">
        <f t="shared" si="8"/>
        <v>5</v>
      </c>
      <c r="F55" s="434" t="str">
        <f t="shared" si="9"/>
        <v>7</v>
      </c>
      <c r="G55" s="434">
        <f t="shared" si="10"/>
        <v>0</v>
      </c>
      <c r="H55" s="434"/>
      <c r="I55" s="434"/>
      <c r="J55" s="434"/>
      <c r="K55" s="434"/>
      <c r="M55" s="447"/>
      <c r="N55" s="849" t="s">
        <v>33</v>
      </c>
      <c r="O55" s="850"/>
      <c r="P55" s="849" t="s">
        <v>313</v>
      </c>
      <c r="Q55" s="850"/>
      <c r="R55" s="849" t="s">
        <v>314</v>
      </c>
      <c r="S55" s="850"/>
      <c r="T55" s="849" t="s">
        <v>318</v>
      </c>
      <c r="U55" s="850"/>
      <c r="V55" s="849" t="s">
        <v>327</v>
      </c>
      <c r="W55" s="850"/>
      <c r="X55" s="850"/>
      <c r="Y55" s="849"/>
      <c r="Z55" s="850"/>
      <c r="AA55" s="850"/>
      <c r="AB55" s="849"/>
      <c r="AC55" s="850"/>
      <c r="AD55" s="849"/>
      <c r="AE55" s="850"/>
      <c r="AF55" s="852" t="s">
        <v>58</v>
      </c>
      <c r="AG55" s="850"/>
      <c r="AH55" s="850"/>
      <c r="AI55" s="850"/>
      <c r="AJ55" s="850"/>
      <c r="AK55" s="850"/>
      <c r="AL55" s="850"/>
      <c r="AM55" s="850"/>
      <c r="AN55" s="849" t="s">
        <v>307</v>
      </c>
      <c r="AO55" s="850"/>
      <c r="AP55" s="850"/>
      <c r="AQ55" s="850"/>
      <c r="AR55" s="850"/>
      <c r="AS55" s="849" t="s">
        <v>308</v>
      </c>
      <c r="AT55" s="850"/>
      <c r="AU55" s="850"/>
      <c r="AV55" s="435" t="s">
        <v>84</v>
      </c>
      <c r="AW55" s="851" t="s">
        <v>309</v>
      </c>
      <c r="AX55" s="850"/>
      <c r="AY55" s="850"/>
      <c r="AZ55" s="850"/>
      <c r="BA55" s="850"/>
      <c r="BB55" s="850"/>
      <c r="BC55" s="436">
        <v>520219400</v>
      </c>
      <c r="BD55" s="436">
        <v>520219400</v>
      </c>
      <c r="BE55" s="437">
        <v>0</v>
      </c>
      <c r="BF55" s="437">
        <v>0</v>
      </c>
      <c r="BG55" s="436">
        <v>262946600</v>
      </c>
      <c r="BH55" s="436">
        <v>257272800</v>
      </c>
      <c r="BI55" s="436">
        <v>262946600</v>
      </c>
      <c r="BJ55" s="437">
        <v>0</v>
      </c>
      <c r="BK55" s="436">
        <v>262946600</v>
      </c>
      <c r="BL55" s="437">
        <v>0</v>
      </c>
      <c r="BM55" s="436" t="s">
        <v>558</v>
      </c>
      <c r="BN55" s="437" t="s">
        <v>559</v>
      </c>
      <c r="BO55" s="436" t="s">
        <v>465</v>
      </c>
    </row>
    <row r="56" spans="1:67" s="433" customFormat="1">
      <c r="A56" s="433" t="str">
        <f t="shared" si="14"/>
        <v>A-1-0-5-8-0-10</v>
      </c>
      <c r="B56" s="434" t="str">
        <f t="shared" si="5"/>
        <v>A</v>
      </c>
      <c r="C56" s="434" t="str">
        <f t="shared" si="6"/>
        <v>1</v>
      </c>
      <c r="D56" s="434" t="str">
        <f t="shared" si="7"/>
        <v>0</v>
      </c>
      <c r="E56" s="434" t="str">
        <f t="shared" si="8"/>
        <v>5</v>
      </c>
      <c r="F56" s="434" t="str">
        <f t="shared" si="9"/>
        <v>8</v>
      </c>
      <c r="G56" s="434">
        <f t="shared" si="10"/>
        <v>0</v>
      </c>
      <c r="H56" s="434"/>
      <c r="I56" s="434"/>
      <c r="J56" s="434"/>
      <c r="K56" s="434"/>
      <c r="M56" s="447"/>
      <c r="N56" s="849" t="s">
        <v>33</v>
      </c>
      <c r="O56" s="850"/>
      <c r="P56" s="849" t="s">
        <v>313</v>
      </c>
      <c r="Q56" s="850"/>
      <c r="R56" s="849" t="s">
        <v>314</v>
      </c>
      <c r="S56" s="850"/>
      <c r="T56" s="849" t="s">
        <v>318</v>
      </c>
      <c r="U56" s="850"/>
      <c r="V56" s="849" t="s">
        <v>328</v>
      </c>
      <c r="W56" s="850"/>
      <c r="X56" s="850"/>
      <c r="Y56" s="849"/>
      <c r="Z56" s="850"/>
      <c r="AA56" s="850"/>
      <c r="AB56" s="849"/>
      <c r="AC56" s="850"/>
      <c r="AD56" s="849"/>
      <c r="AE56" s="850"/>
      <c r="AF56" s="852" t="s">
        <v>59</v>
      </c>
      <c r="AG56" s="850"/>
      <c r="AH56" s="850"/>
      <c r="AI56" s="850"/>
      <c r="AJ56" s="850"/>
      <c r="AK56" s="850"/>
      <c r="AL56" s="850"/>
      <c r="AM56" s="850"/>
      <c r="AN56" s="849" t="s">
        <v>307</v>
      </c>
      <c r="AO56" s="850"/>
      <c r="AP56" s="850"/>
      <c r="AQ56" s="850"/>
      <c r="AR56" s="850"/>
      <c r="AS56" s="849" t="s">
        <v>308</v>
      </c>
      <c r="AT56" s="850"/>
      <c r="AU56" s="850"/>
      <c r="AV56" s="435" t="s">
        <v>84</v>
      </c>
      <c r="AW56" s="851" t="s">
        <v>309</v>
      </c>
      <c r="AX56" s="850"/>
      <c r="AY56" s="850"/>
      <c r="AZ56" s="850"/>
      <c r="BA56" s="850"/>
      <c r="BB56" s="850"/>
      <c r="BC56" s="436">
        <v>520219400</v>
      </c>
      <c r="BD56" s="436">
        <v>520219400</v>
      </c>
      <c r="BE56" s="437">
        <v>0</v>
      </c>
      <c r="BF56" s="437">
        <v>0</v>
      </c>
      <c r="BG56" s="436">
        <v>262946600</v>
      </c>
      <c r="BH56" s="436">
        <v>257272800</v>
      </c>
      <c r="BI56" s="436">
        <v>262946600</v>
      </c>
      <c r="BJ56" s="437">
        <v>0</v>
      </c>
      <c r="BK56" s="436">
        <v>262946600</v>
      </c>
      <c r="BL56" s="437">
        <v>0</v>
      </c>
      <c r="BM56" s="436" t="s">
        <v>558</v>
      </c>
      <c r="BN56" s="437" t="s">
        <v>559</v>
      </c>
      <c r="BO56" s="436" t="s">
        <v>465</v>
      </c>
    </row>
    <row r="57" spans="1:67" s="433" customFormat="1">
      <c r="A57" s="433" t="str">
        <f t="shared" si="14"/>
        <v>A-1-0-5-9-0-10</v>
      </c>
      <c r="B57" s="434" t="str">
        <f t="shared" si="5"/>
        <v>A</v>
      </c>
      <c r="C57" s="434" t="str">
        <f t="shared" si="6"/>
        <v>1</v>
      </c>
      <c r="D57" s="434" t="str">
        <f t="shared" si="7"/>
        <v>0</v>
      </c>
      <c r="E57" s="434" t="str">
        <f t="shared" si="8"/>
        <v>5</v>
      </c>
      <c r="F57" s="434" t="str">
        <f t="shared" si="9"/>
        <v>9</v>
      </c>
      <c r="G57" s="434">
        <f t="shared" si="10"/>
        <v>0</v>
      </c>
      <c r="H57" s="434"/>
      <c r="I57" s="434"/>
      <c r="J57" s="434"/>
      <c r="K57" s="434"/>
      <c r="M57" s="447"/>
      <c r="N57" s="849" t="s">
        <v>33</v>
      </c>
      <c r="O57" s="850"/>
      <c r="P57" s="849" t="s">
        <v>313</v>
      </c>
      <c r="Q57" s="850"/>
      <c r="R57" s="849" t="s">
        <v>314</v>
      </c>
      <c r="S57" s="850"/>
      <c r="T57" s="849" t="s">
        <v>318</v>
      </c>
      <c r="U57" s="850"/>
      <c r="V57" s="849" t="s">
        <v>322</v>
      </c>
      <c r="W57" s="850"/>
      <c r="X57" s="850"/>
      <c r="Y57" s="849"/>
      <c r="Z57" s="850"/>
      <c r="AA57" s="850"/>
      <c r="AB57" s="849"/>
      <c r="AC57" s="850"/>
      <c r="AD57" s="849"/>
      <c r="AE57" s="850"/>
      <c r="AF57" s="852" t="s">
        <v>60</v>
      </c>
      <c r="AG57" s="850"/>
      <c r="AH57" s="850"/>
      <c r="AI57" s="850"/>
      <c r="AJ57" s="850"/>
      <c r="AK57" s="850"/>
      <c r="AL57" s="850"/>
      <c r="AM57" s="850"/>
      <c r="AN57" s="849" t="s">
        <v>307</v>
      </c>
      <c r="AO57" s="850"/>
      <c r="AP57" s="850"/>
      <c r="AQ57" s="850"/>
      <c r="AR57" s="850"/>
      <c r="AS57" s="849" t="s">
        <v>308</v>
      </c>
      <c r="AT57" s="850"/>
      <c r="AU57" s="850"/>
      <c r="AV57" s="435" t="s">
        <v>84</v>
      </c>
      <c r="AW57" s="851" t="s">
        <v>309</v>
      </c>
      <c r="AX57" s="850"/>
      <c r="AY57" s="850"/>
      <c r="AZ57" s="850"/>
      <c r="BA57" s="850"/>
      <c r="BB57" s="850"/>
      <c r="BC57" s="436">
        <v>940395000</v>
      </c>
      <c r="BD57" s="436">
        <v>940395000</v>
      </c>
      <c r="BE57" s="437">
        <v>0</v>
      </c>
      <c r="BF57" s="437">
        <v>0</v>
      </c>
      <c r="BG57" s="436">
        <v>525479500</v>
      </c>
      <c r="BH57" s="436">
        <v>414915500</v>
      </c>
      <c r="BI57" s="436">
        <v>525479500</v>
      </c>
      <c r="BJ57" s="437">
        <v>0</v>
      </c>
      <c r="BK57" s="436">
        <v>525479500</v>
      </c>
      <c r="BL57" s="437">
        <v>0</v>
      </c>
      <c r="BM57" s="436" t="s">
        <v>560</v>
      </c>
      <c r="BN57" s="437" t="s">
        <v>561</v>
      </c>
      <c r="BO57" s="436" t="s">
        <v>465</v>
      </c>
    </row>
    <row r="58" spans="1:67" s="429" customFormat="1">
      <c r="B58" s="430" t="str">
        <f t="shared" si="5"/>
        <v>A</v>
      </c>
      <c r="C58" s="430" t="str">
        <f t="shared" si="6"/>
        <v>2</v>
      </c>
      <c r="D58" s="430">
        <f t="shared" si="7"/>
        <v>0</v>
      </c>
      <c r="E58" s="430">
        <f t="shared" si="8"/>
        <v>0</v>
      </c>
      <c r="F58" s="430">
        <f t="shared" si="9"/>
        <v>0</v>
      </c>
      <c r="G58" s="430">
        <f t="shared" si="10"/>
        <v>0</v>
      </c>
      <c r="H58" s="430"/>
      <c r="I58" s="430"/>
      <c r="J58" s="430"/>
      <c r="K58" s="430"/>
      <c r="M58" s="470"/>
      <c r="N58" s="843" t="s">
        <v>33</v>
      </c>
      <c r="O58" s="842"/>
      <c r="P58" s="843" t="s">
        <v>316</v>
      </c>
      <c r="Q58" s="842"/>
      <c r="R58" s="843"/>
      <c r="S58" s="842"/>
      <c r="T58" s="843"/>
      <c r="U58" s="842"/>
      <c r="V58" s="843"/>
      <c r="W58" s="842"/>
      <c r="X58" s="842"/>
      <c r="Y58" s="843"/>
      <c r="Z58" s="842"/>
      <c r="AA58" s="842"/>
      <c r="AB58" s="843"/>
      <c r="AC58" s="842"/>
      <c r="AD58" s="843"/>
      <c r="AE58" s="842"/>
      <c r="AF58" s="844" t="s">
        <v>25</v>
      </c>
      <c r="AG58" s="842"/>
      <c r="AH58" s="842"/>
      <c r="AI58" s="842"/>
      <c r="AJ58" s="842"/>
      <c r="AK58" s="842"/>
      <c r="AL58" s="842"/>
      <c r="AM58" s="842"/>
      <c r="AN58" s="843" t="s">
        <v>307</v>
      </c>
      <c r="AO58" s="842"/>
      <c r="AP58" s="842"/>
      <c r="AQ58" s="842"/>
      <c r="AR58" s="842"/>
      <c r="AS58" s="843" t="s">
        <v>308</v>
      </c>
      <c r="AT58" s="842"/>
      <c r="AU58" s="842"/>
      <c r="AV58" s="458" t="s">
        <v>84</v>
      </c>
      <c r="AW58" s="845" t="s">
        <v>309</v>
      </c>
      <c r="AX58" s="842"/>
      <c r="AY58" s="842"/>
      <c r="AZ58" s="842"/>
      <c r="BA58" s="842"/>
      <c r="BB58" s="842"/>
      <c r="BC58" s="457">
        <v>10961500000</v>
      </c>
      <c r="BD58" s="459">
        <v>10495982856.559999</v>
      </c>
      <c r="BE58" s="457">
        <v>465517143.44</v>
      </c>
      <c r="BF58" s="459">
        <v>0</v>
      </c>
      <c r="BG58" s="457">
        <v>8941476504.2999992</v>
      </c>
      <c r="BH58" s="457">
        <v>1554506352.26</v>
      </c>
      <c r="BI58" s="457">
        <v>3971155074.23</v>
      </c>
      <c r="BJ58" s="457">
        <v>4970321430.0699997</v>
      </c>
      <c r="BK58" s="457">
        <v>3971155074.23</v>
      </c>
      <c r="BL58" s="457">
        <v>0</v>
      </c>
      <c r="BM58" s="457" t="s">
        <v>562</v>
      </c>
      <c r="BN58" s="457" t="s">
        <v>563</v>
      </c>
      <c r="BO58" s="457" t="s">
        <v>564</v>
      </c>
    </row>
    <row r="59" spans="1:67" s="424" customFormat="1" ht="14.45" customHeight="1">
      <c r="B59" s="427" t="str">
        <f t="shared" si="5"/>
        <v>A</v>
      </c>
      <c r="C59" s="427" t="str">
        <f t="shared" si="6"/>
        <v>2</v>
      </c>
      <c r="D59" s="427" t="str">
        <f t="shared" si="7"/>
        <v>0</v>
      </c>
      <c r="E59" s="427">
        <f t="shared" si="8"/>
        <v>0</v>
      </c>
      <c r="F59" s="427">
        <f t="shared" si="9"/>
        <v>0</v>
      </c>
      <c r="G59" s="427">
        <f t="shared" si="10"/>
        <v>0</v>
      </c>
      <c r="H59" s="427"/>
      <c r="I59" s="427"/>
      <c r="J59" s="427"/>
      <c r="K59" s="427"/>
      <c r="M59" s="446"/>
      <c r="N59" s="853" t="s">
        <v>33</v>
      </c>
      <c r="O59" s="854"/>
      <c r="P59" s="853" t="s">
        <v>316</v>
      </c>
      <c r="Q59" s="854"/>
      <c r="R59" s="853" t="s">
        <v>314</v>
      </c>
      <c r="S59" s="854"/>
      <c r="T59" s="853"/>
      <c r="U59" s="854"/>
      <c r="V59" s="853"/>
      <c r="W59" s="854"/>
      <c r="X59" s="854"/>
      <c r="Y59" s="853"/>
      <c r="Z59" s="854"/>
      <c r="AA59" s="854"/>
      <c r="AB59" s="853"/>
      <c r="AC59" s="854"/>
      <c r="AD59" s="853"/>
      <c r="AE59" s="854"/>
      <c r="AF59" s="855" t="s">
        <v>25</v>
      </c>
      <c r="AG59" s="854"/>
      <c r="AH59" s="854"/>
      <c r="AI59" s="854"/>
      <c r="AJ59" s="854"/>
      <c r="AK59" s="854"/>
      <c r="AL59" s="854"/>
      <c r="AM59" s="854"/>
      <c r="AN59" s="853" t="s">
        <v>307</v>
      </c>
      <c r="AO59" s="854"/>
      <c r="AP59" s="854"/>
      <c r="AQ59" s="854"/>
      <c r="AR59" s="854"/>
      <c r="AS59" s="853" t="s">
        <v>308</v>
      </c>
      <c r="AT59" s="854"/>
      <c r="AU59" s="854"/>
      <c r="AV59" s="417" t="s">
        <v>84</v>
      </c>
      <c r="AW59" s="856" t="s">
        <v>309</v>
      </c>
      <c r="AX59" s="854"/>
      <c r="AY59" s="854"/>
      <c r="AZ59" s="854"/>
      <c r="BA59" s="854"/>
      <c r="BB59" s="854"/>
      <c r="BC59" s="418">
        <v>10961500000</v>
      </c>
      <c r="BD59" s="418">
        <v>10495982856.559999</v>
      </c>
      <c r="BE59" s="418">
        <v>465517143.44</v>
      </c>
      <c r="BF59" s="419">
        <v>0</v>
      </c>
      <c r="BG59" s="418">
        <v>8941476504.2999992</v>
      </c>
      <c r="BH59" s="418">
        <v>1554506352.26</v>
      </c>
      <c r="BI59" s="418">
        <v>3971155074.23</v>
      </c>
      <c r="BJ59" s="418">
        <v>4970321430.0699997</v>
      </c>
      <c r="BK59" s="418">
        <v>3971155074.23</v>
      </c>
      <c r="BL59" s="419">
        <v>0</v>
      </c>
      <c r="BM59" s="418" t="s">
        <v>562</v>
      </c>
      <c r="BN59" s="418" t="s">
        <v>563</v>
      </c>
      <c r="BO59" s="418" t="s">
        <v>564</v>
      </c>
    </row>
    <row r="60" spans="1:67" s="424" customFormat="1">
      <c r="B60" s="427" t="str">
        <f t="shared" si="5"/>
        <v>A</v>
      </c>
      <c r="C60" s="427" t="str">
        <f t="shared" si="6"/>
        <v>2</v>
      </c>
      <c r="D60" s="427" t="str">
        <f t="shared" si="7"/>
        <v>0</v>
      </c>
      <c r="E60" s="427" t="str">
        <f t="shared" si="8"/>
        <v>3</v>
      </c>
      <c r="F60" s="427">
        <f t="shared" si="9"/>
        <v>0</v>
      </c>
      <c r="G60" s="427">
        <f t="shared" si="10"/>
        <v>0</v>
      </c>
      <c r="H60" s="427"/>
      <c r="I60" s="427"/>
      <c r="J60" s="427"/>
      <c r="K60" s="427"/>
      <c r="M60" s="446"/>
      <c r="N60" s="853" t="s">
        <v>33</v>
      </c>
      <c r="O60" s="854"/>
      <c r="P60" s="853" t="s">
        <v>316</v>
      </c>
      <c r="Q60" s="854"/>
      <c r="R60" s="853" t="s">
        <v>314</v>
      </c>
      <c r="S60" s="854"/>
      <c r="T60" s="853" t="s">
        <v>323</v>
      </c>
      <c r="U60" s="854"/>
      <c r="V60" s="853"/>
      <c r="W60" s="854"/>
      <c r="X60" s="854"/>
      <c r="Y60" s="853"/>
      <c r="Z60" s="854"/>
      <c r="AA60" s="854"/>
      <c r="AB60" s="853"/>
      <c r="AC60" s="854"/>
      <c r="AD60" s="853"/>
      <c r="AE60" s="854"/>
      <c r="AF60" s="855" t="s">
        <v>234</v>
      </c>
      <c r="AG60" s="854"/>
      <c r="AH60" s="854"/>
      <c r="AI60" s="854"/>
      <c r="AJ60" s="854"/>
      <c r="AK60" s="854"/>
      <c r="AL60" s="854"/>
      <c r="AM60" s="854"/>
      <c r="AN60" s="853" t="s">
        <v>307</v>
      </c>
      <c r="AO60" s="854"/>
      <c r="AP60" s="854"/>
      <c r="AQ60" s="854"/>
      <c r="AR60" s="854"/>
      <c r="AS60" s="853" t="s">
        <v>308</v>
      </c>
      <c r="AT60" s="854"/>
      <c r="AU60" s="854"/>
      <c r="AV60" s="417" t="s">
        <v>84</v>
      </c>
      <c r="AW60" s="856" t="s">
        <v>309</v>
      </c>
      <c r="AX60" s="854"/>
      <c r="AY60" s="854"/>
      <c r="AZ60" s="854"/>
      <c r="BA60" s="854"/>
      <c r="BB60" s="854"/>
      <c r="BC60" s="418">
        <v>343000000</v>
      </c>
      <c r="BD60" s="418">
        <v>313661563</v>
      </c>
      <c r="BE60" s="418">
        <v>29338437</v>
      </c>
      <c r="BF60" s="419">
        <v>0</v>
      </c>
      <c r="BG60" s="418">
        <v>313661563</v>
      </c>
      <c r="BH60" s="419">
        <v>0</v>
      </c>
      <c r="BI60" s="418">
        <v>313661563</v>
      </c>
      <c r="BJ60" s="419">
        <v>0</v>
      </c>
      <c r="BK60" s="418">
        <v>313661563</v>
      </c>
      <c r="BL60" s="419">
        <v>0</v>
      </c>
      <c r="BM60" s="419" t="s">
        <v>565</v>
      </c>
      <c r="BN60" s="419" t="s">
        <v>465</v>
      </c>
      <c r="BO60" s="419" t="s">
        <v>465</v>
      </c>
    </row>
    <row r="61" spans="1:67" s="424" customFormat="1">
      <c r="B61" s="427" t="str">
        <f t="shared" si="5"/>
        <v>A</v>
      </c>
      <c r="C61" s="427" t="str">
        <f t="shared" si="6"/>
        <v>2</v>
      </c>
      <c r="D61" s="427" t="str">
        <f t="shared" si="7"/>
        <v>0</v>
      </c>
      <c r="E61" s="427" t="str">
        <f t="shared" si="8"/>
        <v>3</v>
      </c>
      <c r="F61" s="427" t="str">
        <f t="shared" si="9"/>
        <v>50</v>
      </c>
      <c r="G61" s="427">
        <f t="shared" si="10"/>
        <v>0</v>
      </c>
      <c r="H61" s="427"/>
      <c r="I61" s="427"/>
      <c r="J61" s="427"/>
      <c r="K61" s="427"/>
      <c r="M61" s="446"/>
      <c r="N61" s="853" t="s">
        <v>33</v>
      </c>
      <c r="O61" s="854"/>
      <c r="P61" s="853" t="s">
        <v>316</v>
      </c>
      <c r="Q61" s="854"/>
      <c r="R61" s="853" t="s">
        <v>314</v>
      </c>
      <c r="S61" s="854"/>
      <c r="T61" s="853" t="s">
        <v>323</v>
      </c>
      <c r="U61" s="854"/>
      <c r="V61" s="853" t="s">
        <v>329</v>
      </c>
      <c r="W61" s="854"/>
      <c r="X61" s="854"/>
      <c r="Y61" s="853"/>
      <c r="Z61" s="854"/>
      <c r="AA61" s="854"/>
      <c r="AB61" s="853"/>
      <c r="AC61" s="854"/>
      <c r="AD61" s="853"/>
      <c r="AE61" s="854"/>
      <c r="AF61" s="855" t="s">
        <v>241</v>
      </c>
      <c r="AG61" s="854"/>
      <c r="AH61" s="854"/>
      <c r="AI61" s="854"/>
      <c r="AJ61" s="854"/>
      <c r="AK61" s="854"/>
      <c r="AL61" s="854"/>
      <c r="AM61" s="854"/>
      <c r="AN61" s="853" t="s">
        <v>307</v>
      </c>
      <c r="AO61" s="854"/>
      <c r="AP61" s="854"/>
      <c r="AQ61" s="854"/>
      <c r="AR61" s="854"/>
      <c r="AS61" s="853" t="s">
        <v>308</v>
      </c>
      <c r="AT61" s="854"/>
      <c r="AU61" s="854"/>
      <c r="AV61" s="417" t="s">
        <v>84</v>
      </c>
      <c r="AW61" s="856" t="s">
        <v>309</v>
      </c>
      <c r="AX61" s="854"/>
      <c r="AY61" s="854"/>
      <c r="AZ61" s="854"/>
      <c r="BA61" s="854"/>
      <c r="BB61" s="854"/>
      <c r="BC61" s="418">
        <v>341000000</v>
      </c>
      <c r="BD61" s="418">
        <v>313661563</v>
      </c>
      <c r="BE61" s="418">
        <v>27338437</v>
      </c>
      <c r="BF61" s="419">
        <v>0</v>
      </c>
      <c r="BG61" s="418">
        <v>313661563</v>
      </c>
      <c r="BH61" s="419">
        <v>0</v>
      </c>
      <c r="BI61" s="418">
        <v>313661563</v>
      </c>
      <c r="BJ61" s="419">
        <v>0</v>
      </c>
      <c r="BK61" s="418">
        <v>313661563</v>
      </c>
      <c r="BL61" s="419">
        <v>0</v>
      </c>
      <c r="BM61" s="419" t="s">
        <v>565</v>
      </c>
      <c r="BN61" s="419" t="s">
        <v>465</v>
      </c>
      <c r="BO61" s="419" t="s">
        <v>465</v>
      </c>
    </row>
    <row r="62" spans="1:67" s="433" customFormat="1">
      <c r="A62" s="433" t="str">
        <f t="shared" ref="A62:A65" si="15">+B62&amp;"-"&amp;C62&amp;"-"&amp;D62&amp;"-"&amp;E62&amp;"-"&amp;F62&amp;"-"&amp;G62&amp;"-"&amp;AV62</f>
        <v>A-2-0-3-50-2-10</v>
      </c>
      <c r="B62" s="434" t="str">
        <f t="shared" si="5"/>
        <v>A</v>
      </c>
      <c r="C62" s="434" t="str">
        <f t="shared" si="6"/>
        <v>2</v>
      </c>
      <c r="D62" s="434" t="str">
        <f t="shared" si="7"/>
        <v>0</v>
      </c>
      <c r="E62" s="434" t="str">
        <f t="shared" si="8"/>
        <v>3</v>
      </c>
      <c r="F62" s="434" t="str">
        <f t="shared" si="9"/>
        <v>50</v>
      </c>
      <c r="G62" s="434" t="str">
        <f t="shared" si="10"/>
        <v>2</v>
      </c>
      <c r="H62" s="434"/>
      <c r="I62" s="434"/>
      <c r="J62" s="434"/>
      <c r="K62" s="434"/>
      <c r="M62" s="447"/>
      <c r="N62" s="849" t="s">
        <v>33</v>
      </c>
      <c r="O62" s="850"/>
      <c r="P62" s="849" t="s">
        <v>316</v>
      </c>
      <c r="Q62" s="850"/>
      <c r="R62" s="849" t="s">
        <v>314</v>
      </c>
      <c r="S62" s="850"/>
      <c r="T62" s="849" t="s">
        <v>323</v>
      </c>
      <c r="U62" s="850"/>
      <c r="V62" s="849" t="s">
        <v>329</v>
      </c>
      <c r="W62" s="850"/>
      <c r="X62" s="850"/>
      <c r="Y62" s="849" t="s">
        <v>316</v>
      </c>
      <c r="Z62" s="850"/>
      <c r="AA62" s="850"/>
      <c r="AB62" s="849"/>
      <c r="AC62" s="850"/>
      <c r="AD62" s="849"/>
      <c r="AE62" s="850"/>
      <c r="AF62" s="852" t="s">
        <v>61</v>
      </c>
      <c r="AG62" s="850"/>
      <c r="AH62" s="850"/>
      <c r="AI62" s="850"/>
      <c r="AJ62" s="850"/>
      <c r="AK62" s="850"/>
      <c r="AL62" s="850"/>
      <c r="AM62" s="850"/>
      <c r="AN62" s="849" t="s">
        <v>307</v>
      </c>
      <c r="AO62" s="850"/>
      <c r="AP62" s="850"/>
      <c r="AQ62" s="850"/>
      <c r="AR62" s="850"/>
      <c r="AS62" s="849" t="s">
        <v>308</v>
      </c>
      <c r="AT62" s="850"/>
      <c r="AU62" s="850"/>
      <c r="AV62" s="435" t="s">
        <v>84</v>
      </c>
      <c r="AW62" s="851" t="s">
        <v>309</v>
      </c>
      <c r="AX62" s="850"/>
      <c r="AY62" s="850"/>
      <c r="AZ62" s="850"/>
      <c r="BA62" s="850"/>
      <c r="BB62" s="850"/>
      <c r="BC62" s="436">
        <v>6376304</v>
      </c>
      <c r="BD62" s="436">
        <v>6217875</v>
      </c>
      <c r="BE62" s="436">
        <v>158429</v>
      </c>
      <c r="BF62" s="437">
        <v>0</v>
      </c>
      <c r="BG62" s="436">
        <v>6217875</v>
      </c>
      <c r="BH62" s="437">
        <v>0</v>
      </c>
      <c r="BI62" s="436">
        <v>6217875</v>
      </c>
      <c r="BJ62" s="437">
        <v>0</v>
      </c>
      <c r="BK62" s="436">
        <v>6217875</v>
      </c>
      <c r="BL62" s="437">
        <v>0</v>
      </c>
      <c r="BM62" s="436" t="s">
        <v>566</v>
      </c>
      <c r="BN62" s="437" t="s">
        <v>465</v>
      </c>
      <c r="BO62" s="436" t="s">
        <v>465</v>
      </c>
    </row>
    <row r="63" spans="1:67" s="433" customFormat="1">
      <c r="A63" s="433" t="str">
        <f t="shared" si="15"/>
        <v>A-2-0-3-50-3-10</v>
      </c>
      <c r="B63" s="434" t="str">
        <f t="shared" si="5"/>
        <v>A</v>
      </c>
      <c r="C63" s="434" t="str">
        <f t="shared" si="6"/>
        <v>2</v>
      </c>
      <c r="D63" s="434" t="str">
        <f t="shared" si="7"/>
        <v>0</v>
      </c>
      <c r="E63" s="434" t="str">
        <f t="shared" si="8"/>
        <v>3</v>
      </c>
      <c r="F63" s="434" t="str">
        <f t="shared" si="9"/>
        <v>50</v>
      </c>
      <c r="G63" s="434" t="str">
        <f t="shared" si="10"/>
        <v>3</v>
      </c>
      <c r="H63" s="434"/>
      <c r="I63" s="434"/>
      <c r="J63" s="434"/>
      <c r="K63" s="434"/>
      <c r="M63" s="447"/>
      <c r="N63" s="849" t="s">
        <v>33</v>
      </c>
      <c r="O63" s="850"/>
      <c r="P63" s="849" t="s">
        <v>316</v>
      </c>
      <c r="Q63" s="850"/>
      <c r="R63" s="849" t="s">
        <v>314</v>
      </c>
      <c r="S63" s="850"/>
      <c r="T63" s="849" t="s">
        <v>323</v>
      </c>
      <c r="U63" s="850"/>
      <c r="V63" s="849" t="s">
        <v>329</v>
      </c>
      <c r="W63" s="850"/>
      <c r="X63" s="850"/>
      <c r="Y63" s="849" t="s">
        <v>323</v>
      </c>
      <c r="Z63" s="850"/>
      <c r="AA63" s="850"/>
      <c r="AB63" s="849"/>
      <c r="AC63" s="850"/>
      <c r="AD63" s="849"/>
      <c r="AE63" s="850"/>
      <c r="AF63" s="852" t="s">
        <v>62</v>
      </c>
      <c r="AG63" s="850"/>
      <c r="AH63" s="850"/>
      <c r="AI63" s="850"/>
      <c r="AJ63" s="850"/>
      <c r="AK63" s="850"/>
      <c r="AL63" s="850"/>
      <c r="AM63" s="850"/>
      <c r="AN63" s="849" t="s">
        <v>307</v>
      </c>
      <c r="AO63" s="850"/>
      <c r="AP63" s="850"/>
      <c r="AQ63" s="850"/>
      <c r="AR63" s="850"/>
      <c r="AS63" s="849" t="s">
        <v>308</v>
      </c>
      <c r="AT63" s="850"/>
      <c r="AU63" s="850"/>
      <c r="AV63" s="435" t="s">
        <v>84</v>
      </c>
      <c r="AW63" s="851" t="s">
        <v>309</v>
      </c>
      <c r="AX63" s="850"/>
      <c r="AY63" s="850"/>
      <c r="AZ63" s="850"/>
      <c r="BA63" s="850"/>
      <c r="BB63" s="850"/>
      <c r="BC63" s="436">
        <v>324023696</v>
      </c>
      <c r="BD63" s="436">
        <v>307443688</v>
      </c>
      <c r="BE63" s="436">
        <v>16580008</v>
      </c>
      <c r="BF63" s="437">
        <v>0</v>
      </c>
      <c r="BG63" s="436">
        <v>307443688</v>
      </c>
      <c r="BH63" s="437">
        <v>0</v>
      </c>
      <c r="BI63" s="436">
        <v>307443688</v>
      </c>
      <c r="BJ63" s="437">
        <v>0</v>
      </c>
      <c r="BK63" s="436">
        <v>307443688</v>
      </c>
      <c r="BL63" s="437">
        <v>0</v>
      </c>
      <c r="BM63" s="436" t="s">
        <v>567</v>
      </c>
      <c r="BN63" s="437" t="s">
        <v>465</v>
      </c>
      <c r="BO63" s="436" t="s">
        <v>465</v>
      </c>
    </row>
    <row r="64" spans="1:67" s="433" customFormat="1">
      <c r="A64" s="433" t="str">
        <f t="shared" si="15"/>
        <v>A-2-0-3-50-16-10</v>
      </c>
      <c r="B64" s="434" t="str">
        <f t="shared" si="5"/>
        <v>A</v>
      </c>
      <c r="C64" s="434" t="str">
        <f t="shared" si="6"/>
        <v>2</v>
      </c>
      <c r="D64" s="434" t="str">
        <f t="shared" si="7"/>
        <v>0</v>
      </c>
      <c r="E64" s="434" t="str">
        <f t="shared" si="8"/>
        <v>3</v>
      </c>
      <c r="F64" s="434" t="str">
        <f t="shared" si="9"/>
        <v>50</v>
      </c>
      <c r="G64" s="434" t="str">
        <f t="shared" si="10"/>
        <v>16</v>
      </c>
      <c r="H64" s="434"/>
      <c r="I64" s="434"/>
      <c r="J64" s="434"/>
      <c r="K64" s="434"/>
      <c r="M64" s="447"/>
      <c r="N64" s="849" t="s">
        <v>33</v>
      </c>
      <c r="O64" s="850"/>
      <c r="P64" s="849" t="s">
        <v>316</v>
      </c>
      <c r="Q64" s="850"/>
      <c r="R64" s="849" t="s">
        <v>314</v>
      </c>
      <c r="S64" s="850"/>
      <c r="T64" s="849" t="s">
        <v>323</v>
      </c>
      <c r="U64" s="850"/>
      <c r="V64" s="849" t="s">
        <v>329</v>
      </c>
      <c r="W64" s="850"/>
      <c r="X64" s="850"/>
      <c r="Y64" s="849" t="s">
        <v>42</v>
      </c>
      <c r="Z64" s="850"/>
      <c r="AA64" s="850"/>
      <c r="AB64" s="849"/>
      <c r="AC64" s="850"/>
      <c r="AD64" s="849"/>
      <c r="AE64" s="850"/>
      <c r="AF64" s="852" t="s">
        <v>63</v>
      </c>
      <c r="AG64" s="850"/>
      <c r="AH64" s="850"/>
      <c r="AI64" s="850"/>
      <c r="AJ64" s="850"/>
      <c r="AK64" s="850"/>
      <c r="AL64" s="850"/>
      <c r="AM64" s="850"/>
      <c r="AN64" s="849" t="s">
        <v>307</v>
      </c>
      <c r="AO64" s="850"/>
      <c r="AP64" s="850"/>
      <c r="AQ64" s="850"/>
      <c r="AR64" s="850"/>
      <c r="AS64" s="849" t="s">
        <v>308</v>
      </c>
      <c r="AT64" s="850"/>
      <c r="AU64" s="850"/>
      <c r="AV64" s="435" t="s">
        <v>84</v>
      </c>
      <c r="AW64" s="851" t="s">
        <v>309</v>
      </c>
      <c r="AX64" s="850"/>
      <c r="AY64" s="850"/>
      <c r="AZ64" s="850"/>
      <c r="BA64" s="850"/>
      <c r="BB64" s="850"/>
      <c r="BC64" s="436">
        <v>10000000</v>
      </c>
      <c r="BD64" s="437">
        <v>0</v>
      </c>
      <c r="BE64" s="436">
        <v>10000000</v>
      </c>
      <c r="BF64" s="437">
        <v>0</v>
      </c>
      <c r="BG64" s="437">
        <v>0</v>
      </c>
      <c r="BH64" s="437">
        <v>0</v>
      </c>
      <c r="BI64" s="437">
        <v>0</v>
      </c>
      <c r="BJ64" s="437">
        <v>0</v>
      </c>
      <c r="BK64" s="437">
        <v>0</v>
      </c>
      <c r="BL64" s="437">
        <v>0</v>
      </c>
      <c r="BM64" s="436" t="s">
        <v>465</v>
      </c>
      <c r="BN64" s="437" t="s">
        <v>465</v>
      </c>
      <c r="BO64" s="436" t="s">
        <v>465</v>
      </c>
    </row>
    <row r="65" spans="1:67" s="433" customFormat="1">
      <c r="A65" s="433" t="str">
        <f t="shared" si="15"/>
        <v>A-2-0-3-50-90-10</v>
      </c>
      <c r="B65" s="434" t="str">
        <f t="shared" si="5"/>
        <v>A</v>
      </c>
      <c r="C65" s="434" t="str">
        <f t="shared" si="6"/>
        <v>2</v>
      </c>
      <c r="D65" s="434" t="str">
        <f t="shared" si="7"/>
        <v>0</v>
      </c>
      <c r="E65" s="434" t="str">
        <f t="shared" si="8"/>
        <v>3</v>
      </c>
      <c r="F65" s="434" t="str">
        <f t="shared" si="9"/>
        <v>50</v>
      </c>
      <c r="G65" s="434" t="str">
        <f t="shared" si="10"/>
        <v>90</v>
      </c>
      <c r="H65" s="434"/>
      <c r="I65" s="434"/>
      <c r="J65" s="434"/>
      <c r="K65" s="434"/>
      <c r="M65" s="447"/>
      <c r="N65" s="849" t="s">
        <v>33</v>
      </c>
      <c r="O65" s="850"/>
      <c r="P65" s="849" t="s">
        <v>316</v>
      </c>
      <c r="Q65" s="850"/>
      <c r="R65" s="849" t="s">
        <v>314</v>
      </c>
      <c r="S65" s="850"/>
      <c r="T65" s="849" t="s">
        <v>323</v>
      </c>
      <c r="U65" s="850"/>
      <c r="V65" s="849" t="s">
        <v>329</v>
      </c>
      <c r="W65" s="850"/>
      <c r="X65" s="850"/>
      <c r="Y65" s="849" t="s">
        <v>330</v>
      </c>
      <c r="Z65" s="850"/>
      <c r="AA65" s="850"/>
      <c r="AB65" s="849"/>
      <c r="AC65" s="850"/>
      <c r="AD65" s="849"/>
      <c r="AE65" s="850"/>
      <c r="AF65" s="852" t="s">
        <v>64</v>
      </c>
      <c r="AG65" s="850"/>
      <c r="AH65" s="850"/>
      <c r="AI65" s="850"/>
      <c r="AJ65" s="850"/>
      <c r="AK65" s="850"/>
      <c r="AL65" s="850"/>
      <c r="AM65" s="850"/>
      <c r="AN65" s="849" t="s">
        <v>307</v>
      </c>
      <c r="AO65" s="850"/>
      <c r="AP65" s="850"/>
      <c r="AQ65" s="850"/>
      <c r="AR65" s="850"/>
      <c r="AS65" s="849" t="s">
        <v>308</v>
      </c>
      <c r="AT65" s="850"/>
      <c r="AU65" s="850"/>
      <c r="AV65" s="435" t="s">
        <v>84</v>
      </c>
      <c r="AW65" s="851" t="s">
        <v>309</v>
      </c>
      <c r="AX65" s="850"/>
      <c r="AY65" s="850"/>
      <c r="AZ65" s="850"/>
      <c r="BA65" s="850"/>
      <c r="BB65" s="850"/>
      <c r="BC65" s="436">
        <v>600000</v>
      </c>
      <c r="BD65" s="437">
        <v>0</v>
      </c>
      <c r="BE65" s="436">
        <v>600000</v>
      </c>
      <c r="BF65" s="437">
        <v>0</v>
      </c>
      <c r="BG65" s="437">
        <v>0</v>
      </c>
      <c r="BH65" s="437">
        <v>0</v>
      </c>
      <c r="BI65" s="437">
        <v>0</v>
      </c>
      <c r="BJ65" s="437">
        <v>0</v>
      </c>
      <c r="BK65" s="437">
        <v>0</v>
      </c>
      <c r="BL65" s="437">
        <v>0</v>
      </c>
      <c r="BM65" s="436" t="s">
        <v>465</v>
      </c>
      <c r="BN65" s="437" t="s">
        <v>465</v>
      </c>
      <c r="BO65" s="436" t="s">
        <v>465</v>
      </c>
    </row>
    <row r="66" spans="1:67" s="424" customFormat="1">
      <c r="B66" s="427" t="str">
        <f t="shared" si="5"/>
        <v>A</v>
      </c>
      <c r="C66" s="427" t="str">
        <f t="shared" si="6"/>
        <v>2</v>
      </c>
      <c r="D66" s="427" t="str">
        <f t="shared" si="7"/>
        <v>0</v>
      </c>
      <c r="E66" s="427" t="str">
        <f t="shared" si="8"/>
        <v>3</v>
      </c>
      <c r="F66" s="427" t="str">
        <f t="shared" si="9"/>
        <v>51</v>
      </c>
      <c r="G66" s="427">
        <f t="shared" si="10"/>
        <v>0</v>
      </c>
      <c r="H66" s="427"/>
      <c r="I66" s="427"/>
      <c r="J66" s="427"/>
      <c r="K66" s="427"/>
      <c r="M66" s="446"/>
      <c r="N66" s="853" t="s">
        <v>33</v>
      </c>
      <c r="O66" s="854"/>
      <c r="P66" s="853" t="s">
        <v>316</v>
      </c>
      <c r="Q66" s="854"/>
      <c r="R66" s="853" t="s">
        <v>314</v>
      </c>
      <c r="S66" s="854"/>
      <c r="T66" s="853" t="s">
        <v>323</v>
      </c>
      <c r="U66" s="854"/>
      <c r="V66" s="853" t="s">
        <v>331</v>
      </c>
      <c r="W66" s="854"/>
      <c r="X66" s="854"/>
      <c r="Y66" s="853"/>
      <c r="Z66" s="854"/>
      <c r="AA66" s="854"/>
      <c r="AB66" s="853"/>
      <c r="AC66" s="854"/>
      <c r="AD66" s="853"/>
      <c r="AE66" s="854"/>
      <c r="AF66" s="855" t="s">
        <v>237</v>
      </c>
      <c r="AG66" s="854"/>
      <c r="AH66" s="854"/>
      <c r="AI66" s="854"/>
      <c r="AJ66" s="854"/>
      <c r="AK66" s="854"/>
      <c r="AL66" s="854"/>
      <c r="AM66" s="854"/>
      <c r="AN66" s="853" t="s">
        <v>307</v>
      </c>
      <c r="AO66" s="854"/>
      <c r="AP66" s="854"/>
      <c r="AQ66" s="854"/>
      <c r="AR66" s="854"/>
      <c r="AS66" s="853" t="s">
        <v>308</v>
      </c>
      <c r="AT66" s="854"/>
      <c r="AU66" s="854"/>
      <c r="AV66" s="417" t="s">
        <v>84</v>
      </c>
      <c r="AW66" s="856" t="s">
        <v>309</v>
      </c>
      <c r="AX66" s="854"/>
      <c r="AY66" s="854"/>
      <c r="AZ66" s="854"/>
      <c r="BA66" s="854"/>
      <c r="BB66" s="854"/>
      <c r="BC66" s="418">
        <v>2000000</v>
      </c>
      <c r="BD66" s="419">
        <v>0</v>
      </c>
      <c r="BE66" s="418">
        <v>2000000</v>
      </c>
      <c r="BF66" s="419">
        <v>0</v>
      </c>
      <c r="BG66" s="419">
        <v>0</v>
      </c>
      <c r="BH66" s="419">
        <v>0</v>
      </c>
      <c r="BI66" s="419">
        <v>0</v>
      </c>
      <c r="BJ66" s="419">
        <v>0</v>
      </c>
      <c r="BK66" s="419">
        <v>0</v>
      </c>
      <c r="BL66" s="419">
        <v>0</v>
      </c>
      <c r="BM66" s="419" t="s">
        <v>465</v>
      </c>
      <c r="BN66" s="419" t="s">
        <v>465</v>
      </c>
      <c r="BO66" s="419" t="s">
        <v>465</v>
      </c>
    </row>
    <row r="67" spans="1:67" s="433" customFormat="1">
      <c r="A67" s="433" t="str">
        <f t="shared" ref="A67:A69" si="16">+B67&amp;"-"&amp;C67&amp;"-"&amp;D67&amp;"-"&amp;E67&amp;"-"&amp;F67&amp;"-"&amp;G67&amp;"-"&amp;AV67</f>
        <v>A-2-0-3-51-1-10</v>
      </c>
      <c r="B67" s="434" t="str">
        <f t="shared" si="5"/>
        <v>A</v>
      </c>
      <c r="C67" s="434" t="str">
        <f t="shared" si="6"/>
        <v>2</v>
      </c>
      <c r="D67" s="434" t="str">
        <f t="shared" si="7"/>
        <v>0</v>
      </c>
      <c r="E67" s="434" t="str">
        <f t="shared" si="8"/>
        <v>3</v>
      </c>
      <c r="F67" s="434" t="str">
        <f t="shared" si="9"/>
        <v>51</v>
      </c>
      <c r="G67" s="434" t="str">
        <f t="shared" si="10"/>
        <v>1</v>
      </c>
      <c r="H67" s="434"/>
      <c r="I67" s="434"/>
      <c r="J67" s="434"/>
      <c r="K67" s="434"/>
      <c r="M67" s="447"/>
      <c r="N67" s="849" t="s">
        <v>33</v>
      </c>
      <c r="O67" s="850"/>
      <c r="P67" s="849" t="s">
        <v>316</v>
      </c>
      <c r="Q67" s="850"/>
      <c r="R67" s="849" t="s">
        <v>314</v>
      </c>
      <c r="S67" s="850"/>
      <c r="T67" s="849" t="s">
        <v>323</v>
      </c>
      <c r="U67" s="850"/>
      <c r="V67" s="849" t="s">
        <v>331</v>
      </c>
      <c r="W67" s="850"/>
      <c r="X67" s="850"/>
      <c r="Y67" s="849" t="s">
        <v>313</v>
      </c>
      <c r="Z67" s="850"/>
      <c r="AA67" s="850"/>
      <c r="AB67" s="849"/>
      <c r="AC67" s="850"/>
      <c r="AD67" s="849"/>
      <c r="AE67" s="850"/>
      <c r="AF67" s="852" t="s">
        <v>65</v>
      </c>
      <c r="AG67" s="850"/>
      <c r="AH67" s="850"/>
      <c r="AI67" s="850"/>
      <c r="AJ67" s="850"/>
      <c r="AK67" s="850"/>
      <c r="AL67" s="850"/>
      <c r="AM67" s="850"/>
      <c r="AN67" s="849" t="s">
        <v>307</v>
      </c>
      <c r="AO67" s="850"/>
      <c r="AP67" s="850"/>
      <c r="AQ67" s="850"/>
      <c r="AR67" s="850"/>
      <c r="AS67" s="849" t="s">
        <v>308</v>
      </c>
      <c r="AT67" s="850"/>
      <c r="AU67" s="850"/>
      <c r="AV67" s="435" t="s">
        <v>84</v>
      </c>
      <c r="AW67" s="851" t="s">
        <v>309</v>
      </c>
      <c r="AX67" s="850"/>
      <c r="AY67" s="850"/>
      <c r="AZ67" s="850"/>
      <c r="BA67" s="850"/>
      <c r="BB67" s="850"/>
      <c r="BC67" s="436">
        <v>1000000</v>
      </c>
      <c r="BD67" s="437">
        <v>0</v>
      </c>
      <c r="BE67" s="436">
        <v>1000000</v>
      </c>
      <c r="BF67" s="437">
        <v>0</v>
      </c>
      <c r="BG67" s="437">
        <v>0</v>
      </c>
      <c r="BH67" s="437">
        <v>0</v>
      </c>
      <c r="BI67" s="437">
        <v>0</v>
      </c>
      <c r="BJ67" s="437">
        <v>0</v>
      </c>
      <c r="BK67" s="437">
        <v>0</v>
      </c>
      <c r="BL67" s="437">
        <v>0</v>
      </c>
      <c r="BM67" s="436" t="s">
        <v>465</v>
      </c>
      <c r="BN67" s="437" t="s">
        <v>465</v>
      </c>
      <c r="BO67" s="436" t="s">
        <v>465</v>
      </c>
    </row>
    <row r="68" spans="1:67" s="433" customFormat="1">
      <c r="A68" s="433" t="str">
        <f t="shared" si="16"/>
        <v>A-2-0-3-51-2-10</v>
      </c>
      <c r="B68" s="434" t="str">
        <f t="shared" si="5"/>
        <v>A</v>
      </c>
      <c r="C68" s="434" t="str">
        <f t="shared" si="6"/>
        <v>2</v>
      </c>
      <c r="D68" s="434" t="str">
        <f t="shared" si="7"/>
        <v>0</v>
      </c>
      <c r="E68" s="434" t="str">
        <f t="shared" si="8"/>
        <v>3</v>
      </c>
      <c r="F68" s="434" t="str">
        <f t="shared" si="9"/>
        <v>51</v>
      </c>
      <c r="G68" s="434" t="str">
        <f t="shared" si="10"/>
        <v>2</v>
      </c>
      <c r="H68" s="434"/>
      <c r="I68" s="434"/>
      <c r="J68" s="434"/>
      <c r="K68" s="434"/>
      <c r="M68" s="447"/>
      <c r="N68" s="849" t="s">
        <v>33</v>
      </c>
      <c r="O68" s="850"/>
      <c r="P68" s="849" t="s">
        <v>316</v>
      </c>
      <c r="Q68" s="850"/>
      <c r="R68" s="849" t="s">
        <v>314</v>
      </c>
      <c r="S68" s="850"/>
      <c r="T68" s="849" t="s">
        <v>323</v>
      </c>
      <c r="U68" s="850"/>
      <c r="V68" s="849" t="s">
        <v>331</v>
      </c>
      <c r="W68" s="850"/>
      <c r="X68" s="850"/>
      <c r="Y68" s="849" t="s">
        <v>316</v>
      </c>
      <c r="Z68" s="850"/>
      <c r="AA68" s="850"/>
      <c r="AB68" s="849"/>
      <c r="AC68" s="850"/>
      <c r="AD68" s="849"/>
      <c r="AE68" s="850"/>
      <c r="AF68" s="852" t="s">
        <v>66</v>
      </c>
      <c r="AG68" s="850"/>
      <c r="AH68" s="850"/>
      <c r="AI68" s="850"/>
      <c r="AJ68" s="850"/>
      <c r="AK68" s="850"/>
      <c r="AL68" s="850"/>
      <c r="AM68" s="850"/>
      <c r="AN68" s="849" t="s">
        <v>307</v>
      </c>
      <c r="AO68" s="850"/>
      <c r="AP68" s="850"/>
      <c r="AQ68" s="850"/>
      <c r="AR68" s="850"/>
      <c r="AS68" s="849" t="s">
        <v>308</v>
      </c>
      <c r="AT68" s="850"/>
      <c r="AU68" s="850"/>
      <c r="AV68" s="435" t="s">
        <v>84</v>
      </c>
      <c r="AW68" s="851" t="s">
        <v>309</v>
      </c>
      <c r="AX68" s="850"/>
      <c r="AY68" s="850"/>
      <c r="AZ68" s="850"/>
      <c r="BA68" s="850"/>
      <c r="BB68" s="850"/>
      <c r="BC68" s="436">
        <v>1000000</v>
      </c>
      <c r="BD68" s="437">
        <v>0</v>
      </c>
      <c r="BE68" s="436">
        <v>1000000</v>
      </c>
      <c r="BF68" s="437">
        <v>0</v>
      </c>
      <c r="BG68" s="437">
        <v>0</v>
      </c>
      <c r="BH68" s="437">
        <v>0</v>
      </c>
      <c r="BI68" s="437">
        <v>0</v>
      </c>
      <c r="BJ68" s="437">
        <v>0</v>
      </c>
      <c r="BK68" s="437">
        <v>0</v>
      </c>
      <c r="BL68" s="437">
        <v>0</v>
      </c>
      <c r="BM68" s="436" t="s">
        <v>465</v>
      </c>
      <c r="BN68" s="437" t="s">
        <v>465</v>
      </c>
      <c r="BO68" s="436" t="s">
        <v>465</v>
      </c>
    </row>
    <row r="69" spans="1:67" s="433" customFormat="1">
      <c r="A69" s="433" t="str">
        <f t="shared" si="16"/>
        <v>A-2-0-4-0-0-10</v>
      </c>
      <c r="B69" s="434" t="str">
        <f t="shared" si="5"/>
        <v>A</v>
      </c>
      <c r="C69" s="434" t="str">
        <f t="shared" si="6"/>
        <v>2</v>
      </c>
      <c r="D69" s="434" t="str">
        <f t="shared" si="7"/>
        <v>0</v>
      </c>
      <c r="E69" s="434" t="str">
        <f t="shared" si="8"/>
        <v>4</v>
      </c>
      <c r="F69" s="434">
        <f t="shared" si="9"/>
        <v>0</v>
      </c>
      <c r="G69" s="434">
        <f t="shared" si="10"/>
        <v>0</v>
      </c>
      <c r="H69" s="434"/>
      <c r="I69" s="434"/>
      <c r="J69" s="434"/>
      <c r="K69" s="434"/>
      <c r="M69" s="447"/>
      <c r="N69" s="849" t="s">
        <v>33</v>
      </c>
      <c r="O69" s="850"/>
      <c r="P69" s="849" t="s">
        <v>316</v>
      </c>
      <c r="Q69" s="850"/>
      <c r="R69" s="849" t="s">
        <v>314</v>
      </c>
      <c r="S69" s="850"/>
      <c r="T69" s="849" t="s">
        <v>317</v>
      </c>
      <c r="U69" s="850"/>
      <c r="V69" s="849"/>
      <c r="W69" s="850"/>
      <c r="X69" s="850"/>
      <c r="Y69" s="849"/>
      <c r="Z69" s="850"/>
      <c r="AA69" s="850"/>
      <c r="AB69" s="849"/>
      <c r="AC69" s="850"/>
      <c r="AD69" s="849"/>
      <c r="AE69" s="850"/>
      <c r="AF69" s="852" t="s">
        <v>239</v>
      </c>
      <c r="AG69" s="850"/>
      <c r="AH69" s="850"/>
      <c r="AI69" s="850"/>
      <c r="AJ69" s="850"/>
      <c r="AK69" s="850"/>
      <c r="AL69" s="850"/>
      <c r="AM69" s="850"/>
      <c r="AN69" s="849" t="s">
        <v>307</v>
      </c>
      <c r="AO69" s="850"/>
      <c r="AP69" s="850"/>
      <c r="AQ69" s="850"/>
      <c r="AR69" s="850"/>
      <c r="AS69" s="849" t="s">
        <v>308</v>
      </c>
      <c r="AT69" s="850"/>
      <c r="AU69" s="850"/>
      <c r="AV69" s="435" t="s">
        <v>84</v>
      </c>
      <c r="AW69" s="851" t="s">
        <v>309</v>
      </c>
      <c r="AX69" s="850"/>
      <c r="AY69" s="850"/>
      <c r="AZ69" s="850"/>
      <c r="BA69" s="850"/>
      <c r="BB69" s="850"/>
      <c r="BC69" s="436">
        <v>10618500000</v>
      </c>
      <c r="BD69" s="436">
        <v>10182321293.559999</v>
      </c>
      <c r="BE69" s="436">
        <v>436178706.44</v>
      </c>
      <c r="BF69" s="437">
        <v>0</v>
      </c>
      <c r="BG69" s="436">
        <v>8627814941.2999992</v>
      </c>
      <c r="BH69" s="436">
        <v>1554506352.26</v>
      </c>
      <c r="BI69" s="436">
        <v>3657493511.23</v>
      </c>
      <c r="BJ69" s="436">
        <v>4970321430.0699997</v>
      </c>
      <c r="BK69" s="436">
        <v>3657493511.23</v>
      </c>
      <c r="BL69" s="437">
        <v>0</v>
      </c>
      <c r="BM69" s="436" t="s">
        <v>570</v>
      </c>
      <c r="BN69" s="437" t="s">
        <v>563</v>
      </c>
      <c r="BO69" s="436" t="s">
        <v>564</v>
      </c>
    </row>
    <row r="70" spans="1:67" s="424" customFormat="1">
      <c r="B70" s="427" t="str">
        <f t="shared" si="5"/>
        <v>A</v>
      </c>
      <c r="C70" s="427" t="str">
        <f t="shared" si="6"/>
        <v>2</v>
      </c>
      <c r="D70" s="427" t="str">
        <f t="shared" si="7"/>
        <v>0</v>
      </c>
      <c r="E70" s="427" t="str">
        <f t="shared" si="8"/>
        <v>4</v>
      </c>
      <c r="F70" s="427" t="str">
        <f t="shared" si="9"/>
        <v>1</v>
      </c>
      <c r="G70" s="427">
        <f t="shared" si="10"/>
        <v>0</v>
      </c>
      <c r="H70" s="427"/>
      <c r="I70" s="427"/>
      <c r="J70" s="427"/>
      <c r="K70" s="427"/>
      <c r="M70" s="446"/>
      <c r="N70" s="853" t="s">
        <v>33</v>
      </c>
      <c r="O70" s="854"/>
      <c r="P70" s="853" t="s">
        <v>316</v>
      </c>
      <c r="Q70" s="854"/>
      <c r="R70" s="853" t="s">
        <v>314</v>
      </c>
      <c r="S70" s="854"/>
      <c r="T70" s="853" t="s">
        <v>317</v>
      </c>
      <c r="U70" s="854"/>
      <c r="V70" s="853" t="s">
        <v>313</v>
      </c>
      <c r="W70" s="854"/>
      <c r="X70" s="854"/>
      <c r="Y70" s="853"/>
      <c r="Z70" s="854"/>
      <c r="AA70" s="854"/>
      <c r="AB70" s="853"/>
      <c r="AC70" s="854"/>
      <c r="AD70" s="853"/>
      <c r="AE70" s="854"/>
      <c r="AF70" s="855" t="s">
        <v>242</v>
      </c>
      <c r="AG70" s="854"/>
      <c r="AH70" s="854"/>
      <c r="AI70" s="854"/>
      <c r="AJ70" s="854"/>
      <c r="AK70" s="854"/>
      <c r="AL70" s="854"/>
      <c r="AM70" s="854"/>
      <c r="AN70" s="853" t="s">
        <v>307</v>
      </c>
      <c r="AO70" s="854"/>
      <c r="AP70" s="854"/>
      <c r="AQ70" s="854"/>
      <c r="AR70" s="854"/>
      <c r="AS70" s="853" t="s">
        <v>308</v>
      </c>
      <c r="AT70" s="854"/>
      <c r="AU70" s="854"/>
      <c r="AV70" s="417" t="s">
        <v>84</v>
      </c>
      <c r="AW70" s="856" t="s">
        <v>309</v>
      </c>
      <c r="AX70" s="854"/>
      <c r="AY70" s="854"/>
      <c r="AZ70" s="854"/>
      <c r="BA70" s="854"/>
      <c r="BB70" s="854"/>
      <c r="BC70" s="418">
        <v>307000000</v>
      </c>
      <c r="BD70" s="418">
        <v>231642609.15000001</v>
      </c>
      <c r="BE70" s="418">
        <v>75357390.849999994</v>
      </c>
      <c r="BF70" s="419">
        <v>0</v>
      </c>
      <c r="BG70" s="418">
        <v>208021013.44999999</v>
      </c>
      <c r="BH70" s="418">
        <v>23621595.699999999</v>
      </c>
      <c r="BI70" s="418">
        <v>6675031</v>
      </c>
      <c r="BJ70" s="418">
        <v>201345982.44999999</v>
      </c>
      <c r="BK70" s="418">
        <v>6675031</v>
      </c>
      <c r="BL70" s="419">
        <v>0</v>
      </c>
      <c r="BM70" s="419" t="s">
        <v>571</v>
      </c>
      <c r="BN70" s="419" t="s">
        <v>465</v>
      </c>
      <c r="BO70" s="419" t="s">
        <v>465</v>
      </c>
    </row>
    <row r="71" spans="1:67" s="433" customFormat="1">
      <c r="A71" s="433" t="str">
        <f t="shared" ref="A71:A72" si="17">+B71&amp;"-"&amp;C71&amp;"-"&amp;D71&amp;"-"&amp;E71&amp;"-"&amp;F71&amp;"-"&amp;G71&amp;"-"&amp;AV71</f>
        <v>A-2-0-4-1-6-10</v>
      </c>
      <c r="B71" s="434" t="str">
        <f t="shared" si="5"/>
        <v>A</v>
      </c>
      <c r="C71" s="434" t="str">
        <f t="shared" si="6"/>
        <v>2</v>
      </c>
      <c r="D71" s="434" t="str">
        <f t="shared" si="7"/>
        <v>0</v>
      </c>
      <c r="E71" s="434" t="str">
        <f t="shared" si="8"/>
        <v>4</v>
      </c>
      <c r="F71" s="434" t="str">
        <f t="shared" si="9"/>
        <v>1</v>
      </c>
      <c r="G71" s="434" t="str">
        <f t="shared" si="10"/>
        <v>6</v>
      </c>
      <c r="H71" s="434"/>
      <c r="I71" s="434"/>
      <c r="J71" s="434"/>
      <c r="K71" s="434"/>
      <c r="M71" s="447"/>
      <c r="N71" s="849" t="s">
        <v>33</v>
      </c>
      <c r="O71" s="850"/>
      <c r="P71" s="849" t="s">
        <v>316</v>
      </c>
      <c r="Q71" s="850"/>
      <c r="R71" s="849" t="s">
        <v>314</v>
      </c>
      <c r="S71" s="850"/>
      <c r="T71" s="849" t="s">
        <v>317</v>
      </c>
      <c r="U71" s="850"/>
      <c r="V71" s="849" t="s">
        <v>313</v>
      </c>
      <c r="W71" s="850"/>
      <c r="X71" s="850"/>
      <c r="Y71" s="849" t="s">
        <v>326</v>
      </c>
      <c r="Z71" s="850"/>
      <c r="AA71" s="850"/>
      <c r="AB71" s="849"/>
      <c r="AC71" s="850"/>
      <c r="AD71" s="849"/>
      <c r="AE71" s="850"/>
      <c r="AF71" s="852" t="s">
        <v>67</v>
      </c>
      <c r="AG71" s="850"/>
      <c r="AH71" s="850"/>
      <c r="AI71" s="850"/>
      <c r="AJ71" s="850"/>
      <c r="AK71" s="850"/>
      <c r="AL71" s="850"/>
      <c r="AM71" s="850"/>
      <c r="AN71" s="849" t="s">
        <v>307</v>
      </c>
      <c r="AO71" s="850"/>
      <c r="AP71" s="850"/>
      <c r="AQ71" s="850"/>
      <c r="AR71" s="850"/>
      <c r="AS71" s="849" t="s">
        <v>308</v>
      </c>
      <c r="AT71" s="850"/>
      <c r="AU71" s="850"/>
      <c r="AV71" s="435" t="s">
        <v>84</v>
      </c>
      <c r="AW71" s="851" t="s">
        <v>309</v>
      </c>
      <c r="AX71" s="850"/>
      <c r="AY71" s="850"/>
      <c r="AZ71" s="850"/>
      <c r="BA71" s="850"/>
      <c r="BB71" s="850"/>
      <c r="BC71" s="436">
        <v>75000000</v>
      </c>
      <c r="BD71" s="436">
        <v>400000</v>
      </c>
      <c r="BE71" s="436">
        <v>74600000</v>
      </c>
      <c r="BF71" s="437">
        <v>0</v>
      </c>
      <c r="BG71" s="436">
        <v>400000</v>
      </c>
      <c r="BH71" s="437">
        <v>0</v>
      </c>
      <c r="BI71" s="436">
        <v>400000</v>
      </c>
      <c r="BJ71" s="437">
        <v>0</v>
      </c>
      <c r="BK71" s="436">
        <v>400000</v>
      </c>
      <c r="BL71" s="437">
        <v>0</v>
      </c>
      <c r="BM71" s="436" t="s">
        <v>573</v>
      </c>
      <c r="BN71" s="437" t="s">
        <v>465</v>
      </c>
      <c r="BO71" s="436" t="s">
        <v>465</v>
      </c>
    </row>
    <row r="72" spans="1:67" s="433" customFormat="1">
      <c r="A72" s="433" t="str">
        <f t="shared" si="17"/>
        <v>A-2-0-4-1-8-10</v>
      </c>
      <c r="B72" s="434" t="str">
        <f t="shared" si="5"/>
        <v>A</v>
      </c>
      <c r="C72" s="434" t="str">
        <f t="shared" si="6"/>
        <v>2</v>
      </c>
      <c r="D72" s="434" t="str">
        <f t="shared" si="7"/>
        <v>0</v>
      </c>
      <c r="E72" s="434" t="str">
        <f t="shared" si="8"/>
        <v>4</v>
      </c>
      <c r="F72" s="434" t="str">
        <f t="shared" si="9"/>
        <v>1</v>
      </c>
      <c r="G72" s="434" t="str">
        <f t="shared" si="10"/>
        <v>8</v>
      </c>
      <c r="H72" s="434"/>
      <c r="I72" s="434"/>
      <c r="J72" s="434"/>
      <c r="K72" s="434"/>
      <c r="M72" s="447"/>
      <c r="N72" s="849" t="s">
        <v>33</v>
      </c>
      <c r="O72" s="850"/>
      <c r="P72" s="849" t="s">
        <v>316</v>
      </c>
      <c r="Q72" s="850"/>
      <c r="R72" s="849" t="s">
        <v>314</v>
      </c>
      <c r="S72" s="850"/>
      <c r="T72" s="849" t="s">
        <v>317</v>
      </c>
      <c r="U72" s="850"/>
      <c r="V72" s="849" t="s">
        <v>313</v>
      </c>
      <c r="W72" s="850"/>
      <c r="X72" s="850"/>
      <c r="Y72" s="849" t="s">
        <v>328</v>
      </c>
      <c r="Z72" s="850"/>
      <c r="AA72" s="850"/>
      <c r="AB72" s="849"/>
      <c r="AC72" s="850"/>
      <c r="AD72" s="849"/>
      <c r="AE72" s="850"/>
      <c r="AF72" s="852" t="s">
        <v>68</v>
      </c>
      <c r="AG72" s="850"/>
      <c r="AH72" s="850"/>
      <c r="AI72" s="850"/>
      <c r="AJ72" s="850"/>
      <c r="AK72" s="850"/>
      <c r="AL72" s="850"/>
      <c r="AM72" s="850"/>
      <c r="AN72" s="849" t="s">
        <v>307</v>
      </c>
      <c r="AO72" s="850"/>
      <c r="AP72" s="850"/>
      <c r="AQ72" s="850"/>
      <c r="AR72" s="850"/>
      <c r="AS72" s="849" t="s">
        <v>308</v>
      </c>
      <c r="AT72" s="850"/>
      <c r="AU72" s="850"/>
      <c r="AV72" s="435" t="s">
        <v>84</v>
      </c>
      <c r="AW72" s="851" t="s">
        <v>309</v>
      </c>
      <c r="AX72" s="850"/>
      <c r="AY72" s="850"/>
      <c r="AZ72" s="850"/>
      <c r="BA72" s="850"/>
      <c r="BB72" s="850"/>
      <c r="BC72" s="436">
        <v>232000000</v>
      </c>
      <c r="BD72" s="436">
        <v>231242609.15000001</v>
      </c>
      <c r="BE72" s="436">
        <v>757390.85</v>
      </c>
      <c r="BF72" s="437">
        <v>0</v>
      </c>
      <c r="BG72" s="436">
        <v>207621013.44999999</v>
      </c>
      <c r="BH72" s="436">
        <v>23621595.699999999</v>
      </c>
      <c r="BI72" s="436">
        <v>6275031</v>
      </c>
      <c r="BJ72" s="436">
        <v>201345982.44999999</v>
      </c>
      <c r="BK72" s="436">
        <v>6275031</v>
      </c>
      <c r="BL72" s="437">
        <v>0</v>
      </c>
      <c r="BM72" s="436" t="s">
        <v>574</v>
      </c>
      <c r="BN72" s="437" t="s">
        <v>465</v>
      </c>
      <c r="BO72" s="436" t="s">
        <v>465</v>
      </c>
    </row>
    <row r="73" spans="1:67" s="424" customFormat="1">
      <c r="B73" s="427" t="str">
        <f t="shared" si="5"/>
        <v>A</v>
      </c>
      <c r="C73" s="427" t="str">
        <f t="shared" si="6"/>
        <v>2</v>
      </c>
      <c r="D73" s="427" t="str">
        <f t="shared" si="7"/>
        <v>0</v>
      </c>
      <c r="E73" s="427" t="str">
        <f t="shared" si="8"/>
        <v>4</v>
      </c>
      <c r="F73" s="427" t="str">
        <f t="shared" si="9"/>
        <v>2</v>
      </c>
      <c r="G73" s="427">
        <f t="shared" si="10"/>
        <v>0</v>
      </c>
      <c r="H73" s="427"/>
      <c r="I73" s="427"/>
      <c r="J73" s="427"/>
      <c r="K73" s="427"/>
      <c r="M73" s="446"/>
      <c r="N73" s="853" t="s">
        <v>33</v>
      </c>
      <c r="O73" s="854"/>
      <c r="P73" s="853" t="s">
        <v>316</v>
      </c>
      <c r="Q73" s="854"/>
      <c r="R73" s="853" t="s">
        <v>314</v>
      </c>
      <c r="S73" s="854"/>
      <c r="T73" s="853" t="s">
        <v>317</v>
      </c>
      <c r="U73" s="854"/>
      <c r="V73" s="853" t="s">
        <v>316</v>
      </c>
      <c r="W73" s="854"/>
      <c r="X73" s="854"/>
      <c r="Y73" s="853"/>
      <c r="Z73" s="854"/>
      <c r="AA73" s="854"/>
      <c r="AB73" s="853"/>
      <c r="AC73" s="854"/>
      <c r="AD73" s="853"/>
      <c r="AE73" s="854"/>
      <c r="AF73" s="855" t="s">
        <v>244</v>
      </c>
      <c r="AG73" s="854"/>
      <c r="AH73" s="854"/>
      <c r="AI73" s="854"/>
      <c r="AJ73" s="854"/>
      <c r="AK73" s="854"/>
      <c r="AL73" s="854"/>
      <c r="AM73" s="854"/>
      <c r="AN73" s="853" t="s">
        <v>307</v>
      </c>
      <c r="AO73" s="854"/>
      <c r="AP73" s="854"/>
      <c r="AQ73" s="854"/>
      <c r="AR73" s="854"/>
      <c r="AS73" s="853" t="s">
        <v>308</v>
      </c>
      <c r="AT73" s="854"/>
      <c r="AU73" s="854"/>
      <c r="AV73" s="417" t="s">
        <v>84</v>
      </c>
      <c r="AW73" s="856" t="s">
        <v>309</v>
      </c>
      <c r="AX73" s="854"/>
      <c r="AY73" s="854"/>
      <c r="AZ73" s="854"/>
      <c r="BA73" s="854"/>
      <c r="BB73" s="854"/>
      <c r="BC73" s="418">
        <v>32000000</v>
      </c>
      <c r="BD73" s="418">
        <v>27371990</v>
      </c>
      <c r="BE73" s="418">
        <v>4628010</v>
      </c>
      <c r="BF73" s="419">
        <v>0</v>
      </c>
      <c r="BG73" s="418">
        <v>2000000</v>
      </c>
      <c r="BH73" s="418">
        <v>25371990</v>
      </c>
      <c r="BI73" s="418">
        <v>2000000</v>
      </c>
      <c r="BJ73" s="419">
        <v>0</v>
      </c>
      <c r="BK73" s="418">
        <v>2000000</v>
      </c>
      <c r="BL73" s="419">
        <v>0</v>
      </c>
      <c r="BM73" s="419" t="s">
        <v>568</v>
      </c>
      <c r="BN73" s="419" t="s">
        <v>465</v>
      </c>
      <c r="BO73" s="419" t="s">
        <v>465</v>
      </c>
    </row>
    <row r="74" spans="1:67" s="433" customFormat="1">
      <c r="A74" s="433" t="str">
        <f t="shared" ref="A74:A75" si="18">+B74&amp;"-"&amp;C74&amp;"-"&amp;D74&amp;"-"&amp;E74&amp;"-"&amp;F74&amp;"-"&amp;G74&amp;"-"&amp;AV74</f>
        <v>A-2-0-4-2-1-10</v>
      </c>
      <c r="B74" s="434" t="str">
        <f t="shared" si="5"/>
        <v>A</v>
      </c>
      <c r="C74" s="434" t="str">
        <f t="shared" si="6"/>
        <v>2</v>
      </c>
      <c r="D74" s="434" t="str">
        <f t="shared" si="7"/>
        <v>0</v>
      </c>
      <c r="E74" s="434" t="str">
        <f t="shared" si="8"/>
        <v>4</v>
      </c>
      <c r="F74" s="434" t="str">
        <f t="shared" si="9"/>
        <v>2</v>
      </c>
      <c r="G74" s="434" t="str">
        <f t="shared" si="10"/>
        <v>1</v>
      </c>
      <c r="H74" s="434"/>
      <c r="I74" s="434"/>
      <c r="J74" s="434"/>
      <c r="K74" s="434"/>
      <c r="M74" s="447"/>
      <c r="N74" s="849" t="s">
        <v>33</v>
      </c>
      <c r="O74" s="850"/>
      <c r="P74" s="849" t="s">
        <v>316</v>
      </c>
      <c r="Q74" s="850"/>
      <c r="R74" s="849" t="s">
        <v>314</v>
      </c>
      <c r="S74" s="850"/>
      <c r="T74" s="849" t="s">
        <v>317</v>
      </c>
      <c r="U74" s="850"/>
      <c r="V74" s="849" t="s">
        <v>316</v>
      </c>
      <c r="W74" s="850"/>
      <c r="X74" s="850"/>
      <c r="Y74" s="849" t="s">
        <v>313</v>
      </c>
      <c r="Z74" s="850"/>
      <c r="AA74" s="850"/>
      <c r="AB74" s="849"/>
      <c r="AC74" s="850"/>
      <c r="AD74" s="849"/>
      <c r="AE74" s="850"/>
      <c r="AF74" s="852" t="s">
        <v>69</v>
      </c>
      <c r="AG74" s="850"/>
      <c r="AH74" s="850"/>
      <c r="AI74" s="850"/>
      <c r="AJ74" s="850"/>
      <c r="AK74" s="850"/>
      <c r="AL74" s="850"/>
      <c r="AM74" s="850"/>
      <c r="AN74" s="849" t="s">
        <v>307</v>
      </c>
      <c r="AO74" s="850"/>
      <c r="AP74" s="850"/>
      <c r="AQ74" s="850"/>
      <c r="AR74" s="850"/>
      <c r="AS74" s="849" t="s">
        <v>308</v>
      </c>
      <c r="AT74" s="850"/>
      <c r="AU74" s="850"/>
      <c r="AV74" s="435" t="s">
        <v>84</v>
      </c>
      <c r="AW74" s="851" t="s">
        <v>309</v>
      </c>
      <c r="AX74" s="850"/>
      <c r="AY74" s="850"/>
      <c r="AZ74" s="850"/>
      <c r="BA74" s="850"/>
      <c r="BB74" s="850"/>
      <c r="BC74" s="436">
        <v>27000000</v>
      </c>
      <c r="BD74" s="436">
        <v>26371990</v>
      </c>
      <c r="BE74" s="436">
        <v>628010</v>
      </c>
      <c r="BF74" s="437">
        <v>0</v>
      </c>
      <c r="BG74" s="436">
        <v>1000000</v>
      </c>
      <c r="BH74" s="436">
        <v>25371990</v>
      </c>
      <c r="BI74" s="436">
        <v>1000000</v>
      </c>
      <c r="BJ74" s="437">
        <v>0</v>
      </c>
      <c r="BK74" s="436">
        <v>1000000</v>
      </c>
      <c r="BL74" s="437">
        <v>0</v>
      </c>
      <c r="BM74" s="436" t="s">
        <v>569</v>
      </c>
      <c r="BN74" s="437" t="s">
        <v>465</v>
      </c>
      <c r="BO74" s="436" t="s">
        <v>465</v>
      </c>
    </row>
    <row r="75" spans="1:67" s="433" customFormat="1">
      <c r="A75" s="433" t="str">
        <f t="shared" si="18"/>
        <v>A-2-0-4-2-2-10</v>
      </c>
      <c r="B75" s="434" t="str">
        <f t="shared" si="5"/>
        <v>A</v>
      </c>
      <c r="C75" s="434" t="str">
        <f t="shared" si="6"/>
        <v>2</v>
      </c>
      <c r="D75" s="434" t="str">
        <f t="shared" si="7"/>
        <v>0</v>
      </c>
      <c r="E75" s="434" t="str">
        <f t="shared" si="8"/>
        <v>4</v>
      </c>
      <c r="F75" s="434" t="str">
        <f t="shared" si="9"/>
        <v>2</v>
      </c>
      <c r="G75" s="434" t="str">
        <f t="shared" si="10"/>
        <v>2</v>
      </c>
      <c r="H75" s="434"/>
      <c r="I75" s="434"/>
      <c r="J75" s="434"/>
      <c r="K75" s="434"/>
      <c r="M75" s="447"/>
      <c r="N75" s="849" t="s">
        <v>33</v>
      </c>
      <c r="O75" s="850"/>
      <c r="P75" s="849" t="s">
        <v>316</v>
      </c>
      <c r="Q75" s="850"/>
      <c r="R75" s="849" t="s">
        <v>314</v>
      </c>
      <c r="S75" s="850"/>
      <c r="T75" s="849" t="s">
        <v>317</v>
      </c>
      <c r="U75" s="850"/>
      <c r="V75" s="849" t="s">
        <v>316</v>
      </c>
      <c r="W75" s="850"/>
      <c r="X75" s="850"/>
      <c r="Y75" s="849" t="s">
        <v>316</v>
      </c>
      <c r="Z75" s="850"/>
      <c r="AA75" s="850"/>
      <c r="AB75" s="849"/>
      <c r="AC75" s="850"/>
      <c r="AD75" s="849"/>
      <c r="AE75" s="850"/>
      <c r="AF75" s="852" t="s">
        <v>70</v>
      </c>
      <c r="AG75" s="850"/>
      <c r="AH75" s="850"/>
      <c r="AI75" s="850"/>
      <c r="AJ75" s="850"/>
      <c r="AK75" s="850"/>
      <c r="AL75" s="850"/>
      <c r="AM75" s="850"/>
      <c r="AN75" s="849" t="s">
        <v>307</v>
      </c>
      <c r="AO75" s="850"/>
      <c r="AP75" s="850"/>
      <c r="AQ75" s="850"/>
      <c r="AR75" s="850"/>
      <c r="AS75" s="849" t="s">
        <v>308</v>
      </c>
      <c r="AT75" s="850"/>
      <c r="AU75" s="850"/>
      <c r="AV75" s="435" t="s">
        <v>84</v>
      </c>
      <c r="AW75" s="851" t="s">
        <v>309</v>
      </c>
      <c r="AX75" s="850"/>
      <c r="AY75" s="850"/>
      <c r="AZ75" s="850"/>
      <c r="BA75" s="850"/>
      <c r="BB75" s="850"/>
      <c r="BC75" s="436">
        <v>5000000</v>
      </c>
      <c r="BD75" s="436">
        <v>1000000</v>
      </c>
      <c r="BE75" s="436">
        <v>4000000</v>
      </c>
      <c r="BF75" s="437">
        <v>0</v>
      </c>
      <c r="BG75" s="436">
        <v>1000000</v>
      </c>
      <c r="BH75" s="437">
        <v>0</v>
      </c>
      <c r="BI75" s="436">
        <v>1000000</v>
      </c>
      <c r="BJ75" s="437">
        <v>0</v>
      </c>
      <c r="BK75" s="436">
        <v>1000000</v>
      </c>
      <c r="BL75" s="437">
        <v>0</v>
      </c>
      <c r="BM75" s="436" t="s">
        <v>569</v>
      </c>
      <c r="BN75" s="437" t="s">
        <v>465</v>
      </c>
      <c r="BO75" s="436" t="s">
        <v>465</v>
      </c>
    </row>
    <row r="76" spans="1:67" s="424" customFormat="1" ht="14.45" customHeight="1">
      <c r="B76" s="427" t="str">
        <f t="shared" si="5"/>
        <v>A</v>
      </c>
      <c r="C76" s="427" t="str">
        <f t="shared" si="6"/>
        <v>2</v>
      </c>
      <c r="D76" s="427" t="str">
        <f t="shared" si="7"/>
        <v>0</v>
      </c>
      <c r="E76" s="427" t="str">
        <f t="shared" si="8"/>
        <v>4</v>
      </c>
      <c r="F76" s="427" t="str">
        <f t="shared" si="9"/>
        <v>4</v>
      </c>
      <c r="G76" s="427">
        <f t="shared" si="10"/>
        <v>0</v>
      </c>
      <c r="H76" s="427"/>
      <c r="I76" s="427"/>
      <c r="J76" s="427"/>
      <c r="K76" s="427"/>
      <c r="M76" s="446"/>
      <c r="N76" s="853" t="s">
        <v>33</v>
      </c>
      <c r="O76" s="854"/>
      <c r="P76" s="853" t="s">
        <v>316</v>
      </c>
      <c r="Q76" s="854"/>
      <c r="R76" s="853" t="s">
        <v>314</v>
      </c>
      <c r="S76" s="854"/>
      <c r="T76" s="853" t="s">
        <v>317</v>
      </c>
      <c r="U76" s="854"/>
      <c r="V76" s="853" t="s">
        <v>317</v>
      </c>
      <c r="W76" s="854"/>
      <c r="X76" s="854"/>
      <c r="Y76" s="853"/>
      <c r="Z76" s="854"/>
      <c r="AA76" s="854"/>
      <c r="AB76" s="853"/>
      <c r="AC76" s="854"/>
      <c r="AD76" s="853"/>
      <c r="AE76" s="854"/>
      <c r="AF76" s="855" t="s">
        <v>246</v>
      </c>
      <c r="AG76" s="854"/>
      <c r="AH76" s="854"/>
      <c r="AI76" s="854"/>
      <c r="AJ76" s="854"/>
      <c r="AK76" s="854"/>
      <c r="AL76" s="854"/>
      <c r="AM76" s="854"/>
      <c r="AN76" s="853" t="s">
        <v>307</v>
      </c>
      <c r="AO76" s="854"/>
      <c r="AP76" s="854"/>
      <c r="AQ76" s="854"/>
      <c r="AR76" s="854"/>
      <c r="AS76" s="853" t="s">
        <v>308</v>
      </c>
      <c r="AT76" s="854"/>
      <c r="AU76" s="854"/>
      <c r="AV76" s="417" t="s">
        <v>84</v>
      </c>
      <c r="AW76" s="856" t="s">
        <v>309</v>
      </c>
      <c r="AX76" s="854"/>
      <c r="AY76" s="854"/>
      <c r="AZ76" s="854"/>
      <c r="BA76" s="854"/>
      <c r="BB76" s="854"/>
      <c r="BC76" s="418">
        <v>276103744</v>
      </c>
      <c r="BD76" s="418">
        <v>244064995</v>
      </c>
      <c r="BE76" s="418">
        <v>32038749</v>
      </c>
      <c r="BF76" s="419">
        <v>0</v>
      </c>
      <c r="BG76" s="418">
        <v>191914515</v>
      </c>
      <c r="BH76" s="418">
        <v>52150480</v>
      </c>
      <c r="BI76" s="418">
        <v>72732941</v>
      </c>
      <c r="BJ76" s="418">
        <v>119181574</v>
      </c>
      <c r="BK76" s="418">
        <v>72732941</v>
      </c>
      <c r="BL76" s="419">
        <v>0</v>
      </c>
      <c r="BM76" s="418" t="s">
        <v>575</v>
      </c>
      <c r="BN76" s="418" t="s">
        <v>576</v>
      </c>
      <c r="BO76" s="419" t="s">
        <v>465</v>
      </c>
    </row>
    <row r="77" spans="1:67" s="433" customFormat="1">
      <c r="A77" s="433" t="str">
        <f t="shared" ref="A77:A84" si="19">+B77&amp;"-"&amp;C77&amp;"-"&amp;D77&amp;"-"&amp;E77&amp;"-"&amp;F77&amp;"-"&amp;G77&amp;"-"&amp;AV77</f>
        <v>A-2-0-4-4-1-10</v>
      </c>
      <c r="B77" s="434" t="str">
        <f t="shared" si="5"/>
        <v>A</v>
      </c>
      <c r="C77" s="434" t="str">
        <f t="shared" si="6"/>
        <v>2</v>
      </c>
      <c r="D77" s="434" t="str">
        <f t="shared" si="7"/>
        <v>0</v>
      </c>
      <c r="E77" s="434" t="str">
        <f t="shared" si="8"/>
        <v>4</v>
      </c>
      <c r="F77" s="434" t="str">
        <f t="shared" si="9"/>
        <v>4</v>
      </c>
      <c r="G77" s="434" t="str">
        <f t="shared" si="10"/>
        <v>1</v>
      </c>
      <c r="H77" s="434"/>
      <c r="I77" s="434"/>
      <c r="J77" s="434"/>
      <c r="K77" s="434"/>
      <c r="M77" s="447"/>
      <c r="N77" s="849" t="s">
        <v>33</v>
      </c>
      <c r="O77" s="850"/>
      <c r="P77" s="849" t="s">
        <v>316</v>
      </c>
      <c r="Q77" s="850"/>
      <c r="R77" s="849" t="s">
        <v>314</v>
      </c>
      <c r="S77" s="850"/>
      <c r="T77" s="849" t="s">
        <v>317</v>
      </c>
      <c r="U77" s="850"/>
      <c r="V77" s="849" t="s">
        <v>317</v>
      </c>
      <c r="W77" s="850"/>
      <c r="X77" s="850"/>
      <c r="Y77" s="849" t="s">
        <v>313</v>
      </c>
      <c r="Z77" s="850"/>
      <c r="AA77" s="850"/>
      <c r="AB77" s="849"/>
      <c r="AC77" s="850"/>
      <c r="AD77" s="849"/>
      <c r="AE77" s="850"/>
      <c r="AF77" s="852" t="s">
        <v>71</v>
      </c>
      <c r="AG77" s="850"/>
      <c r="AH77" s="850"/>
      <c r="AI77" s="850"/>
      <c r="AJ77" s="850"/>
      <c r="AK77" s="850"/>
      <c r="AL77" s="850"/>
      <c r="AM77" s="850"/>
      <c r="AN77" s="849" t="s">
        <v>307</v>
      </c>
      <c r="AO77" s="850"/>
      <c r="AP77" s="850"/>
      <c r="AQ77" s="850"/>
      <c r="AR77" s="850"/>
      <c r="AS77" s="849" t="s">
        <v>308</v>
      </c>
      <c r="AT77" s="850"/>
      <c r="AU77" s="850"/>
      <c r="AV77" s="435" t="s">
        <v>84</v>
      </c>
      <c r="AW77" s="851" t="s">
        <v>309</v>
      </c>
      <c r="AX77" s="850"/>
      <c r="AY77" s="850"/>
      <c r="AZ77" s="850"/>
      <c r="BA77" s="850"/>
      <c r="BB77" s="850"/>
      <c r="BC77" s="436">
        <v>180000000</v>
      </c>
      <c r="BD77" s="436">
        <v>178000000</v>
      </c>
      <c r="BE77" s="436">
        <v>2000000</v>
      </c>
      <c r="BF77" s="437">
        <v>0</v>
      </c>
      <c r="BG77" s="436">
        <v>151700000</v>
      </c>
      <c r="BH77" s="436">
        <v>26300000</v>
      </c>
      <c r="BI77" s="436">
        <v>49654426</v>
      </c>
      <c r="BJ77" s="436">
        <v>102045574</v>
      </c>
      <c r="BK77" s="436">
        <v>49654426</v>
      </c>
      <c r="BL77" s="437">
        <v>0</v>
      </c>
      <c r="BM77" s="436" t="s">
        <v>577</v>
      </c>
      <c r="BN77" s="437" t="s">
        <v>576</v>
      </c>
      <c r="BO77" s="436" t="s">
        <v>465</v>
      </c>
    </row>
    <row r="78" spans="1:67" s="433" customFormat="1">
      <c r="A78" s="433" t="str">
        <f t="shared" si="19"/>
        <v>A-2-0-4-4-6-10</v>
      </c>
      <c r="B78" s="434" t="str">
        <f t="shared" si="5"/>
        <v>A</v>
      </c>
      <c r="C78" s="434" t="str">
        <f t="shared" si="6"/>
        <v>2</v>
      </c>
      <c r="D78" s="434" t="str">
        <f t="shared" si="7"/>
        <v>0</v>
      </c>
      <c r="E78" s="434" t="str">
        <f t="shared" si="8"/>
        <v>4</v>
      </c>
      <c r="F78" s="434" t="str">
        <f t="shared" si="9"/>
        <v>4</v>
      </c>
      <c r="G78" s="434" t="str">
        <f t="shared" si="10"/>
        <v>6</v>
      </c>
      <c r="H78" s="434"/>
      <c r="I78" s="434"/>
      <c r="J78" s="434"/>
      <c r="K78" s="434"/>
      <c r="M78" s="447"/>
      <c r="N78" s="849" t="s">
        <v>33</v>
      </c>
      <c r="O78" s="850"/>
      <c r="P78" s="849" t="s">
        <v>316</v>
      </c>
      <c r="Q78" s="850"/>
      <c r="R78" s="849" t="s">
        <v>314</v>
      </c>
      <c r="S78" s="850"/>
      <c r="T78" s="849" t="s">
        <v>317</v>
      </c>
      <c r="U78" s="850"/>
      <c r="V78" s="849" t="s">
        <v>317</v>
      </c>
      <c r="W78" s="850"/>
      <c r="X78" s="850"/>
      <c r="Y78" s="849" t="s">
        <v>326</v>
      </c>
      <c r="Z78" s="850"/>
      <c r="AA78" s="850"/>
      <c r="AB78" s="849"/>
      <c r="AC78" s="850"/>
      <c r="AD78" s="849"/>
      <c r="AE78" s="850"/>
      <c r="AF78" s="852" t="s">
        <v>72</v>
      </c>
      <c r="AG78" s="850"/>
      <c r="AH78" s="850"/>
      <c r="AI78" s="850"/>
      <c r="AJ78" s="850"/>
      <c r="AK78" s="850"/>
      <c r="AL78" s="850"/>
      <c r="AM78" s="850"/>
      <c r="AN78" s="849" t="s">
        <v>307</v>
      </c>
      <c r="AO78" s="850"/>
      <c r="AP78" s="850"/>
      <c r="AQ78" s="850"/>
      <c r="AR78" s="850"/>
      <c r="AS78" s="849" t="s">
        <v>308</v>
      </c>
      <c r="AT78" s="850"/>
      <c r="AU78" s="850"/>
      <c r="AV78" s="435" t="s">
        <v>84</v>
      </c>
      <c r="AW78" s="851" t="s">
        <v>309</v>
      </c>
      <c r="AX78" s="850"/>
      <c r="AY78" s="850"/>
      <c r="AZ78" s="850"/>
      <c r="BA78" s="850"/>
      <c r="BB78" s="850"/>
      <c r="BC78" s="436">
        <v>20000000</v>
      </c>
      <c r="BD78" s="437">
        <v>0</v>
      </c>
      <c r="BE78" s="436">
        <v>20000000</v>
      </c>
      <c r="BF78" s="437">
        <v>0</v>
      </c>
      <c r="BG78" s="437">
        <v>0</v>
      </c>
      <c r="BH78" s="437">
        <v>0</v>
      </c>
      <c r="BI78" s="437">
        <v>0</v>
      </c>
      <c r="BJ78" s="437">
        <v>0</v>
      </c>
      <c r="BK78" s="437">
        <v>0</v>
      </c>
      <c r="BL78" s="437">
        <v>0</v>
      </c>
      <c r="BM78" s="436" t="s">
        <v>465</v>
      </c>
      <c r="BN78" s="437" t="s">
        <v>465</v>
      </c>
      <c r="BO78" s="436" t="s">
        <v>465</v>
      </c>
    </row>
    <row r="79" spans="1:67" s="433" customFormat="1">
      <c r="A79" s="433" t="str">
        <f t="shared" si="19"/>
        <v>A-2-0-4-4-9-10</v>
      </c>
      <c r="B79" s="434" t="str">
        <f t="shared" si="5"/>
        <v>A</v>
      </c>
      <c r="C79" s="434" t="str">
        <f t="shared" si="6"/>
        <v>2</v>
      </c>
      <c r="D79" s="434" t="str">
        <f t="shared" si="7"/>
        <v>0</v>
      </c>
      <c r="E79" s="434" t="str">
        <f t="shared" si="8"/>
        <v>4</v>
      </c>
      <c r="F79" s="434" t="str">
        <f t="shared" si="9"/>
        <v>4</v>
      </c>
      <c r="G79" s="434" t="str">
        <f t="shared" si="10"/>
        <v>9</v>
      </c>
      <c r="H79" s="434"/>
      <c r="I79" s="434"/>
      <c r="J79" s="434"/>
      <c r="K79" s="434"/>
      <c r="M79" s="447"/>
      <c r="N79" s="849" t="s">
        <v>33</v>
      </c>
      <c r="O79" s="850"/>
      <c r="P79" s="849" t="s">
        <v>316</v>
      </c>
      <c r="Q79" s="850"/>
      <c r="R79" s="849" t="s">
        <v>314</v>
      </c>
      <c r="S79" s="850"/>
      <c r="T79" s="849" t="s">
        <v>317</v>
      </c>
      <c r="U79" s="850"/>
      <c r="V79" s="849" t="s">
        <v>317</v>
      </c>
      <c r="W79" s="850"/>
      <c r="X79" s="850"/>
      <c r="Y79" s="849" t="s">
        <v>322</v>
      </c>
      <c r="Z79" s="850"/>
      <c r="AA79" s="850"/>
      <c r="AB79" s="849"/>
      <c r="AC79" s="850"/>
      <c r="AD79" s="849"/>
      <c r="AE79" s="850"/>
      <c r="AF79" s="852" t="s">
        <v>73</v>
      </c>
      <c r="AG79" s="850"/>
      <c r="AH79" s="850"/>
      <c r="AI79" s="850"/>
      <c r="AJ79" s="850"/>
      <c r="AK79" s="850"/>
      <c r="AL79" s="850"/>
      <c r="AM79" s="850"/>
      <c r="AN79" s="849" t="s">
        <v>307</v>
      </c>
      <c r="AO79" s="850"/>
      <c r="AP79" s="850"/>
      <c r="AQ79" s="850"/>
      <c r="AR79" s="850"/>
      <c r="AS79" s="849" t="s">
        <v>308</v>
      </c>
      <c r="AT79" s="850"/>
      <c r="AU79" s="850"/>
      <c r="AV79" s="435" t="s">
        <v>84</v>
      </c>
      <c r="AW79" s="851" t="s">
        <v>309</v>
      </c>
      <c r="AX79" s="850"/>
      <c r="AY79" s="850"/>
      <c r="AZ79" s="850"/>
      <c r="BA79" s="850"/>
      <c r="BB79" s="850"/>
      <c r="BC79" s="436">
        <v>10000000</v>
      </c>
      <c r="BD79" s="436">
        <v>6600000</v>
      </c>
      <c r="BE79" s="436">
        <v>3400000</v>
      </c>
      <c r="BF79" s="437">
        <v>0</v>
      </c>
      <c r="BG79" s="436">
        <v>4630108</v>
      </c>
      <c r="BH79" s="436">
        <v>1969892</v>
      </c>
      <c r="BI79" s="436">
        <v>4630108</v>
      </c>
      <c r="BJ79" s="437">
        <v>0</v>
      </c>
      <c r="BK79" s="436">
        <v>4630108</v>
      </c>
      <c r="BL79" s="437">
        <v>0</v>
      </c>
      <c r="BM79" s="436" t="s">
        <v>578</v>
      </c>
      <c r="BN79" s="437" t="s">
        <v>465</v>
      </c>
      <c r="BO79" s="436" t="s">
        <v>465</v>
      </c>
    </row>
    <row r="80" spans="1:67" s="433" customFormat="1">
      <c r="A80" s="433" t="str">
        <f t="shared" si="19"/>
        <v>A-2-0-4-4-15-10</v>
      </c>
      <c r="B80" s="434" t="str">
        <f t="shared" si="5"/>
        <v>A</v>
      </c>
      <c r="C80" s="434" t="str">
        <f t="shared" si="6"/>
        <v>2</v>
      </c>
      <c r="D80" s="434" t="str">
        <f t="shared" si="7"/>
        <v>0</v>
      </c>
      <c r="E80" s="434" t="str">
        <f t="shared" si="8"/>
        <v>4</v>
      </c>
      <c r="F80" s="434" t="str">
        <f t="shared" si="9"/>
        <v>4</v>
      </c>
      <c r="G80" s="434" t="str">
        <f t="shared" si="10"/>
        <v>15</v>
      </c>
      <c r="H80" s="434"/>
      <c r="I80" s="434"/>
      <c r="J80" s="434"/>
      <c r="K80" s="434"/>
      <c r="M80" s="447"/>
      <c r="N80" s="849" t="s">
        <v>33</v>
      </c>
      <c r="O80" s="850"/>
      <c r="P80" s="849" t="s">
        <v>316</v>
      </c>
      <c r="Q80" s="850"/>
      <c r="R80" s="849" t="s">
        <v>314</v>
      </c>
      <c r="S80" s="850"/>
      <c r="T80" s="849" t="s">
        <v>317</v>
      </c>
      <c r="U80" s="850"/>
      <c r="V80" s="849" t="s">
        <v>317</v>
      </c>
      <c r="W80" s="850"/>
      <c r="X80" s="850"/>
      <c r="Y80" s="849" t="s">
        <v>320</v>
      </c>
      <c r="Z80" s="850"/>
      <c r="AA80" s="850"/>
      <c r="AB80" s="849"/>
      <c r="AC80" s="850"/>
      <c r="AD80" s="849"/>
      <c r="AE80" s="850"/>
      <c r="AF80" s="852" t="s">
        <v>74</v>
      </c>
      <c r="AG80" s="850"/>
      <c r="AH80" s="850"/>
      <c r="AI80" s="850"/>
      <c r="AJ80" s="850"/>
      <c r="AK80" s="850"/>
      <c r="AL80" s="850"/>
      <c r="AM80" s="850"/>
      <c r="AN80" s="849" t="s">
        <v>307</v>
      </c>
      <c r="AO80" s="850"/>
      <c r="AP80" s="850"/>
      <c r="AQ80" s="850"/>
      <c r="AR80" s="850"/>
      <c r="AS80" s="849" t="s">
        <v>308</v>
      </c>
      <c r="AT80" s="850"/>
      <c r="AU80" s="850"/>
      <c r="AV80" s="435" t="s">
        <v>84</v>
      </c>
      <c r="AW80" s="851" t="s">
        <v>309</v>
      </c>
      <c r="AX80" s="850"/>
      <c r="AY80" s="850"/>
      <c r="AZ80" s="850"/>
      <c r="BA80" s="850"/>
      <c r="BB80" s="850"/>
      <c r="BC80" s="436">
        <v>3600000</v>
      </c>
      <c r="BD80" s="436">
        <v>3239160</v>
      </c>
      <c r="BE80" s="436">
        <v>360840</v>
      </c>
      <c r="BF80" s="437">
        <v>0</v>
      </c>
      <c r="BG80" s="436">
        <v>3239160</v>
      </c>
      <c r="BH80" s="437">
        <v>0</v>
      </c>
      <c r="BI80" s="436">
        <v>3239160</v>
      </c>
      <c r="BJ80" s="437">
        <v>0</v>
      </c>
      <c r="BK80" s="436">
        <v>3239160</v>
      </c>
      <c r="BL80" s="437">
        <v>0</v>
      </c>
      <c r="BM80" s="436" t="s">
        <v>579</v>
      </c>
      <c r="BN80" s="437" t="s">
        <v>465</v>
      </c>
      <c r="BO80" s="436" t="s">
        <v>465</v>
      </c>
    </row>
    <row r="81" spans="1:67" s="433" customFormat="1">
      <c r="A81" s="433" t="str">
        <f t="shared" si="19"/>
        <v>A-2-0-4-4-17-10</v>
      </c>
      <c r="B81" s="434" t="str">
        <f t="shared" si="5"/>
        <v>A</v>
      </c>
      <c r="C81" s="434" t="str">
        <f t="shared" si="6"/>
        <v>2</v>
      </c>
      <c r="D81" s="434" t="str">
        <f t="shared" si="7"/>
        <v>0</v>
      </c>
      <c r="E81" s="434" t="str">
        <f t="shared" si="8"/>
        <v>4</v>
      </c>
      <c r="F81" s="434" t="str">
        <f t="shared" si="9"/>
        <v>4</v>
      </c>
      <c r="G81" s="434" t="str">
        <f t="shared" si="10"/>
        <v>17</v>
      </c>
      <c r="H81" s="434"/>
      <c r="I81" s="434"/>
      <c r="J81" s="434"/>
      <c r="K81" s="434"/>
      <c r="M81" s="447"/>
      <c r="N81" s="849" t="s">
        <v>33</v>
      </c>
      <c r="O81" s="850"/>
      <c r="P81" s="849" t="s">
        <v>316</v>
      </c>
      <c r="Q81" s="850"/>
      <c r="R81" s="849" t="s">
        <v>314</v>
      </c>
      <c r="S81" s="850"/>
      <c r="T81" s="849" t="s">
        <v>317</v>
      </c>
      <c r="U81" s="850"/>
      <c r="V81" s="849" t="s">
        <v>317</v>
      </c>
      <c r="W81" s="850"/>
      <c r="X81" s="850"/>
      <c r="Y81" s="849" t="s">
        <v>332</v>
      </c>
      <c r="Z81" s="850"/>
      <c r="AA81" s="850"/>
      <c r="AB81" s="849"/>
      <c r="AC81" s="850"/>
      <c r="AD81" s="849"/>
      <c r="AE81" s="850"/>
      <c r="AF81" s="852" t="s">
        <v>75</v>
      </c>
      <c r="AG81" s="850"/>
      <c r="AH81" s="850"/>
      <c r="AI81" s="850"/>
      <c r="AJ81" s="850"/>
      <c r="AK81" s="850"/>
      <c r="AL81" s="850"/>
      <c r="AM81" s="850"/>
      <c r="AN81" s="849" t="s">
        <v>307</v>
      </c>
      <c r="AO81" s="850"/>
      <c r="AP81" s="850"/>
      <c r="AQ81" s="850"/>
      <c r="AR81" s="850"/>
      <c r="AS81" s="849" t="s">
        <v>308</v>
      </c>
      <c r="AT81" s="850"/>
      <c r="AU81" s="850"/>
      <c r="AV81" s="435" t="s">
        <v>84</v>
      </c>
      <c r="AW81" s="851" t="s">
        <v>309</v>
      </c>
      <c r="AX81" s="850"/>
      <c r="AY81" s="850"/>
      <c r="AZ81" s="850"/>
      <c r="BA81" s="850"/>
      <c r="BB81" s="850"/>
      <c r="BC81" s="436">
        <v>7503744</v>
      </c>
      <c r="BD81" s="436">
        <v>6150000</v>
      </c>
      <c r="BE81" s="436">
        <v>1353744</v>
      </c>
      <c r="BF81" s="437">
        <v>0</v>
      </c>
      <c r="BG81" s="436">
        <v>4786155</v>
      </c>
      <c r="BH81" s="436">
        <v>1363845</v>
      </c>
      <c r="BI81" s="436">
        <v>4786155</v>
      </c>
      <c r="BJ81" s="437">
        <v>0</v>
      </c>
      <c r="BK81" s="436">
        <v>4786155</v>
      </c>
      <c r="BL81" s="437">
        <v>0</v>
      </c>
      <c r="BM81" s="436" t="s">
        <v>580</v>
      </c>
      <c r="BN81" s="437" t="s">
        <v>465</v>
      </c>
      <c r="BO81" s="436" t="s">
        <v>465</v>
      </c>
    </row>
    <row r="82" spans="1:67" s="433" customFormat="1">
      <c r="A82" s="433" t="str">
        <f t="shared" si="19"/>
        <v>A-2-0-4-4-18-10</v>
      </c>
      <c r="B82" s="434" t="str">
        <f t="shared" si="5"/>
        <v>A</v>
      </c>
      <c r="C82" s="434" t="str">
        <f t="shared" si="6"/>
        <v>2</v>
      </c>
      <c r="D82" s="434" t="str">
        <f t="shared" si="7"/>
        <v>0</v>
      </c>
      <c r="E82" s="434" t="str">
        <f t="shared" si="8"/>
        <v>4</v>
      </c>
      <c r="F82" s="434" t="str">
        <f t="shared" si="9"/>
        <v>4</v>
      </c>
      <c r="G82" s="434" t="str">
        <f t="shared" si="10"/>
        <v>18</v>
      </c>
      <c r="H82" s="434"/>
      <c r="I82" s="434"/>
      <c r="J82" s="434"/>
      <c r="K82" s="434"/>
      <c r="M82" s="447"/>
      <c r="N82" s="849" t="s">
        <v>33</v>
      </c>
      <c r="O82" s="850"/>
      <c r="P82" s="849" t="s">
        <v>316</v>
      </c>
      <c r="Q82" s="850"/>
      <c r="R82" s="849" t="s">
        <v>314</v>
      </c>
      <c r="S82" s="850"/>
      <c r="T82" s="849" t="s">
        <v>317</v>
      </c>
      <c r="U82" s="850"/>
      <c r="V82" s="849" t="s">
        <v>317</v>
      </c>
      <c r="W82" s="850"/>
      <c r="X82" s="850"/>
      <c r="Y82" s="849" t="s">
        <v>333</v>
      </c>
      <c r="Z82" s="850"/>
      <c r="AA82" s="850"/>
      <c r="AB82" s="849"/>
      <c r="AC82" s="850"/>
      <c r="AD82" s="849"/>
      <c r="AE82" s="850"/>
      <c r="AF82" s="852" t="s">
        <v>76</v>
      </c>
      <c r="AG82" s="850"/>
      <c r="AH82" s="850"/>
      <c r="AI82" s="850"/>
      <c r="AJ82" s="850"/>
      <c r="AK82" s="850"/>
      <c r="AL82" s="850"/>
      <c r="AM82" s="850"/>
      <c r="AN82" s="849" t="s">
        <v>307</v>
      </c>
      <c r="AO82" s="850"/>
      <c r="AP82" s="850"/>
      <c r="AQ82" s="850"/>
      <c r="AR82" s="850"/>
      <c r="AS82" s="849" t="s">
        <v>308</v>
      </c>
      <c r="AT82" s="850"/>
      <c r="AU82" s="850"/>
      <c r="AV82" s="435" t="s">
        <v>84</v>
      </c>
      <c r="AW82" s="851" t="s">
        <v>309</v>
      </c>
      <c r="AX82" s="850"/>
      <c r="AY82" s="850"/>
      <c r="AZ82" s="850"/>
      <c r="BA82" s="850"/>
      <c r="BB82" s="850"/>
      <c r="BC82" s="436">
        <v>9000000</v>
      </c>
      <c r="BD82" s="436">
        <v>5200000</v>
      </c>
      <c r="BE82" s="436">
        <v>3800000</v>
      </c>
      <c r="BF82" s="437">
        <v>0</v>
      </c>
      <c r="BG82" s="436">
        <v>4023492</v>
      </c>
      <c r="BH82" s="436">
        <v>1176508</v>
      </c>
      <c r="BI82" s="436">
        <v>4023492</v>
      </c>
      <c r="BJ82" s="437">
        <v>0</v>
      </c>
      <c r="BK82" s="436">
        <v>4023492</v>
      </c>
      <c r="BL82" s="437">
        <v>0</v>
      </c>
      <c r="BM82" s="436" t="s">
        <v>581</v>
      </c>
      <c r="BN82" s="437" t="s">
        <v>465</v>
      </c>
      <c r="BO82" s="436" t="s">
        <v>465</v>
      </c>
    </row>
    <row r="83" spans="1:67" s="433" customFormat="1">
      <c r="A83" s="433" t="str">
        <f t="shared" si="19"/>
        <v>A-2-0-4-4-20-10</v>
      </c>
      <c r="B83" s="434" t="str">
        <f t="shared" si="5"/>
        <v>A</v>
      </c>
      <c r="C83" s="434" t="str">
        <f t="shared" si="6"/>
        <v>2</v>
      </c>
      <c r="D83" s="434" t="str">
        <f t="shared" si="7"/>
        <v>0</v>
      </c>
      <c r="E83" s="434" t="str">
        <f t="shared" si="8"/>
        <v>4</v>
      </c>
      <c r="F83" s="434" t="str">
        <f t="shared" si="9"/>
        <v>4</v>
      </c>
      <c r="G83" s="434" t="str">
        <f t="shared" si="10"/>
        <v>20</v>
      </c>
      <c r="H83" s="434"/>
      <c r="I83" s="434"/>
      <c r="J83" s="434"/>
      <c r="K83" s="434"/>
      <c r="M83" s="447"/>
      <c r="N83" s="849" t="s">
        <v>33</v>
      </c>
      <c r="O83" s="850"/>
      <c r="P83" s="849" t="s">
        <v>316</v>
      </c>
      <c r="Q83" s="850"/>
      <c r="R83" s="849" t="s">
        <v>314</v>
      </c>
      <c r="S83" s="850"/>
      <c r="T83" s="849" t="s">
        <v>317</v>
      </c>
      <c r="U83" s="850"/>
      <c r="V83" s="849" t="s">
        <v>317</v>
      </c>
      <c r="W83" s="850"/>
      <c r="X83" s="850"/>
      <c r="Y83" s="849" t="s">
        <v>334</v>
      </c>
      <c r="Z83" s="850"/>
      <c r="AA83" s="850"/>
      <c r="AB83" s="849"/>
      <c r="AC83" s="850"/>
      <c r="AD83" s="849"/>
      <c r="AE83" s="850"/>
      <c r="AF83" s="852" t="s">
        <v>77</v>
      </c>
      <c r="AG83" s="850"/>
      <c r="AH83" s="850"/>
      <c r="AI83" s="850"/>
      <c r="AJ83" s="850"/>
      <c r="AK83" s="850"/>
      <c r="AL83" s="850"/>
      <c r="AM83" s="850"/>
      <c r="AN83" s="849" t="s">
        <v>307</v>
      </c>
      <c r="AO83" s="850"/>
      <c r="AP83" s="850"/>
      <c r="AQ83" s="850"/>
      <c r="AR83" s="850"/>
      <c r="AS83" s="849" t="s">
        <v>308</v>
      </c>
      <c r="AT83" s="850"/>
      <c r="AU83" s="850"/>
      <c r="AV83" s="435" t="s">
        <v>84</v>
      </c>
      <c r="AW83" s="851" t="s">
        <v>309</v>
      </c>
      <c r="AX83" s="850"/>
      <c r="AY83" s="850"/>
      <c r="AZ83" s="850"/>
      <c r="BA83" s="850"/>
      <c r="BB83" s="850"/>
      <c r="BC83" s="436">
        <v>30000000</v>
      </c>
      <c r="BD83" s="436">
        <v>29743350</v>
      </c>
      <c r="BE83" s="436">
        <v>256650</v>
      </c>
      <c r="BF83" s="437">
        <v>0</v>
      </c>
      <c r="BG83" s="436">
        <v>20213680</v>
      </c>
      <c r="BH83" s="436">
        <v>9529670</v>
      </c>
      <c r="BI83" s="436">
        <v>3077680</v>
      </c>
      <c r="BJ83" s="436">
        <v>17136000</v>
      </c>
      <c r="BK83" s="436">
        <v>3077680</v>
      </c>
      <c r="BL83" s="437">
        <v>0</v>
      </c>
      <c r="BM83" s="436" t="s">
        <v>582</v>
      </c>
      <c r="BN83" s="437" t="s">
        <v>465</v>
      </c>
      <c r="BO83" s="436" t="s">
        <v>465</v>
      </c>
    </row>
    <row r="84" spans="1:67" s="433" customFormat="1">
      <c r="A84" s="433" t="str">
        <f t="shared" si="19"/>
        <v>A-2-0-4-4-23-10</v>
      </c>
      <c r="B84" s="434" t="str">
        <f t="shared" si="5"/>
        <v>A</v>
      </c>
      <c r="C84" s="434" t="str">
        <f t="shared" si="6"/>
        <v>2</v>
      </c>
      <c r="D84" s="434" t="str">
        <f t="shared" si="7"/>
        <v>0</v>
      </c>
      <c r="E84" s="434" t="str">
        <f t="shared" si="8"/>
        <v>4</v>
      </c>
      <c r="F84" s="434" t="str">
        <f t="shared" si="9"/>
        <v>4</v>
      </c>
      <c r="G84" s="434" t="str">
        <f t="shared" si="10"/>
        <v>23</v>
      </c>
      <c r="H84" s="434"/>
      <c r="I84" s="434"/>
      <c r="J84" s="434"/>
      <c r="K84" s="434"/>
      <c r="M84" s="447"/>
      <c r="N84" s="849" t="s">
        <v>33</v>
      </c>
      <c r="O84" s="850"/>
      <c r="P84" s="849" t="s">
        <v>316</v>
      </c>
      <c r="Q84" s="850"/>
      <c r="R84" s="849" t="s">
        <v>314</v>
      </c>
      <c r="S84" s="850"/>
      <c r="T84" s="849" t="s">
        <v>317</v>
      </c>
      <c r="U84" s="850"/>
      <c r="V84" s="849" t="s">
        <v>317</v>
      </c>
      <c r="W84" s="850"/>
      <c r="X84" s="850"/>
      <c r="Y84" s="849" t="s">
        <v>336</v>
      </c>
      <c r="Z84" s="850"/>
      <c r="AA84" s="850"/>
      <c r="AB84" s="849"/>
      <c r="AC84" s="850"/>
      <c r="AD84" s="849"/>
      <c r="AE84" s="850"/>
      <c r="AF84" s="852" t="s">
        <v>78</v>
      </c>
      <c r="AG84" s="850"/>
      <c r="AH84" s="850"/>
      <c r="AI84" s="850"/>
      <c r="AJ84" s="850"/>
      <c r="AK84" s="850"/>
      <c r="AL84" s="850"/>
      <c r="AM84" s="850"/>
      <c r="AN84" s="849" t="s">
        <v>307</v>
      </c>
      <c r="AO84" s="850"/>
      <c r="AP84" s="850"/>
      <c r="AQ84" s="850"/>
      <c r="AR84" s="850"/>
      <c r="AS84" s="849" t="s">
        <v>308</v>
      </c>
      <c r="AT84" s="850"/>
      <c r="AU84" s="850"/>
      <c r="AV84" s="435" t="s">
        <v>84</v>
      </c>
      <c r="AW84" s="851" t="s">
        <v>309</v>
      </c>
      <c r="AX84" s="850"/>
      <c r="AY84" s="850"/>
      <c r="AZ84" s="850"/>
      <c r="BA84" s="850"/>
      <c r="BB84" s="850"/>
      <c r="BC84" s="436">
        <v>16000000</v>
      </c>
      <c r="BD84" s="436">
        <v>15132485</v>
      </c>
      <c r="BE84" s="436">
        <v>867515</v>
      </c>
      <c r="BF84" s="437">
        <v>0</v>
      </c>
      <c r="BG84" s="436">
        <v>3321920</v>
      </c>
      <c r="BH84" s="436">
        <v>11810565</v>
      </c>
      <c r="BI84" s="436">
        <v>3321920</v>
      </c>
      <c r="BJ84" s="437">
        <v>0</v>
      </c>
      <c r="BK84" s="436">
        <v>3321920</v>
      </c>
      <c r="BL84" s="437">
        <v>0</v>
      </c>
      <c r="BM84" s="436" t="s">
        <v>583</v>
      </c>
      <c r="BN84" s="437" t="s">
        <v>465</v>
      </c>
      <c r="BO84" s="436" t="s">
        <v>465</v>
      </c>
    </row>
    <row r="85" spans="1:67" s="424" customFormat="1" ht="14.45" customHeight="1">
      <c r="B85" s="427" t="str">
        <f t="shared" si="5"/>
        <v>A</v>
      </c>
      <c r="C85" s="427" t="str">
        <f t="shared" si="6"/>
        <v>2</v>
      </c>
      <c r="D85" s="427" t="str">
        <f t="shared" si="7"/>
        <v>0</v>
      </c>
      <c r="E85" s="427" t="str">
        <f t="shared" si="8"/>
        <v>4</v>
      </c>
      <c r="F85" s="427" t="str">
        <f t="shared" si="9"/>
        <v>5</v>
      </c>
      <c r="G85" s="427">
        <f t="shared" si="10"/>
        <v>0</v>
      </c>
      <c r="H85" s="427"/>
      <c r="I85" s="427"/>
      <c r="J85" s="427"/>
      <c r="K85" s="427"/>
      <c r="M85" s="446"/>
      <c r="N85" s="853" t="s">
        <v>33</v>
      </c>
      <c r="O85" s="854"/>
      <c r="P85" s="853" t="s">
        <v>316</v>
      </c>
      <c r="Q85" s="854"/>
      <c r="R85" s="853" t="s">
        <v>314</v>
      </c>
      <c r="S85" s="854"/>
      <c r="T85" s="853" t="s">
        <v>317</v>
      </c>
      <c r="U85" s="854"/>
      <c r="V85" s="853" t="s">
        <v>318</v>
      </c>
      <c r="W85" s="854"/>
      <c r="X85" s="854"/>
      <c r="Y85" s="853"/>
      <c r="Z85" s="854"/>
      <c r="AA85" s="854"/>
      <c r="AB85" s="853"/>
      <c r="AC85" s="854"/>
      <c r="AD85" s="853"/>
      <c r="AE85" s="854"/>
      <c r="AF85" s="855" t="s">
        <v>249</v>
      </c>
      <c r="AG85" s="854"/>
      <c r="AH85" s="854"/>
      <c r="AI85" s="854"/>
      <c r="AJ85" s="854"/>
      <c r="AK85" s="854"/>
      <c r="AL85" s="854"/>
      <c r="AM85" s="854"/>
      <c r="AN85" s="853" t="s">
        <v>307</v>
      </c>
      <c r="AO85" s="854"/>
      <c r="AP85" s="854"/>
      <c r="AQ85" s="854"/>
      <c r="AR85" s="854"/>
      <c r="AS85" s="853" t="s">
        <v>308</v>
      </c>
      <c r="AT85" s="854"/>
      <c r="AU85" s="854"/>
      <c r="AV85" s="417" t="s">
        <v>84</v>
      </c>
      <c r="AW85" s="856" t="s">
        <v>309</v>
      </c>
      <c r="AX85" s="854"/>
      <c r="AY85" s="854"/>
      <c r="AZ85" s="854"/>
      <c r="BA85" s="854"/>
      <c r="BB85" s="854"/>
      <c r="BC85" s="418">
        <v>4127809424</v>
      </c>
      <c r="BD85" s="418">
        <v>4033899975.4099998</v>
      </c>
      <c r="BE85" s="418">
        <v>93909448.590000004</v>
      </c>
      <c r="BF85" s="419">
        <v>0</v>
      </c>
      <c r="BG85" s="418">
        <v>3965659711.8499999</v>
      </c>
      <c r="BH85" s="418">
        <v>68240263.560000002</v>
      </c>
      <c r="BI85" s="418">
        <v>1065718702.23</v>
      </c>
      <c r="BJ85" s="418">
        <v>2899941009.6199999</v>
      </c>
      <c r="BK85" s="418">
        <v>1065718702.23</v>
      </c>
      <c r="BL85" s="419">
        <v>0</v>
      </c>
      <c r="BM85" s="418" t="s">
        <v>584</v>
      </c>
      <c r="BN85" s="419" t="s">
        <v>465</v>
      </c>
      <c r="BO85" s="419" t="s">
        <v>465</v>
      </c>
    </row>
    <row r="86" spans="1:67" s="433" customFormat="1">
      <c r="A86" s="433" t="str">
        <f t="shared" ref="A86:A92" si="20">+B86&amp;"-"&amp;C86&amp;"-"&amp;D86&amp;"-"&amp;E86&amp;"-"&amp;F86&amp;"-"&amp;G86&amp;"-"&amp;AV86</f>
        <v>A-2-0-4-5-1-10</v>
      </c>
      <c r="B86" s="434" t="str">
        <f t="shared" si="5"/>
        <v>A</v>
      </c>
      <c r="C86" s="434" t="str">
        <f t="shared" si="6"/>
        <v>2</v>
      </c>
      <c r="D86" s="434" t="str">
        <f t="shared" si="7"/>
        <v>0</v>
      </c>
      <c r="E86" s="434" t="str">
        <f t="shared" si="8"/>
        <v>4</v>
      </c>
      <c r="F86" s="434" t="str">
        <f t="shared" si="9"/>
        <v>5</v>
      </c>
      <c r="G86" s="434" t="str">
        <f t="shared" si="10"/>
        <v>1</v>
      </c>
      <c r="H86" s="434"/>
      <c r="I86" s="434"/>
      <c r="J86" s="434"/>
      <c r="K86" s="434"/>
      <c r="M86" s="447"/>
      <c r="N86" s="849" t="s">
        <v>33</v>
      </c>
      <c r="O86" s="850"/>
      <c r="P86" s="849" t="s">
        <v>316</v>
      </c>
      <c r="Q86" s="850"/>
      <c r="R86" s="849" t="s">
        <v>314</v>
      </c>
      <c r="S86" s="850"/>
      <c r="T86" s="849" t="s">
        <v>317</v>
      </c>
      <c r="U86" s="850"/>
      <c r="V86" s="849" t="s">
        <v>318</v>
      </c>
      <c r="W86" s="850"/>
      <c r="X86" s="850"/>
      <c r="Y86" s="849" t="s">
        <v>313</v>
      </c>
      <c r="Z86" s="850"/>
      <c r="AA86" s="850"/>
      <c r="AB86" s="849"/>
      <c r="AC86" s="850"/>
      <c r="AD86" s="849"/>
      <c r="AE86" s="850"/>
      <c r="AF86" s="852" t="s">
        <v>79</v>
      </c>
      <c r="AG86" s="850"/>
      <c r="AH86" s="850"/>
      <c r="AI86" s="850"/>
      <c r="AJ86" s="850"/>
      <c r="AK86" s="850"/>
      <c r="AL86" s="850"/>
      <c r="AM86" s="850"/>
      <c r="AN86" s="849" t="s">
        <v>307</v>
      </c>
      <c r="AO86" s="850"/>
      <c r="AP86" s="850"/>
      <c r="AQ86" s="850"/>
      <c r="AR86" s="850"/>
      <c r="AS86" s="849" t="s">
        <v>308</v>
      </c>
      <c r="AT86" s="850"/>
      <c r="AU86" s="850"/>
      <c r="AV86" s="435" t="s">
        <v>84</v>
      </c>
      <c r="AW86" s="851" t="s">
        <v>309</v>
      </c>
      <c r="AX86" s="850"/>
      <c r="AY86" s="850"/>
      <c r="AZ86" s="850"/>
      <c r="BA86" s="850"/>
      <c r="BB86" s="850"/>
      <c r="BC86" s="436">
        <v>575496256</v>
      </c>
      <c r="BD86" s="436">
        <v>532999889</v>
      </c>
      <c r="BE86" s="436">
        <v>42496367</v>
      </c>
      <c r="BF86" s="437">
        <v>0</v>
      </c>
      <c r="BG86" s="436">
        <v>507368128.97000003</v>
      </c>
      <c r="BH86" s="436">
        <v>25631760.030000001</v>
      </c>
      <c r="BI86" s="436">
        <v>168764870</v>
      </c>
      <c r="BJ86" s="436">
        <v>338603258.97000003</v>
      </c>
      <c r="BK86" s="436">
        <v>168764870</v>
      </c>
      <c r="BL86" s="437">
        <v>0</v>
      </c>
      <c r="BM86" s="436" t="s">
        <v>585</v>
      </c>
      <c r="BN86" s="437" t="s">
        <v>465</v>
      </c>
      <c r="BO86" s="436" t="s">
        <v>465</v>
      </c>
    </row>
    <row r="87" spans="1:67" s="433" customFormat="1">
      <c r="A87" s="433" t="str">
        <f t="shared" si="20"/>
        <v>A-2-0-4-5-2-10</v>
      </c>
      <c r="B87" s="434" t="str">
        <f t="shared" si="5"/>
        <v>A</v>
      </c>
      <c r="C87" s="434" t="str">
        <f t="shared" si="6"/>
        <v>2</v>
      </c>
      <c r="D87" s="434" t="str">
        <f t="shared" si="7"/>
        <v>0</v>
      </c>
      <c r="E87" s="434" t="str">
        <f t="shared" si="8"/>
        <v>4</v>
      </c>
      <c r="F87" s="434" t="str">
        <f t="shared" si="9"/>
        <v>5</v>
      </c>
      <c r="G87" s="434" t="str">
        <f t="shared" si="10"/>
        <v>2</v>
      </c>
      <c r="H87" s="434"/>
      <c r="I87" s="434"/>
      <c r="J87" s="434"/>
      <c r="K87" s="434"/>
      <c r="M87" s="447"/>
      <c r="N87" s="849" t="s">
        <v>33</v>
      </c>
      <c r="O87" s="850"/>
      <c r="P87" s="849" t="s">
        <v>316</v>
      </c>
      <c r="Q87" s="850"/>
      <c r="R87" s="849" t="s">
        <v>314</v>
      </c>
      <c r="S87" s="850"/>
      <c r="T87" s="849" t="s">
        <v>317</v>
      </c>
      <c r="U87" s="850"/>
      <c r="V87" s="849" t="s">
        <v>318</v>
      </c>
      <c r="W87" s="850"/>
      <c r="X87" s="850"/>
      <c r="Y87" s="849" t="s">
        <v>316</v>
      </c>
      <c r="Z87" s="850"/>
      <c r="AA87" s="850"/>
      <c r="AB87" s="849"/>
      <c r="AC87" s="850"/>
      <c r="AD87" s="849"/>
      <c r="AE87" s="850"/>
      <c r="AF87" s="852" t="s">
        <v>80</v>
      </c>
      <c r="AG87" s="850"/>
      <c r="AH87" s="850"/>
      <c r="AI87" s="850"/>
      <c r="AJ87" s="850"/>
      <c r="AK87" s="850"/>
      <c r="AL87" s="850"/>
      <c r="AM87" s="850"/>
      <c r="AN87" s="849" t="s">
        <v>307</v>
      </c>
      <c r="AO87" s="850"/>
      <c r="AP87" s="850"/>
      <c r="AQ87" s="850"/>
      <c r="AR87" s="850"/>
      <c r="AS87" s="849" t="s">
        <v>308</v>
      </c>
      <c r="AT87" s="850"/>
      <c r="AU87" s="850"/>
      <c r="AV87" s="435" t="s">
        <v>84</v>
      </c>
      <c r="AW87" s="851" t="s">
        <v>309</v>
      </c>
      <c r="AX87" s="850"/>
      <c r="AY87" s="850"/>
      <c r="AZ87" s="850"/>
      <c r="BA87" s="850"/>
      <c r="BB87" s="850"/>
      <c r="BC87" s="436">
        <v>42000000</v>
      </c>
      <c r="BD87" s="436">
        <v>2494350</v>
      </c>
      <c r="BE87" s="436">
        <v>39505650</v>
      </c>
      <c r="BF87" s="437">
        <v>0</v>
      </c>
      <c r="BG87" s="436">
        <v>2494350</v>
      </c>
      <c r="BH87" s="437">
        <v>0</v>
      </c>
      <c r="BI87" s="436">
        <v>2494350</v>
      </c>
      <c r="BJ87" s="437">
        <v>0</v>
      </c>
      <c r="BK87" s="436">
        <v>2494350</v>
      </c>
      <c r="BL87" s="437">
        <v>0</v>
      </c>
      <c r="BM87" s="436" t="s">
        <v>586</v>
      </c>
      <c r="BN87" s="437" t="s">
        <v>465</v>
      </c>
      <c r="BO87" s="436" t="s">
        <v>465</v>
      </c>
    </row>
    <row r="88" spans="1:67" s="433" customFormat="1">
      <c r="A88" s="433" t="str">
        <f t="shared" si="20"/>
        <v>A-2-0-4-5-5-10</v>
      </c>
      <c r="B88" s="434" t="str">
        <f t="shared" si="5"/>
        <v>A</v>
      </c>
      <c r="C88" s="434" t="str">
        <f t="shared" si="6"/>
        <v>2</v>
      </c>
      <c r="D88" s="434" t="str">
        <f t="shared" si="7"/>
        <v>0</v>
      </c>
      <c r="E88" s="434" t="str">
        <f t="shared" si="8"/>
        <v>4</v>
      </c>
      <c r="F88" s="434" t="str">
        <f t="shared" si="9"/>
        <v>5</v>
      </c>
      <c r="G88" s="434" t="str">
        <f t="shared" si="10"/>
        <v>5</v>
      </c>
      <c r="H88" s="434"/>
      <c r="I88" s="434"/>
      <c r="J88" s="434"/>
      <c r="K88" s="434"/>
      <c r="M88" s="447"/>
      <c r="N88" s="849" t="s">
        <v>33</v>
      </c>
      <c r="O88" s="850"/>
      <c r="P88" s="849" t="s">
        <v>316</v>
      </c>
      <c r="Q88" s="850"/>
      <c r="R88" s="849" t="s">
        <v>314</v>
      </c>
      <c r="S88" s="850"/>
      <c r="T88" s="849" t="s">
        <v>317</v>
      </c>
      <c r="U88" s="850"/>
      <c r="V88" s="849" t="s">
        <v>318</v>
      </c>
      <c r="W88" s="850"/>
      <c r="X88" s="850"/>
      <c r="Y88" s="849" t="s">
        <v>318</v>
      </c>
      <c r="Z88" s="850"/>
      <c r="AA88" s="850"/>
      <c r="AB88" s="849"/>
      <c r="AC88" s="850"/>
      <c r="AD88" s="849"/>
      <c r="AE88" s="850"/>
      <c r="AF88" s="852" t="s">
        <v>81</v>
      </c>
      <c r="AG88" s="850"/>
      <c r="AH88" s="850"/>
      <c r="AI88" s="850"/>
      <c r="AJ88" s="850"/>
      <c r="AK88" s="850"/>
      <c r="AL88" s="850"/>
      <c r="AM88" s="850"/>
      <c r="AN88" s="849" t="s">
        <v>307</v>
      </c>
      <c r="AO88" s="850"/>
      <c r="AP88" s="850"/>
      <c r="AQ88" s="850"/>
      <c r="AR88" s="850"/>
      <c r="AS88" s="849" t="s">
        <v>308</v>
      </c>
      <c r="AT88" s="850"/>
      <c r="AU88" s="850"/>
      <c r="AV88" s="435" t="s">
        <v>84</v>
      </c>
      <c r="AW88" s="851" t="s">
        <v>309</v>
      </c>
      <c r="AX88" s="850"/>
      <c r="AY88" s="850"/>
      <c r="AZ88" s="850"/>
      <c r="BA88" s="850"/>
      <c r="BB88" s="850"/>
      <c r="BC88" s="436">
        <v>10000000</v>
      </c>
      <c r="BD88" s="436">
        <v>5000000</v>
      </c>
      <c r="BE88" s="436">
        <v>5000000</v>
      </c>
      <c r="BF88" s="437">
        <v>0</v>
      </c>
      <c r="BG88" s="436">
        <v>1190000</v>
      </c>
      <c r="BH88" s="436">
        <v>3810000</v>
      </c>
      <c r="BI88" s="437">
        <v>0</v>
      </c>
      <c r="BJ88" s="436">
        <v>1190000</v>
      </c>
      <c r="BK88" s="437">
        <v>0</v>
      </c>
      <c r="BL88" s="437">
        <v>0</v>
      </c>
      <c r="BM88" s="436" t="s">
        <v>465</v>
      </c>
      <c r="BN88" s="437" t="s">
        <v>465</v>
      </c>
      <c r="BO88" s="436" t="s">
        <v>465</v>
      </c>
    </row>
    <row r="89" spans="1:67" s="433" customFormat="1">
      <c r="A89" s="433" t="str">
        <f t="shared" si="20"/>
        <v>A-2-0-4-5-6-10</v>
      </c>
      <c r="B89" s="434" t="str">
        <f t="shared" ref="B89:B152" si="21">+N89</f>
        <v>A</v>
      </c>
      <c r="C89" s="434" t="str">
        <f t="shared" ref="C89:C149" si="22">+P89</f>
        <v>2</v>
      </c>
      <c r="D89" s="434" t="str">
        <f t="shared" ref="D89:D149" si="23">+R89</f>
        <v>0</v>
      </c>
      <c r="E89" s="434" t="str">
        <f t="shared" ref="E89:E149" si="24">+T89</f>
        <v>4</v>
      </c>
      <c r="F89" s="434" t="str">
        <f t="shared" ref="F89:F149" si="25">+V89</f>
        <v>5</v>
      </c>
      <c r="G89" s="434" t="str">
        <f t="shared" ref="G89:G141" si="26">+Y89</f>
        <v>6</v>
      </c>
      <c r="H89" s="434"/>
      <c r="I89" s="434"/>
      <c r="J89" s="434"/>
      <c r="K89" s="434"/>
      <c r="M89" s="447"/>
      <c r="N89" s="849" t="s">
        <v>33</v>
      </c>
      <c r="O89" s="850"/>
      <c r="P89" s="849" t="s">
        <v>316</v>
      </c>
      <c r="Q89" s="850"/>
      <c r="R89" s="849" t="s">
        <v>314</v>
      </c>
      <c r="S89" s="850"/>
      <c r="T89" s="849" t="s">
        <v>317</v>
      </c>
      <c r="U89" s="850"/>
      <c r="V89" s="849" t="s">
        <v>318</v>
      </c>
      <c r="W89" s="850"/>
      <c r="X89" s="850"/>
      <c r="Y89" s="849" t="s">
        <v>326</v>
      </c>
      <c r="Z89" s="850"/>
      <c r="AA89" s="850"/>
      <c r="AB89" s="849"/>
      <c r="AC89" s="850"/>
      <c r="AD89" s="849"/>
      <c r="AE89" s="850"/>
      <c r="AF89" s="852" t="s">
        <v>82</v>
      </c>
      <c r="AG89" s="850"/>
      <c r="AH89" s="850"/>
      <c r="AI89" s="850"/>
      <c r="AJ89" s="850"/>
      <c r="AK89" s="850"/>
      <c r="AL89" s="850"/>
      <c r="AM89" s="850"/>
      <c r="AN89" s="849" t="s">
        <v>307</v>
      </c>
      <c r="AO89" s="850"/>
      <c r="AP89" s="850"/>
      <c r="AQ89" s="850"/>
      <c r="AR89" s="850"/>
      <c r="AS89" s="849" t="s">
        <v>308</v>
      </c>
      <c r="AT89" s="850"/>
      <c r="AU89" s="850"/>
      <c r="AV89" s="435" t="s">
        <v>84</v>
      </c>
      <c r="AW89" s="851" t="s">
        <v>309</v>
      </c>
      <c r="AX89" s="850"/>
      <c r="AY89" s="850"/>
      <c r="AZ89" s="850"/>
      <c r="BA89" s="850"/>
      <c r="BB89" s="850"/>
      <c r="BC89" s="436">
        <v>80000000</v>
      </c>
      <c r="BD89" s="436">
        <v>76272885</v>
      </c>
      <c r="BE89" s="436">
        <v>3727115</v>
      </c>
      <c r="BF89" s="437">
        <v>0</v>
      </c>
      <c r="BG89" s="436">
        <v>75978261</v>
      </c>
      <c r="BH89" s="436">
        <v>294624</v>
      </c>
      <c r="BI89" s="436">
        <v>27361977</v>
      </c>
      <c r="BJ89" s="436">
        <v>48616284</v>
      </c>
      <c r="BK89" s="436">
        <v>27361977</v>
      </c>
      <c r="BL89" s="437">
        <v>0</v>
      </c>
      <c r="BM89" s="436" t="s">
        <v>587</v>
      </c>
      <c r="BN89" s="437" t="s">
        <v>465</v>
      </c>
      <c r="BO89" s="436" t="s">
        <v>465</v>
      </c>
    </row>
    <row r="90" spans="1:67" s="433" customFormat="1">
      <c r="A90" s="433" t="str">
        <f t="shared" si="20"/>
        <v>A-2-0-4-5-8-10</v>
      </c>
      <c r="B90" s="434" t="str">
        <f t="shared" si="21"/>
        <v>A</v>
      </c>
      <c r="C90" s="434" t="str">
        <f t="shared" si="22"/>
        <v>2</v>
      </c>
      <c r="D90" s="434" t="str">
        <f t="shared" si="23"/>
        <v>0</v>
      </c>
      <c r="E90" s="434" t="str">
        <f t="shared" si="24"/>
        <v>4</v>
      </c>
      <c r="F90" s="434" t="str">
        <f t="shared" si="25"/>
        <v>5</v>
      </c>
      <c r="G90" s="434" t="str">
        <f t="shared" si="26"/>
        <v>8</v>
      </c>
      <c r="H90" s="434"/>
      <c r="I90" s="434"/>
      <c r="J90" s="434"/>
      <c r="K90" s="434"/>
      <c r="M90" s="447"/>
      <c r="N90" s="849" t="s">
        <v>33</v>
      </c>
      <c r="O90" s="850"/>
      <c r="P90" s="849" t="s">
        <v>316</v>
      </c>
      <c r="Q90" s="850"/>
      <c r="R90" s="849" t="s">
        <v>314</v>
      </c>
      <c r="S90" s="850"/>
      <c r="T90" s="849" t="s">
        <v>317</v>
      </c>
      <c r="U90" s="850"/>
      <c r="V90" s="849" t="s">
        <v>318</v>
      </c>
      <c r="W90" s="850"/>
      <c r="X90" s="850"/>
      <c r="Y90" s="849" t="s">
        <v>328</v>
      </c>
      <c r="Z90" s="850"/>
      <c r="AA90" s="850"/>
      <c r="AB90" s="849"/>
      <c r="AC90" s="850"/>
      <c r="AD90" s="849"/>
      <c r="AE90" s="850"/>
      <c r="AF90" s="852" t="s">
        <v>83</v>
      </c>
      <c r="AG90" s="850"/>
      <c r="AH90" s="850"/>
      <c r="AI90" s="850"/>
      <c r="AJ90" s="850"/>
      <c r="AK90" s="850"/>
      <c r="AL90" s="850"/>
      <c r="AM90" s="850"/>
      <c r="AN90" s="849" t="s">
        <v>307</v>
      </c>
      <c r="AO90" s="850"/>
      <c r="AP90" s="850"/>
      <c r="AQ90" s="850"/>
      <c r="AR90" s="850"/>
      <c r="AS90" s="849" t="s">
        <v>308</v>
      </c>
      <c r="AT90" s="850"/>
      <c r="AU90" s="850"/>
      <c r="AV90" s="435" t="s">
        <v>84</v>
      </c>
      <c r="AW90" s="851" t="s">
        <v>309</v>
      </c>
      <c r="AX90" s="850"/>
      <c r="AY90" s="850"/>
      <c r="AZ90" s="850"/>
      <c r="BA90" s="850"/>
      <c r="BB90" s="850"/>
      <c r="BC90" s="436">
        <v>1311022020</v>
      </c>
      <c r="BD90" s="436">
        <v>1310452093.1199999</v>
      </c>
      <c r="BE90" s="436">
        <v>569926.88</v>
      </c>
      <c r="BF90" s="437">
        <v>0</v>
      </c>
      <c r="BG90" s="436">
        <v>1290563384.5899999</v>
      </c>
      <c r="BH90" s="436">
        <v>19888708.530000001</v>
      </c>
      <c r="BI90" s="436">
        <v>214969968.22999999</v>
      </c>
      <c r="BJ90" s="436">
        <v>1075593416.3599999</v>
      </c>
      <c r="BK90" s="436">
        <v>214969968.22999999</v>
      </c>
      <c r="BL90" s="437">
        <v>0</v>
      </c>
      <c r="BM90" s="436" t="s">
        <v>588</v>
      </c>
      <c r="BN90" s="437" t="s">
        <v>465</v>
      </c>
      <c r="BO90" s="436" t="s">
        <v>465</v>
      </c>
    </row>
    <row r="91" spans="1:67" s="433" customFormat="1">
      <c r="A91" s="433" t="str">
        <f t="shared" si="20"/>
        <v>A-2-0-4-5-10-10</v>
      </c>
      <c r="B91" s="434" t="str">
        <f t="shared" si="21"/>
        <v>A</v>
      </c>
      <c r="C91" s="434" t="str">
        <f t="shared" si="22"/>
        <v>2</v>
      </c>
      <c r="D91" s="434" t="str">
        <f t="shared" si="23"/>
        <v>0</v>
      </c>
      <c r="E91" s="434" t="str">
        <f t="shared" si="24"/>
        <v>4</v>
      </c>
      <c r="F91" s="434" t="str">
        <f t="shared" si="25"/>
        <v>5</v>
      </c>
      <c r="G91" s="434" t="str">
        <f t="shared" si="26"/>
        <v>10</v>
      </c>
      <c r="H91" s="434"/>
      <c r="I91" s="434"/>
      <c r="J91" s="434"/>
      <c r="K91" s="434"/>
      <c r="M91" s="447"/>
      <c r="N91" s="849" t="s">
        <v>33</v>
      </c>
      <c r="O91" s="850"/>
      <c r="P91" s="849" t="s">
        <v>316</v>
      </c>
      <c r="Q91" s="850"/>
      <c r="R91" s="849" t="s">
        <v>314</v>
      </c>
      <c r="S91" s="850"/>
      <c r="T91" s="849" t="s">
        <v>317</v>
      </c>
      <c r="U91" s="850"/>
      <c r="V91" s="849" t="s">
        <v>318</v>
      </c>
      <c r="W91" s="850"/>
      <c r="X91" s="850"/>
      <c r="Y91" s="849" t="s">
        <v>84</v>
      </c>
      <c r="Z91" s="850"/>
      <c r="AA91" s="850"/>
      <c r="AB91" s="849"/>
      <c r="AC91" s="850"/>
      <c r="AD91" s="849"/>
      <c r="AE91" s="850"/>
      <c r="AF91" s="852" t="s">
        <v>85</v>
      </c>
      <c r="AG91" s="850"/>
      <c r="AH91" s="850"/>
      <c r="AI91" s="850"/>
      <c r="AJ91" s="850"/>
      <c r="AK91" s="850"/>
      <c r="AL91" s="850"/>
      <c r="AM91" s="850"/>
      <c r="AN91" s="849" t="s">
        <v>307</v>
      </c>
      <c r="AO91" s="850"/>
      <c r="AP91" s="850"/>
      <c r="AQ91" s="850"/>
      <c r="AR91" s="850"/>
      <c r="AS91" s="849" t="s">
        <v>308</v>
      </c>
      <c r="AT91" s="850"/>
      <c r="AU91" s="850"/>
      <c r="AV91" s="435" t="s">
        <v>84</v>
      </c>
      <c r="AW91" s="851" t="s">
        <v>309</v>
      </c>
      <c r="AX91" s="850"/>
      <c r="AY91" s="850"/>
      <c r="AZ91" s="850"/>
      <c r="BA91" s="850"/>
      <c r="BB91" s="850"/>
      <c r="BC91" s="436">
        <v>2105791148</v>
      </c>
      <c r="BD91" s="436">
        <v>2105723798.29</v>
      </c>
      <c r="BE91" s="436">
        <v>67349.710000000006</v>
      </c>
      <c r="BF91" s="437">
        <v>0</v>
      </c>
      <c r="BG91" s="436">
        <v>2087108627.29</v>
      </c>
      <c r="BH91" s="436">
        <v>18615171</v>
      </c>
      <c r="BI91" s="436">
        <v>651170577</v>
      </c>
      <c r="BJ91" s="436">
        <v>1435938050.29</v>
      </c>
      <c r="BK91" s="436">
        <v>651170577</v>
      </c>
      <c r="BL91" s="437">
        <v>0</v>
      </c>
      <c r="BM91" s="436" t="s">
        <v>589</v>
      </c>
      <c r="BN91" s="437" t="s">
        <v>465</v>
      </c>
      <c r="BO91" s="436" t="s">
        <v>465</v>
      </c>
    </row>
    <row r="92" spans="1:67" s="433" customFormat="1">
      <c r="A92" s="433" t="str">
        <f t="shared" si="20"/>
        <v>A-2-0-4-5-12-10</v>
      </c>
      <c r="B92" s="434" t="str">
        <f t="shared" si="21"/>
        <v>A</v>
      </c>
      <c r="C92" s="434" t="str">
        <f t="shared" si="22"/>
        <v>2</v>
      </c>
      <c r="D92" s="434" t="str">
        <f t="shared" si="23"/>
        <v>0</v>
      </c>
      <c r="E92" s="434" t="str">
        <f t="shared" si="24"/>
        <v>4</v>
      </c>
      <c r="F92" s="434" t="str">
        <f t="shared" si="25"/>
        <v>5</v>
      </c>
      <c r="G92" s="434" t="str">
        <f t="shared" si="26"/>
        <v>12</v>
      </c>
      <c r="H92" s="434"/>
      <c r="I92" s="434"/>
      <c r="J92" s="434"/>
      <c r="K92" s="434"/>
      <c r="M92" s="447"/>
      <c r="N92" s="849" t="s">
        <v>33</v>
      </c>
      <c r="O92" s="850"/>
      <c r="P92" s="849" t="s">
        <v>316</v>
      </c>
      <c r="Q92" s="850"/>
      <c r="R92" s="849" t="s">
        <v>314</v>
      </c>
      <c r="S92" s="850"/>
      <c r="T92" s="849" t="s">
        <v>317</v>
      </c>
      <c r="U92" s="850"/>
      <c r="V92" s="849" t="s">
        <v>318</v>
      </c>
      <c r="W92" s="850"/>
      <c r="X92" s="850"/>
      <c r="Y92" s="849" t="s">
        <v>324</v>
      </c>
      <c r="Z92" s="850"/>
      <c r="AA92" s="850"/>
      <c r="AB92" s="849"/>
      <c r="AC92" s="850"/>
      <c r="AD92" s="849"/>
      <c r="AE92" s="850"/>
      <c r="AF92" s="852" t="s">
        <v>86</v>
      </c>
      <c r="AG92" s="850"/>
      <c r="AH92" s="850"/>
      <c r="AI92" s="850"/>
      <c r="AJ92" s="850"/>
      <c r="AK92" s="850"/>
      <c r="AL92" s="850"/>
      <c r="AM92" s="850"/>
      <c r="AN92" s="849" t="s">
        <v>307</v>
      </c>
      <c r="AO92" s="850"/>
      <c r="AP92" s="850"/>
      <c r="AQ92" s="850"/>
      <c r="AR92" s="850"/>
      <c r="AS92" s="849" t="s">
        <v>308</v>
      </c>
      <c r="AT92" s="850"/>
      <c r="AU92" s="850"/>
      <c r="AV92" s="435" t="s">
        <v>84</v>
      </c>
      <c r="AW92" s="851" t="s">
        <v>309</v>
      </c>
      <c r="AX92" s="850"/>
      <c r="AY92" s="850"/>
      <c r="AZ92" s="850"/>
      <c r="BA92" s="850"/>
      <c r="BB92" s="850"/>
      <c r="BC92" s="436">
        <v>3500000</v>
      </c>
      <c r="BD92" s="436">
        <v>956960</v>
      </c>
      <c r="BE92" s="436">
        <v>2543040</v>
      </c>
      <c r="BF92" s="437">
        <v>0</v>
      </c>
      <c r="BG92" s="436">
        <v>956960</v>
      </c>
      <c r="BH92" s="437">
        <v>0</v>
      </c>
      <c r="BI92" s="436">
        <v>956960</v>
      </c>
      <c r="BJ92" s="437">
        <v>0</v>
      </c>
      <c r="BK92" s="436">
        <v>956960</v>
      </c>
      <c r="BL92" s="437">
        <v>0</v>
      </c>
      <c r="BM92" s="436" t="s">
        <v>590</v>
      </c>
      <c r="BN92" s="437" t="s">
        <v>465</v>
      </c>
      <c r="BO92" s="436" t="s">
        <v>465</v>
      </c>
    </row>
    <row r="93" spans="1:67" s="424" customFormat="1" ht="14.45" customHeight="1">
      <c r="B93" s="427" t="str">
        <f t="shared" si="21"/>
        <v>A</v>
      </c>
      <c r="C93" s="427" t="str">
        <f t="shared" si="22"/>
        <v>2</v>
      </c>
      <c r="D93" s="427" t="str">
        <f t="shared" si="23"/>
        <v>0</v>
      </c>
      <c r="E93" s="427" t="str">
        <f t="shared" si="24"/>
        <v>4</v>
      </c>
      <c r="F93" s="427" t="str">
        <f t="shared" si="25"/>
        <v>6</v>
      </c>
      <c r="G93" s="427">
        <f t="shared" si="26"/>
        <v>0</v>
      </c>
      <c r="H93" s="427"/>
      <c r="I93" s="427"/>
      <c r="J93" s="427"/>
      <c r="K93" s="427"/>
      <c r="M93" s="446"/>
      <c r="N93" s="853" t="s">
        <v>33</v>
      </c>
      <c r="O93" s="854"/>
      <c r="P93" s="853" t="s">
        <v>316</v>
      </c>
      <c r="Q93" s="854"/>
      <c r="R93" s="853" t="s">
        <v>314</v>
      </c>
      <c r="S93" s="854"/>
      <c r="T93" s="853" t="s">
        <v>317</v>
      </c>
      <c r="U93" s="854"/>
      <c r="V93" s="853" t="s">
        <v>326</v>
      </c>
      <c r="W93" s="854"/>
      <c r="X93" s="854"/>
      <c r="Y93" s="853"/>
      <c r="Z93" s="854"/>
      <c r="AA93" s="854"/>
      <c r="AB93" s="853"/>
      <c r="AC93" s="854"/>
      <c r="AD93" s="853"/>
      <c r="AE93" s="854"/>
      <c r="AF93" s="855" t="s">
        <v>338</v>
      </c>
      <c r="AG93" s="854"/>
      <c r="AH93" s="854"/>
      <c r="AI93" s="854"/>
      <c r="AJ93" s="854"/>
      <c r="AK93" s="854"/>
      <c r="AL93" s="854"/>
      <c r="AM93" s="854"/>
      <c r="AN93" s="853" t="s">
        <v>307</v>
      </c>
      <c r="AO93" s="854"/>
      <c r="AP93" s="854"/>
      <c r="AQ93" s="854"/>
      <c r="AR93" s="854"/>
      <c r="AS93" s="853" t="s">
        <v>308</v>
      </c>
      <c r="AT93" s="854"/>
      <c r="AU93" s="854"/>
      <c r="AV93" s="417" t="s">
        <v>84</v>
      </c>
      <c r="AW93" s="856" t="s">
        <v>309</v>
      </c>
      <c r="AX93" s="854"/>
      <c r="AY93" s="854"/>
      <c r="AZ93" s="854"/>
      <c r="BA93" s="854"/>
      <c r="BB93" s="854"/>
      <c r="BC93" s="418">
        <v>2195671112</v>
      </c>
      <c r="BD93" s="418">
        <v>2088681676</v>
      </c>
      <c r="BE93" s="418">
        <v>106989436</v>
      </c>
      <c r="BF93" s="419">
        <v>0</v>
      </c>
      <c r="BG93" s="418">
        <v>1619647028</v>
      </c>
      <c r="BH93" s="418">
        <v>469034648</v>
      </c>
      <c r="BI93" s="418">
        <v>443304917</v>
      </c>
      <c r="BJ93" s="418">
        <v>1176342111</v>
      </c>
      <c r="BK93" s="418">
        <v>443304917</v>
      </c>
      <c r="BL93" s="419">
        <v>0</v>
      </c>
      <c r="BM93" s="418" t="s">
        <v>591</v>
      </c>
      <c r="BN93" s="419" t="s">
        <v>465</v>
      </c>
      <c r="BO93" s="419" t="s">
        <v>465</v>
      </c>
    </row>
    <row r="94" spans="1:67" s="433" customFormat="1">
      <c r="A94" s="433" t="str">
        <f t="shared" ref="A94:A96" si="27">+B94&amp;"-"&amp;C94&amp;"-"&amp;D94&amp;"-"&amp;E94&amp;"-"&amp;F94&amp;"-"&amp;G94&amp;"-"&amp;AV94</f>
        <v>A-2-0-4-6-2-10</v>
      </c>
      <c r="B94" s="434" t="str">
        <f t="shared" si="21"/>
        <v>A</v>
      </c>
      <c r="C94" s="434" t="str">
        <f t="shared" si="22"/>
        <v>2</v>
      </c>
      <c r="D94" s="434" t="str">
        <f t="shared" si="23"/>
        <v>0</v>
      </c>
      <c r="E94" s="434" t="str">
        <f t="shared" si="24"/>
        <v>4</v>
      </c>
      <c r="F94" s="434" t="str">
        <f t="shared" si="25"/>
        <v>6</v>
      </c>
      <c r="G94" s="434" t="str">
        <f t="shared" si="26"/>
        <v>2</v>
      </c>
      <c r="H94" s="434"/>
      <c r="I94" s="434"/>
      <c r="J94" s="434"/>
      <c r="K94" s="434"/>
      <c r="M94" s="447"/>
      <c r="N94" s="849" t="s">
        <v>33</v>
      </c>
      <c r="O94" s="850"/>
      <c r="P94" s="849" t="s">
        <v>316</v>
      </c>
      <c r="Q94" s="850"/>
      <c r="R94" s="849" t="s">
        <v>314</v>
      </c>
      <c r="S94" s="850"/>
      <c r="T94" s="849" t="s">
        <v>317</v>
      </c>
      <c r="U94" s="850"/>
      <c r="V94" s="849" t="s">
        <v>326</v>
      </c>
      <c r="W94" s="850"/>
      <c r="X94" s="850"/>
      <c r="Y94" s="849" t="s">
        <v>316</v>
      </c>
      <c r="Z94" s="850"/>
      <c r="AA94" s="850"/>
      <c r="AB94" s="849"/>
      <c r="AC94" s="850"/>
      <c r="AD94" s="849"/>
      <c r="AE94" s="850"/>
      <c r="AF94" s="852" t="s">
        <v>87</v>
      </c>
      <c r="AG94" s="850"/>
      <c r="AH94" s="850"/>
      <c r="AI94" s="850"/>
      <c r="AJ94" s="850"/>
      <c r="AK94" s="850"/>
      <c r="AL94" s="850"/>
      <c r="AM94" s="850"/>
      <c r="AN94" s="849" t="s">
        <v>307</v>
      </c>
      <c r="AO94" s="850"/>
      <c r="AP94" s="850"/>
      <c r="AQ94" s="850"/>
      <c r="AR94" s="850"/>
      <c r="AS94" s="849" t="s">
        <v>308</v>
      </c>
      <c r="AT94" s="850"/>
      <c r="AU94" s="850"/>
      <c r="AV94" s="435" t="s">
        <v>84</v>
      </c>
      <c r="AW94" s="851" t="s">
        <v>309</v>
      </c>
      <c r="AX94" s="850"/>
      <c r="AY94" s="850"/>
      <c r="AZ94" s="850"/>
      <c r="BA94" s="850"/>
      <c r="BB94" s="850"/>
      <c r="BC94" s="436">
        <v>811771112</v>
      </c>
      <c r="BD94" s="436">
        <v>704781676</v>
      </c>
      <c r="BE94" s="436">
        <v>106989436</v>
      </c>
      <c r="BF94" s="437">
        <v>0</v>
      </c>
      <c r="BG94" s="436">
        <v>704781676</v>
      </c>
      <c r="BH94" s="437">
        <v>0</v>
      </c>
      <c r="BI94" s="436">
        <v>328946749</v>
      </c>
      <c r="BJ94" s="436">
        <v>375834927</v>
      </c>
      <c r="BK94" s="436">
        <v>328946749</v>
      </c>
      <c r="BL94" s="437">
        <v>0</v>
      </c>
      <c r="BM94" s="436" t="s">
        <v>592</v>
      </c>
      <c r="BN94" s="437" t="s">
        <v>465</v>
      </c>
      <c r="BO94" s="436" t="s">
        <v>465</v>
      </c>
    </row>
    <row r="95" spans="1:67" s="433" customFormat="1">
      <c r="A95" s="433" t="str">
        <f t="shared" si="27"/>
        <v>A-2-0-4-6-3-10</v>
      </c>
      <c r="B95" s="434" t="str">
        <f t="shared" si="21"/>
        <v>A</v>
      </c>
      <c r="C95" s="434" t="str">
        <f t="shared" si="22"/>
        <v>2</v>
      </c>
      <c r="D95" s="434" t="str">
        <f t="shared" si="23"/>
        <v>0</v>
      </c>
      <c r="E95" s="434" t="str">
        <f t="shared" si="24"/>
        <v>4</v>
      </c>
      <c r="F95" s="434" t="str">
        <f t="shared" si="25"/>
        <v>6</v>
      </c>
      <c r="G95" s="434" t="str">
        <f t="shared" si="26"/>
        <v>3</v>
      </c>
      <c r="H95" s="434"/>
      <c r="I95" s="434"/>
      <c r="J95" s="434"/>
      <c r="K95" s="434"/>
      <c r="M95" s="447"/>
      <c r="N95" s="849" t="s">
        <v>33</v>
      </c>
      <c r="O95" s="850"/>
      <c r="P95" s="849" t="s">
        <v>316</v>
      </c>
      <c r="Q95" s="850"/>
      <c r="R95" s="849" t="s">
        <v>314</v>
      </c>
      <c r="S95" s="850"/>
      <c r="T95" s="849" t="s">
        <v>317</v>
      </c>
      <c r="U95" s="850"/>
      <c r="V95" s="849" t="s">
        <v>326</v>
      </c>
      <c r="W95" s="850"/>
      <c r="X95" s="850"/>
      <c r="Y95" s="849" t="s">
        <v>323</v>
      </c>
      <c r="Z95" s="850"/>
      <c r="AA95" s="850"/>
      <c r="AB95" s="849"/>
      <c r="AC95" s="850"/>
      <c r="AD95" s="849"/>
      <c r="AE95" s="850"/>
      <c r="AF95" s="852" t="s">
        <v>88</v>
      </c>
      <c r="AG95" s="850"/>
      <c r="AH95" s="850"/>
      <c r="AI95" s="850"/>
      <c r="AJ95" s="850"/>
      <c r="AK95" s="850"/>
      <c r="AL95" s="850"/>
      <c r="AM95" s="850"/>
      <c r="AN95" s="849" t="s">
        <v>307</v>
      </c>
      <c r="AO95" s="850"/>
      <c r="AP95" s="850"/>
      <c r="AQ95" s="850"/>
      <c r="AR95" s="850"/>
      <c r="AS95" s="849" t="s">
        <v>308</v>
      </c>
      <c r="AT95" s="850"/>
      <c r="AU95" s="850"/>
      <c r="AV95" s="435" t="s">
        <v>84</v>
      </c>
      <c r="AW95" s="851" t="s">
        <v>309</v>
      </c>
      <c r="AX95" s="850"/>
      <c r="AY95" s="850"/>
      <c r="AZ95" s="850"/>
      <c r="BA95" s="850"/>
      <c r="BB95" s="850"/>
      <c r="BC95" s="437">
        <v>0</v>
      </c>
      <c r="BD95" s="437">
        <v>0</v>
      </c>
      <c r="BE95" s="437">
        <v>0</v>
      </c>
      <c r="BF95" s="437">
        <v>0</v>
      </c>
      <c r="BG95" s="437">
        <v>0</v>
      </c>
      <c r="BH95" s="437">
        <v>0</v>
      </c>
      <c r="BI95" s="437">
        <v>0</v>
      </c>
      <c r="BJ95" s="437">
        <v>0</v>
      </c>
      <c r="BK95" s="437">
        <v>0</v>
      </c>
      <c r="BL95" s="437">
        <v>0</v>
      </c>
      <c r="BM95" s="436" t="s">
        <v>465</v>
      </c>
      <c r="BN95" s="437" t="s">
        <v>465</v>
      </c>
      <c r="BO95" s="436" t="s">
        <v>465</v>
      </c>
    </row>
    <row r="96" spans="1:67" s="433" customFormat="1">
      <c r="A96" s="433" t="str">
        <f t="shared" si="27"/>
        <v>A-2-0-4-6-5-10</v>
      </c>
      <c r="B96" s="434" t="str">
        <f t="shared" si="21"/>
        <v>A</v>
      </c>
      <c r="C96" s="434" t="str">
        <f t="shared" si="22"/>
        <v>2</v>
      </c>
      <c r="D96" s="434" t="str">
        <f t="shared" si="23"/>
        <v>0</v>
      </c>
      <c r="E96" s="434" t="str">
        <f t="shared" si="24"/>
        <v>4</v>
      </c>
      <c r="F96" s="434" t="str">
        <f t="shared" si="25"/>
        <v>6</v>
      </c>
      <c r="G96" s="434" t="str">
        <f t="shared" si="26"/>
        <v>5</v>
      </c>
      <c r="H96" s="434"/>
      <c r="I96" s="434"/>
      <c r="J96" s="434"/>
      <c r="K96" s="434"/>
      <c r="M96" s="447"/>
      <c r="N96" s="849" t="s">
        <v>33</v>
      </c>
      <c r="O96" s="850"/>
      <c r="P96" s="849" t="s">
        <v>316</v>
      </c>
      <c r="Q96" s="850"/>
      <c r="R96" s="849" t="s">
        <v>314</v>
      </c>
      <c r="S96" s="850"/>
      <c r="T96" s="849" t="s">
        <v>317</v>
      </c>
      <c r="U96" s="850"/>
      <c r="V96" s="849" t="s">
        <v>326</v>
      </c>
      <c r="W96" s="850"/>
      <c r="X96" s="850"/>
      <c r="Y96" s="849" t="s">
        <v>318</v>
      </c>
      <c r="Z96" s="850"/>
      <c r="AA96" s="850"/>
      <c r="AB96" s="849"/>
      <c r="AC96" s="850"/>
      <c r="AD96" s="849"/>
      <c r="AE96" s="850"/>
      <c r="AF96" s="852" t="s">
        <v>89</v>
      </c>
      <c r="AG96" s="850"/>
      <c r="AH96" s="850"/>
      <c r="AI96" s="850"/>
      <c r="AJ96" s="850"/>
      <c r="AK96" s="850"/>
      <c r="AL96" s="850"/>
      <c r="AM96" s="850"/>
      <c r="AN96" s="849" t="s">
        <v>307</v>
      </c>
      <c r="AO96" s="850"/>
      <c r="AP96" s="850"/>
      <c r="AQ96" s="850"/>
      <c r="AR96" s="850"/>
      <c r="AS96" s="849" t="s">
        <v>308</v>
      </c>
      <c r="AT96" s="850"/>
      <c r="AU96" s="850"/>
      <c r="AV96" s="435" t="s">
        <v>84</v>
      </c>
      <c r="AW96" s="851" t="s">
        <v>309</v>
      </c>
      <c r="AX96" s="850"/>
      <c r="AY96" s="850"/>
      <c r="AZ96" s="850"/>
      <c r="BA96" s="850"/>
      <c r="BB96" s="850"/>
      <c r="BC96" s="436">
        <v>1383900000</v>
      </c>
      <c r="BD96" s="436">
        <v>1383900000</v>
      </c>
      <c r="BE96" s="437">
        <v>0</v>
      </c>
      <c r="BF96" s="437">
        <v>0</v>
      </c>
      <c r="BG96" s="436">
        <v>914865352</v>
      </c>
      <c r="BH96" s="436">
        <v>469034648</v>
      </c>
      <c r="BI96" s="436">
        <v>114358168</v>
      </c>
      <c r="BJ96" s="436">
        <v>800507184</v>
      </c>
      <c r="BK96" s="436">
        <v>114358168</v>
      </c>
      <c r="BL96" s="437">
        <v>0</v>
      </c>
      <c r="BM96" s="436" t="s">
        <v>593</v>
      </c>
      <c r="BN96" s="437" t="s">
        <v>465</v>
      </c>
      <c r="BO96" s="436" t="s">
        <v>465</v>
      </c>
    </row>
    <row r="97" spans="1:67" s="424" customFormat="1">
      <c r="B97" s="427" t="str">
        <f t="shared" si="21"/>
        <v>A</v>
      </c>
      <c r="C97" s="427" t="str">
        <f t="shared" si="22"/>
        <v>2</v>
      </c>
      <c r="D97" s="427" t="str">
        <f t="shared" si="23"/>
        <v>0</v>
      </c>
      <c r="E97" s="427" t="str">
        <f t="shared" si="24"/>
        <v>4</v>
      </c>
      <c r="F97" s="427" t="str">
        <f t="shared" si="25"/>
        <v>7</v>
      </c>
      <c r="G97" s="427">
        <f t="shared" si="26"/>
        <v>0</v>
      </c>
      <c r="H97" s="427"/>
      <c r="I97" s="427"/>
      <c r="J97" s="427"/>
      <c r="K97" s="427"/>
      <c r="M97" s="446"/>
      <c r="N97" s="853" t="s">
        <v>33</v>
      </c>
      <c r="O97" s="854"/>
      <c r="P97" s="853" t="s">
        <v>316</v>
      </c>
      <c r="Q97" s="854"/>
      <c r="R97" s="853" t="s">
        <v>314</v>
      </c>
      <c r="S97" s="854"/>
      <c r="T97" s="853" t="s">
        <v>317</v>
      </c>
      <c r="U97" s="854"/>
      <c r="V97" s="853" t="s">
        <v>327</v>
      </c>
      <c r="W97" s="854"/>
      <c r="X97" s="854"/>
      <c r="Y97" s="853"/>
      <c r="Z97" s="854"/>
      <c r="AA97" s="854"/>
      <c r="AB97" s="853"/>
      <c r="AC97" s="854"/>
      <c r="AD97" s="853"/>
      <c r="AE97" s="854"/>
      <c r="AF97" s="855" t="s">
        <v>253</v>
      </c>
      <c r="AG97" s="854"/>
      <c r="AH97" s="854"/>
      <c r="AI97" s="854"/>
      <c r="AJ97" s="854"/>
      <c r="AK97" s="854"/>
      <c r="AL97" s="854"/>
      <c r="AM97" s="854"/>
      <c r="AN97" s="853" t="s">
        <v>307</v>
      </c>
      <c r="AO97" s="854"/>
      <c r="AP97" s="854"/>
      <c r="AQ97" s="854"/>
      <c r="AR97" s="854"/>
      <c r="AS97" s="853" t="s">
        <v>308</v>
      </c>
      <c r="AT97" s="854"/>
      <c r="AU97" s="854"/>
      <c r="AV97" s="417" t="s">
        <v>84</v>
      </c>
      <c r="AW97" s="856" t="s">
        <v>309</v>
      </c>
      <c r="AX97" s="854"/>
      <c r="AY97" s="854"/>
      <c r="AZ97" s="854"/>
      <c r="BA97" s="854"/>
      <c r="BB97" s="854"/>
      <c r="BC97" s="418">
        <v>71400000</v>
      </c>
      <c r="BD97" s="418">
        <v>41334500</v>
      </c>
      <c r="BE97" s="418">
        <v>30065500</v>
      </c>
      <c r="BF97" s="419">
        <v>0</v>
      </c>
      <c r="BG97" s="418">
        <v>41334446</v>
      </c>
      <c r="BH97" s="419">
        <v>54</v>
      </c>
      <c r="BI97" s="418">
        <v>1334500</v>
      </c>
      <c r="BJ97" s="418">
        <v>39999946</v>
      </c>
      <c r="BK97" s="418">
        <v>1334500</v>
      </c>
      <c r="BL97" s="419">
        <v>0</v>
      </c>
      <c r="BM97" s="418" t="s">
        <v>594</v>
      </c>
      <c r="BN97" s="419" t="s">
        <v>465</v>
      </c>
      <c r="BO97" s="419" t="s">
        <v>465</v>
      </c>
    </row>
    <row r="98" spans="1:67" s="433" customFormat="1">
      <c r="A98" s="433" t="str">
        <f t="shared" ref="A98:A99" si="28">+B98&amp;"-"&amp;C98&amp;"-"&amp;D98&amp;"-"&amp;E98&amp;"-"&amp;F98&amp;"-"&amp;G98&amp;"-"&amp;AV98</f>
        <v>A-2-0-4-7-5-10</v>
      </c>
      <c r="B98" s="434" t="str">
        <f t="shared" si="21"/>
        <v>A</v>
      </c>
      <c r="C98" s="434" t="str">
        <f t="shared" si="22"/>
        <v>2</v>
      </c>
      <c r="D98" s="434" t="str">
        <f t="shared" si="23"/>
        <v>0</v>
      </c>
      <c r="E98" s="434" t="str">
        <f t="shared" si="24"/>
        <v>4</v>
      </c>
      <c r="F98" s="434" t="str">
        <f t="shared" si="25"/>
        <v>7</v>
      </c>
      <c r="G98" s="434" t="str">
        <f t="shared" si="26"/>
        <v>5</v>
      </c>
      <c r="H98" s="434"/>
      <c r="I98" s="434"/>
      <c r="J98" s="434"/>
      <c r="K98" s="434"/>
      <c r="M98" s="447"/>
      <c r="N98" s="849" t="s">
        <v>33</v>
      </c>
      <c r="O98" s="850"/>
      <c r="P98" s="849" t="s">
        <v>316</v>
      </c>
      <c r="Q98" s="850"/>
      <c r="R98" s="849" t="s">
        <v>314</v>
      </c>
      <c r="S98" s="850"/>
      <c r="T98" s="849" t="s">
        <v>317</v>
      </c>
      <c r="U98" s="850"/>
      <c r="V98" s="849" t="s">
        <v>327</v>
      </c>
      <c r="W98" s="850"/>
      <c r="X98" s="850"/>
      <c r="Y98" s="849" t="s">
        <v>318</v>
      </c>
      <c r="Z98" s="850"/>
      <c r="AA98" s="850"/>
      <c r="AB98" s="849"/>
      <c r="AC98" s="850"/>
      <c r="AD98" s="849"/>
      <c r="AE98" s="850"/>
      <c r="AF98" s="852" t="s">
        <v>90</v>
      </c>
      <c r="AG98" s="850"/>
      <c r="AH98" s="850"/>
      <c r="AI98" s="850"/>
      <c r="AJ98" s="850"/>
      <c r="AK98" s="850"/>
      <c r="AL98" s="850"/>
      <c r="AM98" s="850"/>
      <c r="AN98" s="849" t="s">
        <v>307</v>
      </c>
      <c r="AO98" s="850"/>
      <c r="AP98" s="850"/>
      <c r="AQ98" s="850"/>
      <c r="AR98" s="850"/>
      <c r="AS98" s="849" t="s">
        <v>308</v>
      </c>
      <c r="AT98" s="850"/>
      <c r="AU98" s="850"/>
      <c r="AV98" s="435" t="s">
        <v>84</v>
      </c>
      <c r="AW98" s="851" t="s">
        <v>309</v>
      </c>
      <c r="AX98" s="850"/>
      <c r="AY98" s="850"/>
      <c r="AZ98" s="850"/>
      <c r="BA98" s="850"/>
      <c r="BB98" s="850"/>
      <c r="BC98" s="436">
        <v>6000000</v>
      </c>
      <c r="BD98" s="436">
        <v>837000</v>
      </c>
      <c r="BE98" s="436">
        <v>5163000</v>
      </c>
      <c r="BF98" s="437">
        <v>0</v>
      </c>
      <c r="BG98" s="436">
        <v>837000</v>
      </c>
      <c r="BH98" s="437">
        <v>0</v>
      </c>
      <c r="BI98" s="436">
        <v>837000</v>
      </c>
      <c r="BJ98" s="437">
        <v>0</v>
      </c>
      <c r="BK98" s="436">
        <v>837000</v>
      </c>
      <c r="BL98" s="437">
        <v>0</v>
      </c>
      <c r="BM98" s="436" t="s">
        <v>595</v>
      </c>
      <c r="BN98" s="437" t="s">
        <v>465</v>
      </c>
      <c r="BO98" s="436" t="s">
        <v>465</v>
      </c>
    </row>
    <row r="99" spans="1:67" s="433" customFormat="1">
      <c r="A99" s="433" t="str">
        <f t="shared" si="28"/>
        <v>A-2-0-4-7-6-10</v>
      </c>
      <c r="B99" s="434" t="str">
        <f t="shared" si="21"/>
        <v>A</v>
      </c>
      <c r="C99" s="434" t="str">
        <f t="shared" si="22"/>
        <v>2</v>
      </c>
      <c r="D99" s="434" t="str">
        <f t="shared" si="23"/>
        <v>0</v>
      </c>
      <c r="E99" s="434" t="str">
        <f t="shared" si="24"/>
        <v>4</v>
      </c>
      <c r="F99" s="434" t="str">
        <f t="shared" si="25"/>
        <v>7</v>
      </c>
      <c r="G99" s="434" t="str">
        <f t="shared" si="26"/>
        <v>6</v>
      </c>
      <c r="H99" s="434"/>
      <c r="I99" s="434"/>
      <c r="J99" s="434"/>
      <c r="K99" s="434"/>
      <c r="M99" s="447"/>
      <c r="N99" s="849" t="s">
        <v>33</v>
      </c>
      <c r="O99" s="850"/>
      <c r="P99" s="849" t="s">
        <v>316</v>
      </c>
      <c r="Q99" s="850"/>
      <c r="R99" s="849" t="s">
        <v>314</v>
      </c>
      <c r="S99" s="850"/>
      <c r="T99" s="849" t="s">
        <v>317</v>
      </c>
      <c r="U99" s="850"/>
      <c r="V99" s="849" t="s">
        <v>327</v>
      </c>
      <c r="W99" s="850"/>
      <c r="X99" s="850"/>
      <c r="Y99" s="849" t="s">
        <v>326</v>
      </c>
      <c r="Z99" s="850"/>
      <c r="AA99" s="850"/>
      <c r="AB99" s="849"/>
      <c r="AC99" s="850"/>
      <c r="AD99" s="849"/>
      <c r="AE99" s="850"/>
      <c r="AF99" s="852" t="s">
        <v>91</v>
      </c>
      <c r="AG99" s="850"/>
      <c r="AH99" s="850"/>
      <c r="AI99" s="850"/>
      <c r="AJ99" s="850"/>
      <c r="AK99" s="850"/>
      <c r="AL99" s="850"/>
      <c r="AM99" s="850"/>
      <c r="AN99" s="849" t="s">
        <v>307</v>
      </c>
      <c r="AO99" s="850"/>
      <c r="AP99" s="850"/>
      <c r="AQ99" s="850"/>
      <c r="AR99" s="850"/>
      <c r="AS99" s="849" t="s">
        <v>308</v>
      </c>
      <c r="AT99" s="850"/>
      <c r="AU99" s="850"/>
      <c r="AV99" s="435" t="s">
        <v>84</v>
      </c>
      <c r="AW99" s="851" t="s">
        <v>309</v>
      </c>
      <c r="AX99" s="850"/>
      <c r="AY99" s="850"/>
      <c r="AZ99" s="850"/>
      <c r="BA99" s="850"/>
      <c r="BB99" s="850"/>
      <c r="BC99" s="436">
        <v>65400000</v>
      </c>
      <c r="BD99" s="436">
        <v>40497500</v>
      </c>
      <c r="BE99" s="436">
        <v>24902500</v>
      </c>
      <c r="BF99" s="437">
        <v>0</v>
      </c>
      <c r="BG99" s="436">
        <v>40497446</v>
      </c>
      <c r="BH99" s="437">
        <v>54</v>
      </c>
      <c r="BI99" s="436">
        <v>497500</v>
      </c>
      <c r="BJ99" s="436">
        <v>39999946</v>
      </c>
      <c r="BK99" s="436">
        <v>497500</v>
      </c>
      <c r="BL99" s="437">
        <v>0</v>
      </c>
      <c r="BM99" s="436" t="s">
        <v>596</v>
      </c>
      <c r="BN99" s="437" t="s">
        <v>465</v>
      </c>
      <c r="BO99" s="436" t="s">
        <v>465</v>
      </c>
    </row>
    <row r="100" spans="1:67" s="424" customFormat="1" ht="14.45" customHeight="1">
      <c r="B100" s="427" t="str">
        <f t="shared" si="21"/>
        <v>A</v>
      </c>
      <c r="C100" s="427" t="str">
        <f t="shared" si="22"/>
        <v>2</v>
      </c>
      <c r="D100" s="427" t="str">
        <f t="shared" si="23"/>
        <v>0</v>
      </c>
      <c r="E100" s="427" t="str">
        <f t="shared" si="24"/>
        <v>4</v>
      </c>
      <c r="F100" s="427" t="str">
        <f t="shared" si="25"/>
        <v>8</v>
      </c>
      <c r="G100" s="427">
        <f t="shared" si="26"/>
        <v>0</v>
      </c>
      <c r="H100" s="427"/>
      <c r="I100" s="427"/>
      <c r="J100" s="427"/>
      <c r="K100" s="427"/>
      <c r="M100" s="446"/>
      <c r="N100" s="853" t="s">
        <v>33</v>
      </c>
      <c r="O100" s="854"/>
      <c r="P100" s="853" t="s">
        <v>316</v>
      </c>
      <c r="Q100" s="854"/>
      <c r="R100" s="853" t="s">
        <v>314</v>
      </c>
      <c r="S100" s="854"/>
      <c r="T100" s="853" t="s">
        <v>317</v>
      </c>
      <c r="U100" s="854"/>
      <c r="V100" s="853" t="s">
        <v>328</v>
      </c>
      <c r="W100" s="854"/>
      <c r="X100" s="854"/>
      <c r="Y100" s="853"/>
      <c r="Z100" s="854"/>
      <c r="AA100" s="854"/>
      <c r="AB100" s="853"/>
      <c r="AC100" s="854"/>
      <c r="AD100" s="853"/>
      <c r="AE100" s="854"/>
      <c r="AF100" s="855" t="s">
        <v>339</v>
      </c>
      <c r="AG100" s="854"/>
      <c r="AH100" s="854"/>
      <c r="AI100" s="854"/>
      <c r="AJ100" s="854"/>
      <c r="AK100" s="854"/>
      <c r="AL100" s="854"/>
      <c r="AM100" s="854"/>
      <c r="AN100" s="853" t="s">
        <v>307</v>
      </c>
      <c r="AO100" s="854"/>
      <c r="AP100" s="854"/>
      <c r="AQ100" s="854"/>
      <c r="AR100" s="854"/>
      <c r="AS100" s="853" t="s">
        <v>308</v>
      </c>
      <c r="AT100" s="854"/>
      <c r="AU100" s="854"/>
      <c r="AV100" s="417" t="s">
        <v>84</v>
      </c>
      <c r="AW100" s="856" t="s">
        <v>309</v>
      </c>
      <c r="AX100" s="854"/>
      <c r="AY100" s="854"/>
      <c r="AZ100" s="854"/>
      <c r="BA100" s="854"/>
      <c r="BB100" s="854"/>
      <c r="BC100" s="418">
        <v>1453176172</v>
      </c>
      <c r="BD100" s="418">
        <v>1453176172</v>
      </c>
      <c r="BE100" s="419">
        <v>0</v>
      </c>
      <c r="BF100" s="419">
        <v>0</v>
      </c>
      <c r="BG100" s="418">
        <v>637740489</v>
      </c>
      <c r="BH100" s="418">
        <v>815435683</v>
      </c>
      <c r="BI100" s="418">
        <v>637740489</v>
      </c>
      <c r="BJ100" s="419">
        <v>0</v>
      </c>
      <c r="BK100" s="418">
        <v>637740489</v>
      </c>
      <c r="BL100" s="419">
        <v>0</v>
      </c>
      <c r="BM100" s="418" t="s">
        <v>597</v>
      </c>
      <c r="BN100" s="418" t="s">
        <v>598</v>
      </c>
      <c r="BO100" s="418" t="s">
        <v>599</v>
      </c>
    </row>
    <row r="101" spans="1:67" s="433" customFormat="1">
      <c r="A101" s="433" t="str">
        <f t="shared" ref="A101:A105" si="29">+B101&amp;"-"&amp;C101&amp;"-"&amp;D101&amp;"-"&amp;E101&amp;"-"&amp;F101&amp;"-"&amp;G101&amp;"-"&amp;AV101</f>
        <v>A-2-0-4-8-1-10</v>
      </c>
      <c r="B101" s="434" t="str">
        <f t="shared" si="21"/>
        <v>A</v>
      </c>
      <c r="C101" s="434" t="str">
        <f t="shared" si="22"/>
        <v>2</v>
      </c>
      <c r="D101" s="434" t="str">
        <f t="shared" si="23"/>
        <v>0</v>
      </c>
      <c r="E101" s="434" t="str">
        <f t="shared" si="24"/>
        <v>4</v>
      </c>
      <c r="F101" s="434" t="str">
        <f t="shared" si="25"/>
        <v>8</v>
      </c>
      <c r="G101" s="434" t="str">
        <f t="shared" si="26"/>
        <v>1</v>
      </c>
      <c r="H101" s="434"/>
      <c r="I101" s="434"/>
      <c r="J101" s="434"/>
      <c r="K101" s="434"/>
      <c r="M101" s="447"/>
      <c r="N101" s="849" t="s">
        <v>33</v>
      </c>
      <c r="O101" s="850"/>
      <c r="P101" s="849" t="s">
        <v>316</v>
      </c>
      <c r="Q101" s="850"/>
      <c r="R101" s="849" t="s">
        <v>314</v>
      </c>
      <c r="S101" s="850"/>
      <c r="T101" s="849" t="s">
        <v>317</v>
      </c>
      <c r="U101" s="850"/>
      <c r="V101" s="849" t="s">
        <v>328</v>
      </c>
      <c r="W101" s="850"/>
      <c r="X101" s="850"/>
      <c r="Y101" s="849" t="s">
        <v>313</v>
      </c>
      <c r="Z101" s="850"/>
      <c r="AA101" s="850"/>
      <c r="AB101" s="849"/>
      <c r="AC101" s="850"/>
      <c r="AD101" s="849"/>
      <c r="AE101" s="850"/>
      <c r="AF101" s="852" t="s">
        <v>92</v>
      </c>
      <c r="AG101" s="850"/>
      <c r="AH101" s="850"/>
      <c r="AI101" s="850"/>
      <c r="AJ101" s="850"/>
      <c r="AK101" s="850"/>
      <c r="AL101" s="850"/>
      <c r="AM101" s="850"/>
      <c r="AN101" s="849" t="s">
        <v>307</v>
      </c>
      <c r="AO101" s="850"/>
      <c r="AP101" s="850"/>
      <c r="AQ101" s="850"/>
      <c r="AR101" s="850"/>
      <c r="AS101" s="849" t="s">
        <v>308</v>
      </c>
      <c r="AT101" s="850"/>
      <c r="AU101" s="850"/>
      <c r="AV101" s="435" t="s">
        <v>84</v>
      </c>
      <c r="AW101" s="851" t="s">
        <v>309</v>
      </c>
      <c r="AX101" s="850"/>
      <c r="AY101" s="850"/>
      <c r="AZ101" s="850"/>
      <c r="BA101" s="850"/>
      <c r="BB101" s="850"/>
      <c r="BC101" s="436">
        <v>183815862</v>
      </c>
      <c r="BD101" s="436">
        <v>183815862</v>
      </c>
      <c r="BE101" s="437">
        <v>0</v>
      </c>
      <c r="BF101" s="437">
        <v>0</v>
      </c>
      <c r="BG101" s="436">
        <v>60554253</v>
      </c>
      <c r="BH101" s="436">
        <v>123261609</v>
      </c>
      <c r="BI101" s="436">
        <v>60554253</v>
      </c>
      <c r="BJ101" s="437">
        <v>0</v>
      </c>
      <c r="BK101" s="436">
        <v>60554253</v>
      </c>
      <c r="BL101" s="437">
        <v>0</v>
      </c>
      <c r="BM101" s="436" t="s">
        <v>600</v>
      </c>
      <c r="BN101" s="437" t="s">
        <v>601</v>
      </c>
      <c r="BO101" s="436" t="s">
        <v>465</v>
      </c>
    </row>
    <row r="102" spans="1:67" s="433" customFormat="1">
      <c r="A102" s="433" t="str">
        <f t="shared" si="29"/>
        <v>A-2-0-4-8-2-10</v>
      </c>
      <c r="B102" s="434" t="str">
        <f t="shared" si="21"/>
        <v>A</v>
      </c>
      <c r="C102" s="434" t="str">
        <f t="shared" si="22"/>
        <v>2</v>
      </c>
      <c r="D102" s="434" t="str">
        <f t="shared" si="23"/>
        <v>0</v>
      </c>
      <c r="E102" s="434" t="str">
        <f t="shared" si="24"/>
        <v>4</v>
      </c>
      <c r="F102" s="434" t="str">
        <f t="shared" si="25"/>
        <v>8</v>
      </c>
      <c r="G102" s="434" t="str">
        <f t="shared" si="26"/>
        <v>2</v>
      </c>
      <c r="H102" s="434"/>
      <c r="I102" s="434"/>
      <c r="J102" s="434"/>
      <c r="K102" s="434"/>
      <c r="M102" s="447"/>
      <c r="N102" s="849" t="s">
        <v>33</v>
      </c>
      <c r="O102" s="850"/>
      <c r="P102" s="849" t="s">
        <v>316</v>
      </c>
      <c r="Q102" s="850"/>
      <c r="R102" s="849" t="s">
        <v>314</v>
      </c>
      <c r="S102" s="850"/>
      <c r="T102" s="849" t="s">
        <v>317</v>
      </c>
      <c r="U102" s="850"/>
      <c r="V102" s="849" t="s">
        <v>328</v>
      </c>
      <c r="W102" s="850"/>
      <c r="X102" s="850"/>
      <c r="Y102" s="849" t="s">
        <v>316</v>
      </c>
      <c r="Z102" s="850"/>
      <c r="AA102" s="850"/>
      <c r="AB102" s="849"/>
      <c r="AC102" s="850"/>
      <c r="AD102" s="849"/>
      <c r="AE102" s="850"/>
      <c r="AF102" s="852" t="s">
        <v>93</v>
      </c>
      <c r="AG102" s="850"/>
      <c r="AH102" s="850"/>
      <c r="AI102" s="850"/>
      <c r="AJ102" s="850"/>
      <c r="AK102" s="850"/>
      <c r="AL102" s="850"/>
      <c r="AM102" s="850"/>
      <c r="AN102" s="849" t="s">
        <v>307</v>
      </c>
      <c r="AO102" s="850"/>
      <c r="AP102" s="850"/>
      <c r="AQ102" s="850"/>
      <c r="AR102" s="850"/>
      <c r="AS102" s="849" t="s">
        <v>308</v>
      </c>
      <c r="AT102" s="850"/>
      <c r="AU102" s="850"/>
      <c r="AV102" s="435" t="s">
        <v>84</v>
      </c>
      <c r="AW102" s="851" t="s">
        <v>309</v>
      </c>
      <c r="AX102" s="850"/>
      <c r="AY102" s="850"/>
      <c r="AZ102" s="850"/>
      <c r="BA102" s="850"/>
      <c r="BB102" s="850"/>
      <c r="BC102" s="436">
        <v>794010310</v>
      </c>
      <c r="BD102" s="436">
        <v>794010310</v>
      </c>
      <c r="BE102" s="437">
        <v>0</v>
      </c>
      <c r="BF102" s="437">
        <v>0</v>
      </c>
      <c r="BG102" s="436">
        <v>403205242</v>
      </c>
      <c r="BH102" s="436">
        <v>390805068</v>
      </c>
      <c r="BI102" s="436">
        <v>403205242</v>
      </c>
      <c r="BJ102" s="437">
        <v>0</v>
      </c>
      <c r="BK102" s="436">
        <v>403205242</v>
      </c>
      <c r="BL102" s="437">
        <v>0</v>
      </c>
      <c r="BM102" s="436" t="s">
        <v>602</v>
      </c>
      <c r="BN102" s="437" t="s">
        <v>603</v>
      </c>
      <c r="BO102" s="436" t="s">
        <v>604</v>
      </c>
    </row>
    <row r="103" spans="1:67" s="433" customFormat="1">
      <c r="A103" s="433" t="str">
        <f t="shared" si="29"/>
        <v>A-2-0-4-8-3-10</v>
      </c>
      <c r="B103" s="434" t="str">
        <f t="shared" si="21"/>
        <v>A</v>
      </c>
      <c r="C103" s="434" t="str">
        <f t="shared" si="22"/>
        <v>2</v>
      </c>
      <c r="D103" s="434" t="str">
        <f t="shared" si="23"/>
        <v>0</v>
      </c>
      <c r="E103" s="434" t="str">
        <f t="shared" si="24"/>
        <v>4</v>
      </c>
      <c r="F103" s="434" t="str">
        <f t="shared" si="25"/>
        <v>8</v>
      </c>
      <c r="G103" s="434" t="str">
        <f t="shared" si="26"/>
        <v>3</v>
      </c>
      <c r="H103" s="434"/>
      <c r="I103" s="434"/>
      <c r="J103" s="434"/>
      <c r="K103" s="434"/>
      <c r="M103" s="447"/>
      <c r="N103" s="849" t="s">
        <v>33</v>
      </c>
      <c r="O103" s="850"/>
      <c r="P103" s="849" t="s">
        <v>316</v>
      </c>
      <c r="Q103" s="850"/>
      <c r="R103" s="849" t="s">
        <v>314</v>
      </c>
      <c r="S103" s="850"/>
      <c r="T103" s="849" t="s">
        <v>317</v>
      </c>
      <c r="U103" s="850"/>
      <c r="V103" s="849" t="s">
        <v>328</v>
      </c>
      <c r="W103" s="850"/>
      <c r="X103" s="850"/>
      <c r="Y103" s="849" t="s">
        <v>323</v>
      </c>
      <c r="Z103" s="850"/>
      <c r="AA103" s="850"/>
      <c r="AB103" s="849"/>
      <c r="AC103" s="850"/>
      <c r="AD103" s="849"/>
      <c r="AE103" s="850"/>
      <c r="AF103" s="852" t="s">
        <v>94</v>
      </c>
      <c r="AG103" s="850"/>
      <c r="AH103" s="850"/>
      <c r="AI103" s="850"/>
      <c r="AJ103" s="850"/>
      <c r="AK103" s="850"/>
      <c r="AL103" s="850"/>
      <c r="AM103" s="850"/>
      <c r="AN103" s="849" t="s">
        <v>307</v>
      </c>
      <c r="AO103" s="850"/>
      <c r="AP103" s="850"/>
      <c r="AQ103" s="850"/>
      <c r="AR103" s="850"/>
      <c r="AS103" s="849" t="s">
        <v>308</v>
      </c>
      <c r="AT103" s="850"/>
      <c r="AU103" s="850"/>
      <c r="AV103" s="435" t="s">
        <v>84</v>
      </c>
      <c r="AW103" s="851" t="s">
        <v>309</v>
      </c>
      <c r="AX103" s="850"/>
      <c r="AY103" s="850"/>
      <c r="AZ103" s="850"/>
      <c r="BA103" s="850"/>
      <c r="BB103" s="850"/>
      <c r="BC103" s="436">
        <v>350000</v>
      </c>
      <c r="BD103" s="436">
        <v>350000</v>
      </c>
      <c r="BE103" s="437">
        <v>0</v>
      </c>
      <c r="BF103" s="437">
        <v>0</v>
      </c>
      <c r="BG103" s="436">
        <v>50739</v>
      </c>
      <c r="BH103" s="436">
        <v>299261</v>
      </c>
      <c r="BI103" s="436">
        <v>50739</v>
      </c>
      <c r="BJ103" s="437">
        <v>0</v>
      </c>
      <c r="BK103" s="436">
        <v>50739</v>
      </c>
      <c r="BL103" s="437">
        <v>0</v>
      </c>
      <c r="BM103" s="436" t="s">
        <v>605</v>
      </c>
      <c r="BN103" s="437" t="s">
        <v>465</v>
      </c>
      <c r="BO103" s="436" t="s">
        <v>465</v>
      </c>
    </row>
    <row r="104" spans="1:67" s="433" customFormat="1">
      <c r="A104" s="433" t="str">
        <f t="shared" si="29"/>
        <v>A-2-0-4-8-5-10</v>
      </c>
      <c r="B104" s="434" t="str">
        <f t="shared" si="21"/>
        <v>A</v>
      </c>
      <c r="C104" s="434" t="str">
        <f t="shared" si="22"/>
        <v>2</v>
      </c>
      <c r="D104" s="434" t="str">
        <f t="shared" si="23"/>
        <v>0</v>
      </c>
      <c r="E104" s="434" t="str">
        <f t="shared" si="24"/>
        <v>4</v>
      </c>
      <c r="F104" s="434" t="str">
        <f t="shared" si="25"/>
        <v>8</v>
      </c>
      <c r="G104" s="434" t="str">
        <f t="shared" si="26"/>
        <v>5</v>
      </c>
      <c r="H104" s="434"/>
      <c r="I104" s="434"/>
      <c r="J104" s="434"/>
      <c r="K104" s="434"/>
      <c r="M104" s="447"/>
      <c r="N104" s="849" t="s">
        <v>33</v>
      </c>
      <c r="O104" s="850"/>
      <c r="P104" s="849" t="s">
        <v>316</v>
      </c>
      <c r="Q104" s="850"/>
      <c r="R104" s="849" t="s">
        <v>314</v>
      </c>
      <c r="S104" s="850"/>
      <c r="T104" s="849" t="s">
        <v>317</v>
      </c>
      <c r="U104" s="850"/>
      <c r="V104" s="849" t="s">
        <v>328</v>
      </c>
      <c r="W104" s="850"/>
      <c r="X104" s="850"/>
      <c r="Y104" s="849" t="s">
        <v>318</v>
      </c>
      <c r="Z104" s="850"/>
      <c r="AA104" s="850"/>
      <c r="AB104" s="849"/>
      <c r="AC104" s="850"/>
      <c r="AD104" s="849"/>
      <c r="AE104" s="850"/>
      <c r="AF104" s="852" t="s">
        <v>95</v>
      </c>
      <c r="AG104" s="850"/>
      <c r="AH104" s="850"/>
      <c r="AI104" s="850"/>
      <c r="AJ104" s="850"/>
      <c r="AK104" s="850"/>
      <c r="AL104" s="850"/>
      <c r="AM104" s="850"/>
      <c r="AN104" s="849" t="s">
        <v>307</v>
      </c>
      <c r="AO104" s="850"/>
      <c r="AP104" s="850"/>
      <c r="AQ104" s="850"/>
      <c r="AR104" s="850"/>
      <c r="AS104" s="849" t="s">
        <v>308</v>
      </c>
      <c r="AT104" s="850"/>
      <c r="AU104" s="850"/>
      <c r="AV104" s="435" t="s">
        <v>84</v>
      </c>
      <c r="AW104" s="851" t="s">
        <v>309</v>
      </c>
      <c r="AX104" s="850"/>
      <c r="AY104" s="850"/>
      <c r="AZ104" s="850"/>
      <c r="BA104" s="850"/>
      <c r="BB104" s="850"/>
      <c r="BC104" s="436">
        <v>195000000</v>
      </c>
      <c r="BD104" s="436">
        <v>195000000</v>
      </c>
      <c r="BE104" s="437">
        <v>0</v>
      </c>
      <c r="BF104" s="437">
        <v>0</v>
      </c>
      <c r="BG104" s="436">
        <v>71320871</v>
      </c>
      <c r="BH104" s="436">
        <v>123679129</v>
      </c>
      <c r="BI104" s="436">
        <v>71320871</v>
      </c>
      <c r="BJ104" s="437">
        <v>0</v>
      </c>
      <c r="BK104" s="436">
        <v>71320871</v>
      </c>
      <c r="BL104" s="437">
        <v>0</v>
      </c>
      <c r="BM104" s="436" t="s">
        <v>606</v>
      </c>
      <c r="BN104" s="437" t="s">
        <v>465</v>
      </c>
      <c r="BO104" s="436" t="s">
        <v>607</v>
      </c>
    </row>
    <row r="105" spans="1:67" s="433" customFormat="1">
      <c r="A105" s="433" t="str">
        <f t="shared" si="29"/>
        <v>A-2-0-4-8-6-10</v>
      </c>
      <c r="B105" s="434" t="str">
        <f t="shared" si="21"/>
        <v>A</v>
      </c>
      <c r="C105" s="434" t="str">
        <f t="shared" si="22"/>
        <v>2</v>
      </c>
      <c r="D105" s="434" t="str">
        <f t="shared" si="23"/>
        <v>0</v>
      </c>
      <c r="E105" s="434" t="str">
        <f t="shared" si="24"/>
        <v>4</v>
      </c>
      <c r="F105" s="434" t="str">
        <f t="shared" si="25"/>
        <v>8</v>
      </c>
      <c r="G105" s="434" t="str">
        <f t="shared" si="26"/>
        <v>6</v>
      </c>
      <c r="H105" s="434"/>
      <c r="I105" s="434"/>
      <c r="J105" s="434"/>
      <c r="K105" s="434"/>
      <c r="M105" s="447"/>
      <c r="N105" s="849" t="s">
        <v>33</v>
      </c>
      <c r="O105" s="850"/>
      <c r="P105" s="849" t="s">
        <v>316</v>
      </c>
      <c r="Q105" s="850"/>
      <c r="R105" s="849" t="s">
        <v>314</v>
      </c>
      <c r="S105" s="850"/>
      <c r="T105" s="849" t="s">
        <v>317</v>
      </c>
      <c r="U105" s="850"/>
      <c r="V105" s="849" t="s">
        <v>328</v>
      </c>
      <c r="W105" s="850"/>
      <c r="X105" s="850"/>
      <c r="Y105" s="849" t="s">
        <v>326</v>
      </c>
      <c r="Z105" s="850"/>
      <c r="AA105" s="850"/>
      <c r="AB105" s="849"/>
      <c r="AC105" s="850"/>
      <c r="AD105" s="849"/>
      <c r="AE105" s="850"/>
      <c r="AF105" s="852" t="s">
        <v>96</v>
      </c>
      <c r="AG105" s="850"/>
      <c r="AH105" s="850"/>
      <c r="AI105" s="850"/>
      <c r="AJ105" s="850"/>
      <c r="AK105" s="850"/>
      <c r="AL105" s="850"/>
      <c r="AM105" s="850"/>
      <c r="AN105" s="849" t="s">
        <v>307</v>
      </c>
      <c r="AO105" s="850"/>
      <c r="AP105" s="850"/>
      <c r="AQ105" s="850"/>
      <c r="AR105" s="850"/>
      <c r="AS105" s="849" t="s">
        <v>308</v>
      </c>
      <c r="AT105" s="850"/>
      <c r="AU105" s="850"/>
      <c r="AV105" s="435" t="s">
        <v>84</v>
      </c>
      <c r="AW105" s="851" t="s">
        <v>309</v>
      </c>
      <c r="AX105" s="850"/>
      <c r="AY105" s="850"/>
      <c r="AZ105" s="850"/>
      <c r="BA105" s="850"/>
      <c r="BB105" s="850"/>
      <c r="BC105" s="436">
        <v>280000000</v>
      </c>
      <c r="BD105" s="436">
        <v>280000000</v>
      </c>
      <c r="BE105" s="437">
        <v>0</v>
      </c>
      <c r="BF105" s="437">
        <v>0</v>
      </c>
      <c r="BG105" s="436">
        <v>102609384</v>
      </c>
      <c r="BH105" s="436">
        <v>177390616</v>
      </c>
      <c r="BI105" s="436">
        <v>102609384</v>
      </c>
      <c r="BJ105" s="437">
        <v>0</v>
      </c>
      <c r="BK105" s="436">
        <v>102609384</v>
      </c>
      <c r="BL105" s="437">
        <v>0</v>
      </c>
      <c r="BM105" s="436" t="s">
        <v>608</v>
      </c>
      <c r="BN105" s="437" t="s">
        <v>609</v>
      </c>
      <c r="BO105" s="436" t="s">
        <v>465</v>
      </c>
    </row>
    <row r="106" spans="1:67" s="424" customFormat="1">
      <c r="B106" s="427" t="str">
        <f t="shared" si="21"/>
        <v>A</v>
      </c>
      <c r="C106" s="427" t="str">
        <f t="shared" si="22"/>
        <v>2</v>
      </c>
      <c r="D106" s="427" t="str">
        <f t="shared" si="23"/>
        <v>0</v>
      </c>
      <c r="E106" s="427" t="str">
        <f t="shared" si="24"/>
        <v>4</v>
      </c>
      <c r="F106" s="427" t="str">
        <f t="shared" si="25"/>
        <v>9</v>
      </c>
      <c r="G106" s="427">
        <f t="shared" si="26"/>
        <v>0</v>
      </c>
      <c r="H106" s="427"/>
      <c r="I106" s="427"/>
      <c r="J106" s="427"/>
      <c r="K106" s="427"/>
      <c r="M106" s="446"/>
      <c r="N106" s="853" t="s">
        <v>33</v>
      </c>
      <c r="O106" s="854"/>
      <c r="P106" s="853" t="s">
        <v>316</v>
      </c>
      <c r="Q106" s="854"/>
      <c r="R106" s="853" t="s">
        <v>314</v>
      </c>
      <c r="S106" s="854"/>
      <c r="T106" s="853" t="s">
        <v>317</v>
      </c>
      <c r="U106" s="854"/>
      <c r="V106" s="853" t="s">
        <v>322</v>
      </c>
      <c r="W106" s="854"/>
      <c r="X106" s="854"/>
      <c r="Y106" s="853"/>
      <c r="Z106" s="854"/>
      <c r="AA106" s="854"/>
      <c r="AB106" s="853"/>
      <c r="AC106" s="854"/>
      <c r="AD106" s="853"/>
      <c r="AE106" s="854"/>
      <c r="AF106" s="855" t="s">
        <v>257</v>
      </c>
      <c r="AG106" s="854"/>
      <c r="AH106" s="854"/>
      <c r="AI106" s="854"/>
      <c r="AJ106" s="854"/>
      <c r="AK106" s="854"/>
      <c r="AL106" s="854"/>
      <c r="AM106" s="854"/>
      <c r="AN106" s="853" t="s">
        <v>307</v>
      </c>
      <c r="AO106" s="854"/>
      <c r="AP106" s="854"/>
      <c r="AQ106" s="854"/>
      <c r="AR106" s="854"/>
      <c r="AS106" s="853" t="s">
        <v>308</v>
      </c>
      <c r="AT106" s="854"/>
      <c r="AU106" s="854"/>
      <c r="AV106" s="417" t="s">
        <v>84</v>
      </c>
      <c r="AW106" s="856" t="s">
        <v>309</v>
      </c>
      <c r="AX106" s="854"/>
      <c r="AY106" s="854"/>
      <c r="AZ106" s="854"/>
      <c r="BA106" s="854"/>
      <c r="BB106" s="854"/>
      <c r="BC106" s="418">
        <v>597250000</v>
      </c>
      <c r="BD106" s="418">
        <v>575263740</v>
      </c>
      <c r="BE106" s="418">
        <v>21986260</v>
      </c>
      <c r="BF106" s="419">
        <v>0</v>
      </c>
      <c r="BG106" s="418">
        <v>574786498</v>
      </c>
      <c r="BH106" s="418">
        <v>477242</v>
      </c>
      <c r="BI106" s="418">
        <v>574786498</v>
      </c>
      <c r="BJ106" s="419">
        <v>0</v>
      </c>
      <c r="BK106" s="418">
        <v>574786498</v>
      </c>
      <c r="BL106" s="419">
        <v>0</v>
      </c>
      <c r="BM106" s="418" t="s">
        <v>610</v>
      </c>
      <c r="BN106" s="419" t="s">
        <v>465</v>
      </c>
      <c r="BO106" s="419" t="s">
        <v>465</v>
      </c>
    </row>
    <row r="107" spans="1:67" s="433" customFormat="1">
      <c r="A107" s="433" t="str">
        <f t="shared" ref="A107:A109" si="30">+B107&amp;"-"&amp;C107&amp;"-"&amp;D107&amp;"-"&amp;E107&amp;"-"&amp;F107&amp;"-"&amp;G107&amp;"-"&amp;AV107</f>
        <v>A-2-0-4-9-1-10</v>
      </c>
      <c r="B107" s="434" t="str">
        <f t="shared" si="21"/>
        <v>A</v>
      </c>
      <c r="C107" s="434" t="str">
        <f t="shared" si="22"/>
        <v>2</v>
      </c>
      <c r="D107" s="434" t="str">
        <f t="shared" si="23"/>
        <v>0</v>
      </c>
      <c r="E107" s="434" t="str">
        <f t="shared" si="24"/>
        <v>4</v>
      </c>
      <c r="F107" s="434" t="str">
        <f t="shared" si="25"/>
        <v>9</v>
      </c>
      <c r="G107" s="434" t="str">
        <f t="shared" si="26"/>
        <v>1</v>
      </c>
      <c r="H107" s="434"/>
      <c r="I107" s="434"/>
      <c r="J107" s="434"/>
      <c r="K107" s="434"/>
      <c r="M107" s="447"/>
      <c r="N107" s="849" t="s">
        <v>33</v>
      </c>
      <c r="O107" s="850"/>
      <c r="P107" s="849" t="s">
        <v>316</v>
      </c>
      <c r="Q107" s="850"/>
      <c r="R107" s="849" t="s">
        <v>314</v>
      </c>
      <c r="S107" s="850"/>
      <c r="T107" s="849" t="s">
        <v>317</v>
      </c>
      <c r="U107" s="850"/>
      <c r="V107" s="849" t="s">
        <v>322</v>
      </c>
      <c r="W107" s="850"/>
      <c r="X107" s="850"/>
      <c r="Y107" s="849" t="s">
        <v>313</v>
      </c>
      <c r="Z107" s="850"/>
      <c r="AA107" s="850"/>
      <c r="AB107" s="849"/>
      <c r="AC107" s="850"/>
      <c r="AD107" s="849"/>
      <c r="AE107" s="850"/>
      <c r="AF107" s="852" t="s">
        <v>97</v>
      </c>
      <c r="AG107" s="850"/>
      <c r="AH107" s="850"/>
      <c r="AI107" s="850"/>
      <c r="AJ107" s="850"/>
      <c r="AK107" s="850"/>
      <c r="AL107" s="850"/>
      <c r="AM107" s="850"/>
      <c r="AN107" s="849" t="s">
        <v>307</v>
      </c>
      <c r="AO107" s="850"/>
      <c r="AP107" s="850"/>
      <c r="AQ107" s="850"/>
      <c r="AR107" s="850"/>
      <c r="AS107" s="849" t="s">
        <v>308</v>
      </c>
      <c r="AT107" s="850"/>
      <c r="AU107" s="850"/>
      <c r="AV107" s="435" t="s">
        <v>84</v>
      </c>
      <c r="AW107" s="851" t="s">
        <v>309</v>
      </c>
      <c r="AX107" s="850"/>
      <c r="AY107" s="850"/>
      <c r="AZ107" s="850"/>
      <c r="BA107" s="850"/>
      <c r="BB107" s="850"/>
      <c r="BC107" s="436">
        <v>72100000</v>
      </c>
      <c r="BD107" s="436">
        <v>50113740</v>
      </c>
      <c r="BE107" s="436">
        <v>21986260</v>
      </c>
      <c r="BF107" s="437">
        <v>0</v>
      </c>
      <c r="BG107" s="436">
        <v>50113740</v>
      </c>
      <c r="BH107" s="437">
        <v>0</v>
      </c>
      <c r="BI107" s="436">
        <v>50113740</v>
      </c>
      <c r="BJ107" s="437">
        <v>0</v>
      </c>
      <c r="BK107" s="436">
        <v>50113740</v>
      </c>
      <c r="BL107" s="437">
        <v>0</v>
      </c>
      <c r="BM107" s="436" t="s">
        <v>611</v>
      </c>
      <c r="BN107" s="437" t="s">
        <v>465</v>
      </c>
      <c r="BO107" s="436" t="s">
        <v>465</v>
      </c>
    </row>
    <row r="108" spans="1:67" s="433" customFormat="1">
      <c r="A108" s="433" t="str">
        <f t="shared" si="30"/>
        <v>A-2-0-4-9-8-10</v>
      </c>
      <c r="B108" s="434" t="str">
        <f t="shared" si="21"/>
        <v>A</v>
      </c>
      <c r="C108" s="434" t="str">
        <f t="shared" si="22"/>
        <v>2</v>
      </c>
      <c r="D108" s="434" t="str">
        <f t="shared" si="23"/>
        <v>0</v>
      </c>
      <c r="E108" s="434" t="str">
        <f t="shared" si="24"/>
        <v>4</v>
      </c>
      <c r="F108" s="434" t="str">
        <f t="shared" si="25"/>
        <v>9</v>
      </c>
      <c r="G108" s="434" t="str">
        <f t="shared" si="26"/>
        <v>8</v>
      </c>
      <c r="H108" s="434"/>
      <c r="I108" s="434"/>
      <c r="J108" s="434"/>
      <c r="K108" s="434"/>
      <c r="M108" s="447"/>
      <c r="N108" s="849" t="s">
        <v>33</v>
      </c>
      <c r="O108" s="850"/>
      <c r="P108" s="849" t="s">
        <v>316</v>
      </c>
      <c r="Q108" s="850"/>
      <c r="R108" s="849" t="s">
        <v>314</v>
      </c>
      <c r="S108" s="850"/>
      <c r="T108" s="849" t="s">
        <v>317</v>
      </c>
      <c r="U108" s="850"/>
      <c r="V108" s="849" t="s">
        <v>322</v>
      </c>
      <c r="W108" s="850"/>
      <c r="X108" s="850"/>
      <c r="Y108" s="849" t="s">
        <v>328</v>
      </c>
      <c r="Z108" s="850"/>
      <c r="AA108" s="850"/>
      <c r="AB108" s="849"/>
      <c r="AC108" s="850"/>
      <c r="AD108" s="849"/>
      <c r="AE108" s="850"/>
      <c r="AF108" s="852" t="s">
        <v>98</v>
      </c>
      <c r="AG108" s="850"/>
      <c r="AH108" s="850"/>
      <c r="AI108" s="850"/>
      <c r="AJ108" s="850"/>
      <c r="AK108" s="850"/>
      <c r="AL108" s="850"/>
      <c r="AM108" s="850"/>
      <c r="AN108" s="849" t="s">
        <v>307</v>
      </c>
      <c r="AO108" s="850"/>
      <c r="AP108" s="850"/>
      <c r="AQ108" s="850"/>
      <c r="AR108" s="850"/>
      <c r="AS108" s="849" t="s">
        <v>308</v>
      </c>
      <c r="AT108" s="850"/>
      <c r="AU108" s="850"/>
      <c r="AV108" s="435" t="s">
        <v>84</v>
      </c>
      <c r="AW108" s="851" t="s">
        <v>309</v>
      </c>
      <c r="AX108" s="850"/>
      <c r="AY108" s="850"/>
      <c r="AZ108" s="850"/>
      <c r="BA108" s="850"/>
      <c r="BB108" s="850"/>
      <c r="BC108" s="436">
        <v>13373589</v>
      </c>
      <c r="BD108" s="436">
        <v>13373589</v>
      </c>
      <c r="BE108" s="437">
        <v>0</v>
      </c>
      <c r="BF108" s="437">
        <v>0</v>
      </c>
      <c r="BG108" s="436">
        <v>13228888</v>
      </c>
      <c r="BH108" s="436">
        <v>144701</v>
      </c>
      <c r="BI108" s="436">
        <v>13228888</v>
      </c>
      <c r="BJ108" s="437">
        <v>0</v>
      </c>
      <c r="BK108" s="436">
        <v>13228888</v>
      </c>
      <c r="BL108" s="437">
        <v>0</v>
      </c>
      <c r="BM108" s="436" t="s">
        <v>612</v>
      </c>
      <c r="BN108" s="437" t="s">
        <v>465</v>
      </c>
      <c r="BO108" s="436" t="s">
        <v>465</v>
      </c>
    </row>
    <row r="109" spans="1:67" s="433" customFormat="1">
      <c r="A109" s="433" t="str">
        <f t="shared" si="30"/>
        <v>A-2-0-4-9-11-10</v>
      </c>
      <c r="B109" s="434" t="str">
        <f t="shared" si="21"/>
        <v>A</v>
      </c>
      <c r="C109" s="434" t="str">
        <f t="shared" si="22"/>
        <v>2</v>
      </c>
      <c r="D109" s="434" t="str">
        <f t="shared" si="23"/>
        <v>0</v>
      </c>
      <c r="E109" s="434" t="str">
        <f t="shared" si="24"/>
        <v>4</v>
      </c>
      <c r="F109" s="434" t="str">
        <f t="shared" si="25"/>
        <v>9</v>
      </c>
      <c r="G109" s="434" t="str">
        <f t="shared" si="26"/>
        <v>11</v>
      </c>
      <c r="H109" s="434"/>
      <c r="I109" s="434"/>
      <c r="J109" s="434"/>
      <c r="K109" s="434"/>
      <c r="M109" s="447"/>
      <c r="N109" s="849" t="s">
        <v>33</v>
      </c>
      <c r="O109" s="850"/>
      <c r="P109" s="849" t="s">
        <v>316</v>
      </c>
      <c r="Q109" s="850"/>
      <c r="R109" s="849" t="s">
        <v>314</v>
      </c>
      <c r="S109" s="850"/>
      <c r="T109" s="849" t="s">
        <v>317</v>
      </c>
      <c r="U109" s="850"/>
      <c r="V109" s="849" t="s">
        <v>322</v>
      </c>
      <c r="W109" s="850"/>
      <c r="X109" s="850"/>
      <c r="Y109" s="849" t="s">
        <v>99</v>
      </c>
      <c r="Z109" s="850"/>
      <c r="AA109" s="850"/>
      <c r="AB109" s="849"/>
      <c r="AC109" s="850"/>
      <c r="AD109" s="849"/>
      <c r="AE109" s="850"/>
      <c r="AF109" s="852" t="s">
        <v>100</v>
      </c>
      <c r="AG109" s="850"/>
      <c r="AH109" s="850"/>
      <c r="AI109" s="850"/>
      <c r="AJ109" s="850"/>
      <c r="AK109" s="850"/>
      <c r="AL109" s="850"/>
      <c r="AM109" s="850"/>
      <c r="AN109" s="849" t="s">
        <v>307</v>
      </c>
      <c r="AO109" s="850"/>
      <c r="AP109" s="850"/>
      <c r="AQ109" s="850"/>
      <c r="AR109" s="850"/>
      <c r="AS109" s="849" t="s">
        <v>308</v>
      </c>
      <c r="AT109" s="850"/>
      <c r="AU109" s="850"/>
      <c r="AV109" s="435" t="s">
        <v>84</v>
      </c>
      <c r="AW109" s="851" t="s">
        <v>309</v>
      </c>
      <c r="AX109" s="850"/>
      <c r="AY109" s="850"/>
      <c r="AZ109" s="850"/>
      <c r="BA109" s="850"/>
      <c r="BB109" s="850"/>
      <c r="BC109" s="436">
        <v>511776411</v>
      </c>
      <c r="BD109" s="436">
        <v>511776411</v>
      </c>
      <c r="BE109" s="437">
        <v>0</v>
      </c>
      <c r="BF109" s="437">
        <v>0</v>
      </c>
      <c r="BG109" s="436">
        <v>511443870</v>
      </c>
      <c r="BH109" s="436">
        <v>332541</v>
      </c>
      <c r="BI109" s="436">
        <v>511443870</v>
      </c>
      <c r="BJ109" s="437">
        <v>0</v>
      </c>
      <c r="BK109" s="436">
        <v>511443870</v>
      </c>
      <c r="BL109" s="437">
        <v>0</v>
      </c>
      <c r="BM109" s="436" t="s">
        <v>613</v>
      </c>
      <c r="BN109" s="437" t="s">
        <v>465</v>
      </c>
      <c r="BO109" s="436" t="s">
        <v>465</v>
      </c>
    </row>
    <row r="110" spans="1:67" s="424" customFormat="1">
      <c r="B110" s="427" t="str">
        <f t="shared" si="21"/>
        <v>A</v>
      </c>
      <c r="C110" s="427" t="str">
        <f t="shared" si="22"/>
        <v>2</v>
      </c>
      <c r="D110" s="427" t="str">
        <f t="shared" si="23"/>
        <v>0</v>
      </c>
      <c r="E110" s="427" t="str">
        <f t="shared" si="24"/>
        <v>4</v>
      </c>
      <c r="F110" s="427" t="str">
        <f t="shared" si="25"/>
        <v>10</v>
      </c>
      <c r="G110" s="427">
        <f t="shared" si="26"/>
        <v>0</v>
      </c>
      <c r="H110" s="427"/>
      <c r="I110" s="427"/>
      <c r="J110" s="427"/>
      <c r="K110" s="427"/>
      <c r="M110" s="446"/>
      <c r="N110" s="853" t="s">
        <v>33</v>
      </c>
      <c r="O110" s="854"/>
      <c r="P110" s="853" t="s">
        <v>316</v>
      </c>
      <c r="Q110" s="854"/>
      <c r="R110" s="853" t="s">
        <v>314</v>
      </c>
      <c r="S110" s="854"/>
      <c r="T110" s="853" t="s">
        <v>317</v>
      </c>
      <c r="U110" s="854"/>
      <c r="V110" s="853" t="s">
        <v>84</v>
      </c>
      <c r="W110" s="854"/>
      <c r="X110" s="854"/>
      <c r="Y110" s="853"/>
      <c r="Z110" s="854"/>
      <c r="AA110" s="854"/>
      <c r="AB110" s="853"/>
      <c r="AC110" s="854"/>
      <c r="AD110" s="853"/>
      <c r="AE110" s="854"/>
      <c r="AF110" s="855" t="s">
        <v>259</v>
      </c>
      <c r="AG110" s="854"/>
      <c r="AH110" s="854"/>
      <c r="AI110" s="854"/>
      <c r="AJ110" s="854"/>
      <c r="AK110" s="854"/>
      <c r="AL110" s="854"/>
      <c r="AM110" s="854"/>
      <c r="AN110" s="853" t="s">
        <v>307</v>
      </c>
      <c r="AO110" s="854"/>
      <c r="AP110" s="854"/>
      <c r="AQ110" s="854"/>
      <c r="AR110" s="854"/>
      <c r="AS110" s="853" t="s">
        <v>308</v>
      </c>
      <c r="AT110" s="854"/>
      <c r="AU110" s="854"/>
      <c r="AV110" s="417" t="s">
        <v>84</v>
      </c>
      <c r="AW110" s="856" t="s">
        <v>309</v>
      </c>
      <c r="AX110" s="854"/>
      <c r="AY110" s="854"/>
      <c r="AZ110" s="854"/>
      <c r="BA110" s="854"/>
      <c r="BB110" s="854"/>
      <c r="BC110" s="418">
        <v>1115139548</v>
      </c>
      <c r="BD110" s="418">
        <v>1102726144</v>
      </c>
      <c r="BE110" s="418">
        <v>12413404</v>
      </c>
      <c r="BF110" s="419">
        <v>0</v>
      </c>
      <c r="BG110" s="418">
        <v>1079694144</v>
      </c>
      <c r="BH110" s="418">
        <v>23032000</v>
      </c>
      <c r="BI110" s="418">
        <v>562151656</v>
      </c>
      <c r="BJ110" s="418">
        <v>517542488</v>
      </c>
      <c r="BK110" s="418">
        <v>562151656</v>
      </c>
      <c r="BL110" s="419">
        <v>0</v>
      </c>
      <c r="BM110" s="418" t="s">
        <v>614</v>
      </c>
      <c r="BN110" s="419" t="s">
        <v>465</v>
      </c>
      <c r="BO110" s="419" t="s">
        <v>465</v>
      </c>
    </row>
    <row r="111" spans="1:67" s="433" customFormat="1">
      <c r="A111" s="433" t="str">
        <f t="shared" ref="A111:A112" si="31">+B111&amp;"-"&amp;C111&amp;"-"&amp;D111&amp;"-"&amp;E111&amp;"-"&amp;F111&amp;"-"&amp;G111&amp;"-"&amp;AV111</f>
        <v>A-2-0-4-10-1-10</v>
      </c>
      <c r="B111" s="434" t="str">
        <f t="shared" si="21"/>
        <v>A</v>
      </c>
      <c r="C111" s="434" t="str">
        <f t="shared" si="22"/>
        <v>2</v>
      </c>
      <c r="D111" s="434" t="str">
        <f t="shared" si="23"/>
        <v>0</v>
      </c>
      <c r="E111" s="434" t="str">
        <f t="shared" si="24"/>
        <v>4</v>
      </c>
      <c r="F111" s="434" t="str">
        <f t="shared" si="25"/>
        <v>10</v>
      </c>
      <c r="G111" s="434" t="str">
        <f t="shared" si="26"/>
        <v>1</v>
      </c>
      <c r="H111" s="434"/>
      <c r="I111" s="434"/>
      <c r="J111" s="434"/>
      <c r="K111" s="434"/>
      <c r="M111" s="447"/>
      <c r="N111" s="849" t="s">
        <v>33</v>
      </c>
      <c r="O111" s="850"/>
      <c r="P111" s="849" t="s">
        <v>316</v>
      </c>
      <c r="Q111" s="850"/>
      <c r="R111" s="849" t="s">
        <v>314</v>
      </c>
      <c r="S111" s="850"/>
      <c r="T111" s="849" t="s">
        <v>317</v>
      </c>
      <c r="U111" s="850"/>
      <c r="V111" s="849" t="s">
        <v>84</v>
      </c>
      <c r="W111" s="850"/>
      <c r="X111" s="850"/>
      <c r="Y111" s="849" t="s">
        <v>313</v>
      </c>
      <c r="Z111" s="850"/>
      <c r="AA111" s="850"/>
      <c r="AB111" s="849"/>
      <c r="AC111" s="850"/>
      <c r="AD111" s="849"/>
      <c r="AE111" s="850"/>
      <c r="AF111" s="852" t="s">
        <v>443</v>
      </c>
      <c r="AG111" s="850"/>
      <c r="AH111" s="850"/>
      <c r="AI111" s="850"/>
      <c r="AJ111" s="850"/>
      <c r="AK111" s="850"/>
      <c r="AL111" s="850"/>
      <c r="AM111" s="850"/>
      <c r="AN111" s="849" t="s">
        <v>307</v>
      </c>
      <c r="AO111" s="850"/>
      <c r="AP111" s="850"/>
      <c r="AQ111" s="850"/>
      <c r="AR111" s="850"/>
      <c r="AS111" s="849" t="s">
        <v>308</v>
      </c>
      <c r="AT111" s="850"/>
      <c r="AU111" s="850"/>
      <c r="AV111" s="435" t="s">
        <v>84</v>
      </c>
      <c r="AW111" s="851" t="s">
        <v>309</v>
      </c>
      <c r="AX111" s="850"/>
      <c r="AY111" s="850"/>
      <c r="AZ111" s="850"/>
      <c r="BA111" s="850"/>
      <c r="BB111" s="850"/>
      <c r="BC111" s="436">
        <v>100000000</v>
      </c>
      <c r="BD111" s="436">
        <v>95200000</v>
      </c>
      <c r="BE111" s="436">
        <v>4800000</v>
      </c>
      <c r="BF111" s="437">
        <v>0</v>
      </c>
      <c r="BG111" s="436">
        <v>72168000</v>
      </c>
      <c r="BH111" s="436">
        <v>23032000</v>
      </c>
      <c r="BI111" s="437">
        <v>0</v>
      </c>
      <c r="BJ111" s="436">
        <v>72168000</v>
      </c>
      <c r="BK111" s="437">
        <v>0</v>
      </c>
      <c r="BL111" s="437">
        <v>0</v>
      </c>
      <c r="BM111" s="436" t="s">
        <v>465</v>
      </c>
      <c r="BN111" s="437" t="s">
        <v>465</v>
      </c>
      <c r="BO111" s="436" t="s">
        <v>465</v>
      </c>
    </row>
    <row r="112" spans="1:67" s="433" customFormat="1">
      <c r="A112" s="433" t="str">
        <f t="shared" si="31"/>
        <v>A-2-0-4-10-2-10</v>
      </c>
      <c r="B112" s="434" t="str">
        <f t="shared" si="21"/>
        <v>A</v>
      </c>
      <c r="C112" s="434" t="str">
        <f t="shared" si="22"/>
        <v>2</v>
      </c>
      <c r="D112" s="434" t="str">
        <f t="shared" si="23"/>
        <v>0</v>
      </c>
      <c r="E112" s="434" t="str">
        <f t="shared" si="24"/>
        <v>4</v>
      </c>
      <c r="F112" s="434" t="str">
        <f t="shared" si="25"/>
        <v>10</v>
      </c>
      <c r="G112" s="434" t="str">
        <f t="shared" si="26"/>
        <v>2</v>
      </c>
      <c r="H112" s="434"/>
      <c r="I112" s="434"/>
      <c r="J112" s="434"/>
      <c r="K112" s="434"/>
      <c r="M112" s="447"/>
      <c r="N112" s="849" t="s">
        <v>33</v>
      </c>
      <c r="O112" s="850"/>
      <c r="P112" s="849" t="s">
        <v>316</v>
      </c>
      <c r="Q112" s="850"/>
      <c r="R112" s="849" t="s">
        <v>314</v>
      </c>
      <c r="S112" s="850"/>
      <c r="T112" s="849" t="s">
        <v>317</v>
      </c>
      <c r="U112" s="850"/>
      <c r="V112" s="849" t="s">
        <v>84</v>
      </c>
      <c r="W112" s="850"/>
      <c r="X112" s="850"/>
      <c r="Y112" s="849" t="s">
        <v>316</v>
      </c>
      <c r="Z112" s="850"/>
      <c r="AA112" s="850"/>
      <c r="AB112" s="849"/>
      <c r="AC112" s="850"/>
      <c r="AD112" s="849"/>
      <c r="AE112" s="850"/>
      <c r="AF112" s="852" t="s">
        <v>101</v>
      </c>
      <c r="AG112" s="850"/>
      <c r="AH112" s="850"/>
      <c r="AI112" s="850"/>
      <c r="AJ112" s="850"/>
      <c r="AK112" s="850"/>
      <c r="AL112" s="850"/>
      <c r="AM112" s="850"/>
      <c r="AN112" s="849" t="s">
        <v>307</v>
      </c>
      <c r="AO112" s="850"/>
      <c r="AP112" s="850"/>
      <c r="AQ112" s="850"/>
      <c r="AR112" s="850"/>
      <c r="AS112" s="849" t="s">
        <v>308</v>
      </c>
      <c r="AT112" s="850"/>
      <c r="AU112" s="850"/>
      <c r="AV112" s="435" t="s">
        <v>84</v>
      </c>
      <c r="AW112" s="851" t="s">
        <v>309</v>
      </c>
      <c r="AX112" s="850"/>
      <c r="AY112" s="850"/>
      <c r="AZ112" s="850"/>
      <c r="BA112" s="850"/>
      <c r="BB112" s="850"/>
      <c r="BC112" s="436">
        <v>1015139548</v>
      </c>
      <c r="BD112" s="436">
        <v>1007526144</v>
      </c>
      <c r="BE112" s="436">
        <v>7613404</v>
      </c>
      <c r="BF112" s="437">
        <v>0</v>
      </c>
      <c r="BG112" s="436">
        <v>1007526144</v>
      </c>
      <c r="BH112" s="437">
        <v>0</v>
      </c>
      <c r="BI112" s="436">
        <v>562151656</v>
      </c>
      <c r="BJ112" s="436">
        <v>445374488</v>
      </c>
      <c r="BK112" s="436">
        <v>562151656</v>
      </c>
      <c r="BL112" s="437">
        <v>0</v>
      </c>
      <c r="BM112" s="436" t="s">
        <v>614</v>
      </c>
      <c r="BN112" s="437" t="s">
        <v>465</v>
      </c>
      <c r="BO112" s="436" t="s">
        <v>465</v>
      </c>
    </row>
    <row r="113" spans="1:67" s="424" customFormat="1" ht="14.45" customHeight="1">
      <c r="B113" s="427" t="str">
        <f t="shared" si="21"/>
        <v>A</v>
      </c>
      <c r="C113" s="427" t="str">
        <f t="shared" si="22"/>
        <v>2</v>
      </c>
      <c r="D113" s="427" t="str">
        <f t="shared" si="23"/>
        <v>0</v>
      </c>
      <c r="E113" s="427" t="str">
        <f t="shared" si="24"/>
        <v>4</v>
      </c>
      <c r="F113" s="427" t="str">
        <f t="shared" si="25"/>
        <v>11</v>
      </c>
      <c r="G113" s="427">
        <f t="shared" si="26"/>
        <v>0</v>
      </c>
      <c r="H113" s="427"/>
      <c r="I113" s="427"/>
      <c r="J113" s="427"/>
      <c r="K113" s="427"/>
      <c r="M113" s="446"/>
      <c r="N113" s="853" t="s">
        <v>33</v>
      </c>
      <c r="O113" s="854"/>
      <c r="P113" s="853" t="s">
        <v>316</v>
      </c>
      <c r="Q113" s="854"/>
      <c r="R113" s="853" t="s">
        <v>314</v>
      </c>
      <c r="S113" s="854"/>
      <c r="T113" s="853" t="s">
        <v>317</v>
      </c>
      <c r="U113" s="854"/>
      <c r="V113" s="853" t="s">
        <v>99</v>
      </c>
      <c r="W113" s="854"/>
      <c r="X113" s="854"/>
      <c r="Y113" s="853"/>
      <c r="Z113" s="854"/>
      <c r="AA113" s="854"/>
      <c r="AB113" s="853"/>
      <c r="AC113" s="854"/>
      <c r="AD113" s="853"/>
      <c r="AE113" s="854"/>
      <c r="AF113" s="855" t="s">
        <v>260</v>
      </c>
      <c r="AG113" s="854"/>
      <c r="AH113" s="854"/>
      <c r="AI113" s="854"/>
      <c r="AJ113" s="854"/>
      <c r="AK113" s="854"/>
      <c r="AL113" s="854"/>
      <c r="AM113" s="854"/>
      <c r="AN113" s="853" t="s">
        <v>307</v>
      </c>
      <c r="AO113" s="854"/>
      <c r="AP113" s="854"/>
      <c r="AQ113" s="854"/>
      <c r="AR113" s="854"/>
      <c r="AS113" s="853" t="s">
        <v>308</v>
      </c>
      <c r="AT113" s="854"/>
      <c r="AU113" s="854"/>
      <c r="AV113" s="417" t="s">
        <v>84</v>
      </c>
      <c r="AW113" s="856" t="s">
        <v>309</v>
      </c>
      <c r="AX113" s="854"/>
      <c r="AY113" s="854"/>
      <c r="AZ113" s="854"/>
      <c r="BA113" s="854"/>
      <c r="BB113" s="854"/>
      <c r="BC113" s="418">
        <v>298000000</v>
      </c>
      <c r="BD113" s="418">
        <v>298000000</v>
      </c>
      <c r="BE113" s="419">
        <v>0</v>
      </c>
      <c r="BF113" s="419">
        <v>0</v>
      </c>
      <c r="BG113" s="418">
        <v>235857604</v>
      </c>
      <c r="BH113" s="418">
        <v>62142396</v>
      </c>
      <c r="BI113" s="418">
        <v>219889285</v>
      </c>
      <c r="BJ113" s="418">
        <v>15968319</v>
      </c>
      <c r="BK113" s="418">
        <v>219889285</v>
      </c>
      <c r="BL113" s="419">
        <v>0</v>
      </c>
      <c r="BM113" s="418" t="s">
        <v>615</v>
      </c>
      <c r="BN113" s="419" t="s">
        <v>465</v>
      </c>
      <c r="BO113" s="419" t="s">
        <v>616</v>
      </c>
    </row>
    <row r="114" spans="1:67" s="433" customFormat="1">
      <c r="A114" s="433" t="str">
        <f t="shared" ref="A114:A116" si="32">+B114&amp;"-"&amp;C114&amp;"-"&amp;D114&amp;"-"&amp;E114&amp;"-"&amp;F114&amp;"-"&amp;G114&amp;"-"&amp;AV114</f>
        <v>A-2-0-4-11-1-10</v>
      </c>
      <c r="B114" s="434" t="str">
        <f t="shared" si="21"/>
        <v>A</v>
      </c>
      <c r="C114" s="434" t="str">
        <f t="shared" si="22"/>
        <v>2</v>
      </c>
      <c r="D114" s="434" t="str">
        <f t="shared" si="23"/>
        <v>0</v>
      </c>
      <c r="E114" s="434" t="str">
        <f t="shared" si="24"/>
        <v>4</v>
      </c>
      <c r="F114" s="434" t="str">
        <f t="shared" si="25"/>
        <v>11</v>
      </c>
      <c r="G114" s="434" t="str">
        <f t="shared" si="26"/>
        <v>1</v>
      </c>
      <c r="H114" s="434"/>
      <c r="I114" s="434"/>
      <c r="J114" s="434"/>
      <c r="K114" s="434"/>
      <c r="M114" s="447"/>
      <c r="N114" s="849" t="s">
        <v>33</v>
      </c>
      <c r="O114" s="850"/>
      <c r="P114" s="849" t="s">
        <v>316</v>
      </c>
      <c r="Q114" s="850"/>
      <c r="R114" s="849" t="s">
        <v>314</v>
      </c>
      <c r="S114" s="850"/>
      <c r="T114" s="849" t="s">
        <v>317</v>
      </c>
      <c r="U114" s="850"/>
      <c r="V114" s="849" t="s">
        <v>99</v>
      </c>
      <c r="W114" s="850"/>
      <c r="X114" s="850"/>
      <c r="Y114" s="849" t="s">
        <v>313</v>
      </c>
      <c r="Z114" s="850"/>
      <c r="AA114" s="850"/>
      <c r="AB114" s="849"/>
      <c r="AC114" s="850"/>
      <c r="AD114" s="849"/>
      <c r="AE114" s="850"/>
      <c r="AF114" s="852" t="s">
        <v>102</v>
      </c>
      <c r="AG114" s="850"/>
      <c r="AH114" s="850"/>
      <c r="AI114" s="850"/>
      <c r="AJ114" s="850"/>
      <c r="AK114" s="850"/>
      <c r="AL114" s="850"/>
      <c r="AM114" s="850"/>
      <c r="AN114" s="849" t="s">
        <v>307</v>
      </c>
      <c r="AO114" s="850"/>
      <c r="AP114" s="850"/>
      <c r="AQ114" s="850"/>
      <c r="AR114" s="850"/>
      <c r="AS114" s="849" t="s">
        <v>308</v>
      </c>
      <c r="AT114" s="850"/>
      <c r="AU114" s="850"/>
      <c r="AV114" s="435" t="s">
        <v>84</v>
      </c>
      <c r="AW114" s="851" t="s">
        <v>309</v>
      </c>
      <c r="AX114" s="850"/>
      <c r="AY114" s="850"/>
      <c r="AZ114" s="850"/>
      <c r="BA114" s="850"/>
      <c r="BB114" s="850"/>
      <c r="BC114" s="436">
        <v>110000000</v>
      </c>
      <c r="BD114" s="436">
        <v>110000000</v>
      </c>
      <c r="BE114" s="437">
        <v>0</v>
      </c>
      <c r="BF114" s="437">
        <v>0</v>
      </c>
      <c r="BG114" s="436">
        <v>87714461</v>
      </c>
      <c r="BH114" s="436">
        <v>22285539</v>
      </c>
      <c r="BI114" s="436">
        <v>72009720</v>
      </c>
      <c r="BJ114" s="436">
        <v>15704741</v>
      </c>
      <c r="BK114" s="436">
        <v>72009720</v>
      </c>
      <c r="BL114" s="437">
        <v>0</v>
      </c>
      <c r="BM114" s="436" t="s">
        <v>617</v>
      </c>
      <c r="BN114" s="437" t="s">
        <v>465</v>
      </c>
      <c r="BO114" s="436" t="s">
        <v>465</v>
      </c>
    </row>
    <row r="115" spans="1:67" s="433" customFormat="1">
      <c r="A115" s="433" t="str">
        <f t="shared" si="32"/>
        <v>A-2-0-4-11-2-10</v>
      </c>
      <c r="B115" s="434" t="str">
        <f t="shared" si="21"/>
        <v>A</v>
      </c>
      <c r="C115" s="434" t="str">
        <f t="shared" si="22"/>
        <v>2</v>
      </c>
      <c r="D115" s="434" t="str">
        <f t="shared" si="23"/>
        <v>0</v>
      </c>
      <c r="E115" s="434" t="str">
        <f t="shared" si="24"/>
        <v>4</v>
      </c>
      <c r="F115" s="434" t="str">
        <f t="shared" si="25"/>
        <v>11</v>
      </c>
      <c r="G115" s="434" t="str">
        <f t="shared" si="26"/>
        <v>2</v>
      </c>
      <c r="H115" s="434"/>
      <c r="I115" s="434"/>
      <c r="J115" s="434"/>
      <c r="K115" s="434"/>
      <c r="M115" s="447"/>
      <c r="N115" s="849" t="s">
        <v>33</v>
      </c>
      <c r="O115" s="850"/>
      <c r="P115" s="849" t="s">
        <v>316</v>
      </c>
      <c r="Q115" s="850"/>
      <c r="R115" s="849" t="s">
        <v>314</v>
      </c>
      <c r="S115" s="850"/>
      <c r="T115" s="849" t="s">
        <v>317</v>
      </c>
      <c r="U115" s="850"/>
      <c r="V115" s="849" t="s">
        <v>99</v>
      </c>
      <c r="W115" s="850"/>
      <c r="X115" s="850"/>
      <c r="Y115" s="849" t="s">
        <v>316</v>
      </c>
      <c r="Z115" s="850"/>
      <c r="AA115" s="850"/>
      <c r="AB115" s="849"/>
      <c r="AC115" s="850"/>
      <c r="AD115" s="849"/>
      <c r="AE115" s="850"/>
      <c r="AF115" s="852" t="s">
        <v>103</v>
      </c>
      <c r="AG115" s="850"/>
      <c r="AH115" s="850"/>
      <c r="AI115" s="850"/>
      <c r="AJ115" s="850"/>
      <c r="AK115" s="850"/>
      <c r="AL115" s="850"/>
      <c r="AM115" s="850"/>
      <c r="AN115" s="849" t="s">
        <v>307</v>
      </c>
      <c r="AO115" s="850"/>
      <c r="AP115" s="850"/>
      <c r="AQ115" s="850"/>
      <c r="AR115" s="850"/>
      <c r="AS115" s="849" t="s">
        <v>308</v>
      </c>
      <c r="AT115" s="850"/>
      <c r="AU115" s="850"/>
      <c r="AV115" s="435" t="s">
        <v>84</v>
      </c>
      <c r="AW115" s="851" t="s">
        <v>309</v>
      </c>
      <c r="AX115" s="850"/>
      <c r="AY115" s="850"/>
      <c r="AZ115" s="850"/>
      <c r="BA115" s="850"/>
      <c r="BB115" s="850"/>
      <c r="BC115" s="436">
        <v>188000000</v>
      </c>
      <c r="BD115" s="436">
        <v>188000000</v>
      </c>
      <c r="BE115" s="437">
        <v>0</v>
      </c>
      <c r="BF115" s="437">
        <v>0</v>
      </c>
      <c r="BG115" s="436">
        <v>148143143</v>
      </c>
      <c r="BH115" s="436">
        <v>39856857</v>
      </c>
      <c r="BI115" s="436">
        <v>147879565</v>
      </c>
      <c r="BJ115" s="436">
        <v>263578</v>
      </c>
      <c r="BK115" s="436">
        <v>147879565</v>
      </c>
      <c r="BL115" s="437">
        <v>0</v>
      </c>
      <c r="BM115" s="436" t="s">
        <v>618</v>
      </c>
      <c r="BN115" s="437" t="s">
        <v>465</v>
      </c>
      <c r="BO115" s="436" t="s">
        <v>616</v>
      </c>
    </row>
    <row r="116" spans="1:67" s="433" customFormat="1">
      <c r="A116" s="433" t="str">
        <f t="shared" si="32"/>
        <v>A-2-0-4-14-0-10</v>
      </c>
      <c r="B116" s="434" t="str">
        <f t="shared" si="21"/>
        <v>A</v>
      </c>
      <c r="C116" s="434" t="str">
        <f t="shared" si="22"/>
        <v>2</v>
      </c>
      <c r="D116" s="434" t="str">
        <f t="shared" si="23"/>
        <v>0</v>
      </c>
      <c r="E116" s="434" t="str">
        <f t="shared" si="24"/>
        <v>4</v>
      </c>
      <c r="F116" s="434" t="str">
        <f t="shared" si="25"/>
        <v>14</v>
      </c>
      <c r="G116" s="434">
        <f t="shared" si="26"/>
        <v>0</v>
      </c>
      <c r="H116" s="434"/>
      <c r="I116" s="434"/>
      <c r="J116" s="434"/>
      <c r="K116" s="434"/>
      <c r="M116" s="447"/>
      <c r="N116" s="849" t="s">
        <v>33</v>
      </c>
      <c r="O116" s="850"/>
      <c r="P116" s="849" t="s">
        <v>316</v>
      </c>
      <c r="Q116" s="850"/>
      <c r="R116" s="849" t="s">
        <v>314</v>
      </c>
      <c r="S116" s="850"/>
      <c r="T116" s="849" t="s">
        <v>317</v>
      </c>
      <c r="U116" s="850"/>
      <c r="V116" s="849" t="s">
        <v>319</v>
      </c>
      <c r="W116" s="850"/>
      <c r="X116" s="850"/>
      <c r="Y116" s="849"/>
      <c r="Z116" s="850"/>
      <c r="AA116" s="850"/>
      <c r="AB116" s="849"/>
      <c r="AC116" s="850"/>
      <c r="AD116" s="849"/>
      <c r="AE116" s="850"/>
      <c r="AF116" s="852" t="s">
        <v>444</v>
      </c>
      <c r="AG116" s="850"/>
      <c r="AH116" s="850"/>
      <c r="AI116" s="850"/>
      <c r="AJ116" s="850"/>
      <c r="AK116" s="850"/>
      <c r="AL116" s="850"/>
      <c r="AM116" s="850"/>
      <c r="AN116" s="849" t="s">
        <v>307</v>
      </c>
      <c r="AO116" s="850"/>
      <c r="AP116" s="850"/>
      <c r="AQ116" s="850"/>
      <c r="AR116" s="850"/>
      <c r="AS116" s="849" t="s">
        <v>308</v>
      </c>
      <c r="AT116" s="850"/>
      <c r="AU116" s="850"/>
      <c r="AV116" s="435" t="s">
        <v>84</v>
      </c>
      <c r="AW116" s="851" t="s">
        <v>309</v>
      </c>
      <c r="AX116" s="850"/>
      <c r="AY116" s="850"/>
      <c r="AZ116" s="850"/>
      <c r="BA116" s="850"/>
      <c r="BB116" s="850"/>
      <c r="BC116" s="436">
        <v>2500000</v>
      </c>
      <c r="BD116" s="436">
        <v>831230</v>
      </c>
      <c r="BE116" s="436">
        <v>1668770</v>
      </c>
      <c r="BF116" s="437">
        <v>0</v>
      </c>
      <c r="BG116" s="436">
        <v>831230</v>
      </c>
      <c r="BH116" s="437">
        <v>0</v>
      </c>
      <c r="BI116" s="436">
        <v>831230</v>
      </c>
      <c r="BJ116" s="437">
        <v>0</v>
      </c>
      <c r="BK116" s="436">
        <v>831230</v>
      </c>
      <c r="BL116" s="437">
        <v>0</v>
      </c>
      <c r="BM116" s="436" t="s">
        <v>619</v>
      </c>
      <c r="BN116" s="437" t="s">
        <v>465</v>
      </c>
      <c r="BO116" s="436" t="s">
        <v>465</v>
      </c>
    </row>
    <row r="117" spans="1:67" s="424" customFormat="1" ht="14.45" customHeight="1">
      <c r="B117" s="427" t="str">
        <f t="shared" si="21"/>
        <v>A</v>
      </c>
      <c r="C117" s="427" t="str">
        <f t="shared" si="22"/>
        <v>2</v>
      </c>
      <c r="D117" s="427" t="str">
        <f t="shared" si="23"/>
        <v>0</v>
      </c>
      <c r="E117" s="427" t="str">
        <f t="shared" si="24"/>
        <v>4</v>
      </c>
      <c r="F117" s="427" t="str">
        <f t="shared" si="25"/>
        <v>21</v>
      </c>
      <c r="G117" s="427">
        <f t="shared" si="26"/>
        <v>0</v>
      </c>
      <c r="H117" s="427"/>
      <c r="I117" s="427"/>
      <c r="J117" s="427"/>
      <c r="K117" s="427"/>
      <c r="M117" s="446"/>
      <c r="N117" s="853" t="s">
        <v>33</v>
      </c>
      <c r="O117" s="854"/>
      <c r="P117" s="853" t="s">
        <v>316</v>
      </c>
      <c r="Q117" s="854"/>
      <c r="R117" s="853" t="s">
        <v>314</v>
      </c>
      <c r="S117" s="854"/>
      <c r="T117" s="853" t="s">
        <v>317</v>
      </c>
      <c r="U117" s="854"/>
      <c r="V117" s="853" t="s">
        <v>335</v>
      </c>
      <c r="W117" s="854"/>
      <c r="X117" s="854"/>
      <c r="Y117" s="853"/>
      <c r="Z117" s="854"/>
      <c r="AA117" s="854"/>
      <c r="AB117" s="853"/>
      <c r="AC117" s="854"/>
      <c r="AD117" s="853"/>
      <c r="AE117" s="854"/>
      <c r="AF117" s="855" t="s">
        <v>340</v>
      </c>
      <c r="AG117" s="854"/>
      <c r="AH117" s="854"/>
      <c r="AI117" s="854"/>
      <c r="AJ117" s="854"/>
      <c r="AK117" s="854"/>
      <c r="AL117" s="854"/>
      <c r="AM117" s="854"/>
      <c r="AN117" s="853" t="s">
        <v>307</v>
      </c>
      <c r="AO117" s="854"/>
      <c r="AP117" s="854"/>
      <c r="AQ117" s="854"/>
      <c r="AR117" s="854"/>
      <c r="AS117" s="853" t="s">
        <v>308</v>
      </c>
      <c r="AT117" s="854"/>
      <c r="AU117" s="854"/>
      <c r="AV117" s="417" t="s">
        <v>84</v>
      </c>
      <c r="AW117" s="856" t="s">
        <v>309</v>
      </c>
      <c r="AX117" s="854"/>
      <c r="AY117" s="854"/>
      <c r="AZ117" s="854"/>
      <c r="BA117" s="854"/>
      <c r="BB117" s="854"/>
      <c r="BC117" s="418">
        <v>88570000</v>
      </c>
      <c r="BD117" s="418">
        <v>66320000</v>
      </c>
      <c r="BE117" s="418">
        <v>22250000</v>
      </c>
      <c r="BF117" s="419">
        <v>0</v>
      </c>
      <c r="BG117" s="418">
        <v>66320000</v>
      </c>
      <c r="BH117" s="419">
        <v>0</v>
      </c>
      <c r="BI117" s="418">
        <v>66320000</v>
      </c>
      <c r="BJ117" s="419">
        <v>0</v>
      </c>
      <c r="BK117" s="418">
        <v>66320000</v>
      </c>
      <c r="BL117" s="419">
        <v>0</v>
      </c>
      <c r="BM117" s="418" t="s">
        <v>620</v>
      </c>
      <c r="BN117" s="419" t="s">
        <v>465</v>
      </c>
      <c r="BO117" s="419" t="s">
        <v>465</v>
      </c>
    </row>
    <row r="118" spans="1:67" s="433" customFormat="1">
      <c r="A118" s="433" t="str">
        <f t="shared" ref="A118:A121" si="33">+B118&amp;"-"&amp;C118&amp;"-"&amp;D118&amp;"-"&amp;E118&amp;"-"&amp;F118&amp;"-"&amp;G118&amp;"-"&amp;AV118</f>
        <v>A-2-0-4-21-1-10</v>
      </c>
      <c r="B118" s="434" t="str">
        <f t="shared" si="21"/>
        <v>A</v>
      </c>
      <c r="C118" s="434" t="str">
        <f t="shared" si="22"/>
        <v>2</v>
      </c>
      <c r="D118" s="434" t="str">
        <f t="shared" si="23"/>
        <v>0</v>
      </c>
      <c r="E118" s="434" t="str">
        <f t="shared" si="24"/>
        <v>4</v>
      </c>
      <c r="F118" s="434" t="str">
        <f t="shared" si="25"/>
        <v>21</v>
      </c>
      <c r="G118" s="434" t="str">
        <f t="shared" si="26"/>
        <v>1</v>
      </c>
      <c r="H118" s="434"/>
      <c r="I118" s="434"/>
      <c r="J118" s="434"/>
      <c r="K118" s="434"/>
      <c r="M118" s="447"/>
      <c r="N118" s="849" t="s">
        <v>33</v>
      </c>
      <c r="O118" s="850"/>
      <c r="P118" s="849" t="s">
        <v>316</v>
      </c>
      <c r="Q118" s="850"/>
      <c r="R118" s="849" t="s">
        <v>314</v>
      </c>
      <c r="S118" s="850"/>
      <c r="T118" s="849" t="s">
        <v>317</v>
      </c>
      <c r="U118" s="850"/>
      <c r="V118" s="849" t="s">
        <v>335</v>
      </c>
      <c r="W118" s="850"/>
      <c r="X118" s="850"/>
      <c r="Y118" s="849" t="s">
        <v>313</v>
      </c>
      <c r="Z118" s="850"/>
      <c r="AA118" s="850"/>
      <c r="AB118" s="849"/>
      <c r="AC118" s="850"/>
      <c r="AD118" s="849"/>
      <c r="AE118" s="850"/>
      <c r="AF118" s="852" t="s">
        <v>104</v>
      </c>
      <c r="AG118" s="850"/>
      <c r="AH118" s="850"/>
      <c r="AI118" s="850"/>
      <c r="AJ118" s="850"/>
      <c r="AK118" s="850"/>
      <c r="AL118" s="850"/>
      <c r="AM118" s="850"/>
      <c r="AN118" s="849" t="s">
        <v>307</v>
      </c>
      <c r="AO118" s="850"/>
      <c r="AP118" s="850"/>
      <c r="AQ118" s="850"/>
      <c r="AR118" s="850"/>
      <c r="AS118" s="849" t="s">
        <v>308</v>
      </c>
      <c r="AT118" s="850"/>
      <c r="AU118" s="850"/>
      <c r="AV118" s="435" t="s">
        <v>84</v>
      </c>
      <c r="AW118" s="851" t="s">
        <v>309</v>
      </c>
      <c r="AX118" s="850"/>
      <c r="AY118" s="850"/>
      <c r="AZ118" s="850"/>
      <c r="BA118" s="850"/>
      <c r="BB118" s="850"/>
      <c r="BC118" s="436">
        <v>13500000</v>
      </c>
      <c r="BD118" s="436">
        <v>250000</v>
      </c>
      <c r="BE118" s="436">
        <v>13250000</v>
      </c>
      <c r="BF118" s="437">
        <v>0</v>
      </c>
      <c r="BG118" s="436">
        <v>250000</v>
      </c>
      <c r="BH118" s="437">
        <v>0</v>
      </c>
      <c r="BI118" s="436">
        <v>250000</v>
      </c>
      <c r="BJ118" s="437">
        <v>0</v>
      </c>
      <c r="BK118" s="436">
        <v>250000</v>
      </c>
      <c r="BL118" s="437">
        <v>0</v>
      </c>
      <c r="BM118" s="436" t="s">
        <v>621</v>
      </c>
      <c r="BN118" s="437" t="s">
        <v>465</v>
      </c>
      <c r="BO118" s="436" t="s">
        <v>465</v>
      </c>
    </row>
    <row r="119" spans="1:67" s="433" customFormat="1">
      <c r="A119" s="433" t="str">
        <f t="shared" si="33"/>
        <v>A-2-0-4-21-4-10</v>
      </c>
      <c r="B119" s="434" t="str">
        <f t="shared" si="21"/>
        <v>A</v>
      </c>
      <c r="C119" s="434" t="str">
        <f t="shared" si="22"/>
        <v>2</v>
      </c>
      <c r="D119" s="434" t="str">
        <f t="shared" si="23"/>
        <v>0</v>
      </c>
      <c r="E119" s="434" t="str">
        <f t="shared" si="24"/>
        <v>4</v>
      </c>
      <c r="F119" s="434" t="str">
        <f t="shared" si="25"/>
        <v>21</v>
      </c>
      <c r="G119" s="434" t="str">
        <f t="shared" si="26"/>
        <v>4</v>
      </c>
      <c r="H119" s="434"/>
      <c r="I119" s="434"/>
      <c r="J119" s="434"/>
      <c r="K119" s="434"/>
      <c r="M119" s="447"/>
      <c r="N119" s="849" t="s">
        <v>33</v>
      </c>
      <c r="O119" s="850"/>
      <c r="P119" s="849" t="s">
        <v>316</v>
      </c>
      <c r="Q119" s="850"/>
      <c r="R119" s="849" t="s">
        <v>314</v>
      </c>
      <c r="S119" s="850"/>
      <c r="T119" s="849" t="s">
        <v>317</v>
      </c>
      <c r="U119" s="850"/>
      <c r="V119" s="849" t="s">
        <v>335</v>
      </c>
      <c r="W119" s="850"/>
      <c r="X119" s="850"/>
      <c r="Y119" s="849" t="s">
        <v>317</v>
      </c>
      <c r="Z119" s="850"/>
      <c r="AA119" s="850"/>
      <c r="AB119" s="849"/>
      <c r="AC119" s="850"/>
      <c r="AD119" s="849"/>
      <c r="AE119" s="850"/>
      <c r="AF119" s="852" t="s">
        <v>105</v>
      </c>
      <c r="AG119" s="850"/>
      <c r="AH119" s="850"/>
      <c r="AI119" s="850"/>
      <c r="AJ119" s="850"/>
      <c r="AK119" s="850"/>
      <c r="AL119" s="850"/>
      <c r="AM119" s="850"/>
      <c r="AN119" s="849" t="s">
        <v>307</v>
      </c>
      <c r="AO119" s="850"/>
      <c r="AP119" s="850"/>
      <c r="AQ119" s="850"/>
      <c r="AR119" s="850"/>
      <c r="AS119" s="849" t="s">
        <v>308</v>
      </c>
      <c r="AT119" s="850"/>
      <c r="AU119" s="850"/>
      <c r="AV119" s="435" t="s">
        <v>84</v>
      </c>
      <c r="AW119" s="851" t="s">
        <v>309</v>
      </c>
      <c r="AX119" s="850"/>
      <c r="AY119" s="850"/>
      <c r="AZ119" s="850"/>
      <c r="BA119" s="850"/>
      <c r="BB119" s="850"/>
      <c r="BC119" s="436">
        <v>4000000</v>
      </c>
      <c r="BD119" s="437">
        <v>0</v>
      </c>
      <c r="BE119" s="436">
        <v>4000000</v>
      </c>
      <c r="BF119" s="437">
        <v>0</v>
      </c>
      <c r="BG119" s="437">
        <v>0</v>
      </c>
      <c r="BH119" s="437">
        <v>0</v>
      </c>
      <c r="BI119" s="437">
        <v>0</v>
      </c>
      <c r="BJ119" s="437">
        <v>0</v>
      </c>
      <c r="BK119" s="437">
        <v>0</v>
      </c>
      <c r="BL119" s="437">
        <v>0</v>
      </c>
      <c r="BM119" s="436" t="s">
        <v>465</v>
      </c>
      <c r="BN119" s="437" t="s">
        <v>465</v>
      </c>
      <c r="BO119" s="436" t="s">
        <v>465</v>
      </c>
    </row>
    <row r="120" spans="1:67" s="433" customFormat="1">
      <c r="A120" s="433" t="str">
        <f t="shared" si="33"/>
        <v>A-2-0-4-21-5-10</v>
      </c>
      <c r="B120" s="434" t="str">
        <f t="shared" si="21"/>
        <v>A</v>
      </c>
      <c r="C120" s="434" t="str">
        <f t="shared" si="22"/>
        <v>2</v>
      </c>
      <c r="D120" s="434" t="str">
        <f t="shared" si="23"/>
        <v>0</v>
      </c>
      <c r="E120" s="434" t="str">
        <f t="shared" si="24"/>
        <v>4</v>
      </c>
      <c r="F120" s="434" t="str">
        <f t="shared" si="25"/>
        <v>21</v>
      </c>
      <c r="G120" s="434" t="str">
        <f t="shared" si="26"/>
        <v>5</v>
      </c>
      <c r="H120" s="434"/>
      <c r="I120" s="434"/>
      <c r="J120" s="434"/>
      <c r="K120" s="434"/>
      <c r="M120" s="447"/>
      <c r="N120" s="849" t="s">
        <v>33</v>
      </c>
      <c r="O120" s="850"/>
      <c r="P120" s="849" t="s">
        <v>316</v>
      </c>
      <c r="Q120" s="850"/>
      <c r="R120" s="849" t="s">
        <v>314</v>
      </c>
      <c r="S120" s="850"/>
      <c r="T120" s="849" t="s">
        <v>317</v>
      </c>
      <c r="U120" s="850"/>
      <c r="V120" s="849" t="s">
        <v>335</v>
      </c>
      <c r="W120" s="850"/>
      <c r="X120" s="850"/>
      <c r="Y120" s="849" t="s">
        <v>318</v>
      </c>
      <c r="Z120" s="850"/>
      <c r="AA120" s="850"/>
      <c r="AB120" s="849"/>
      <c r="AC120" s="850"/>
      <c r="AD120" s="849"/>
      <c r="AE120" s="850"/>
      <c r="AF120" s="852" t="s">
        <v>106</v>
      </c>
      <c r="AG120" s="850"/>
      <c r="AH120" s="850"/>
      <c r="AI120" s="850"/>
      <c r="AJ120" s="850"/>
      <c r="AK120" s="850"/>
      <c r="AL120" s="850"/>
      <c r="AM120" s="850"/>
      <c r="AN120" s="849" t="s">
        <v>307</v>
      </c>
      <c r="AO120" s="850"/>
      <c r="AP120" s="850"/>
      <c r="AQ120" s="850"/>
      <c r="AR120" s="850"/>
      <c r="AS120" s="849" t="s">
        <v>308</v>
      </c>
      <c r="AT120" s="850"/>
      <c r="AU120" s="850"/>
      <c r="AV120" s="435" t="s">
        <v>84</v>
      </c>
      <c r="AW120" s="851" t="s">
        <v>309</v>
      </c>
      <c r="AX120" s="850"/>
      <c r="AY120" s="850"/>
      <c r="AZ120" s="850"/>
      <c r="BA120" s="850"/>
      <c r="BB120" s="850"/>
      <c r="BC120" s="436">
        <v>66070000</v>
      </c>
      <c r="BD120" s="436">
        <v>66070000</v>
      </c>
      <c r="BE120" s="437">
        <v>0</v>
      </c>
      <c r="BF120" s="437">
        <v>0</v>
      </c>
      <c r="BG120" s="436">
        <v>66070000</v>
      </c>
      <c r="BH120" s="437">
        <v>0</v>
      </c>
      <c r="BI120" s="436">
        <v>66070000</v>
      </c>
      <c r="BJ120" s="437">
        <v>0</v>
      </c>
      <c r="BK120" s="436">
        <v>66070000</v>
      </c>
      <c r="BL120" s="437">
        <v>0</v>
      </c>
      <c r="BM120" s="436" t="s">
        <v>622</v>
      </c>
      <c r="BN120" s="437" t="s">
        <v>465</v>
      </c>
      <c r="BO120" s="436" t="s">
        <v>465</v>
      </c>
    </row>
    <row r="121" spans="1:67" s="433" customFormat="1">
      <c r="A121" s="433" t="str">
        <f t="shared" si="33"/>
        <v>A-2-0-4-21-8-10</v>
      </c>
      <c r="B121" s="434" t="str">
        <f t="shared" si="21"/>
        <v>A</v>
      </c>
      <c r="C121" s="434" t="str">
        <f t="shared" si="22"/>
        <v>2</v>
      </c>
      <c r="D121" s="434" t="str">
        <f t="shared" si="23"/>
        <v>0</v>
      </c>
      <c r="E121" s="434" t="str">
        <f t="shared" si="24"/>
        <v>4</v>
      </c>
      <c r="F121" s="434" t="str">
        <f t="shared" si="25"/>
        <v>21</v>
      </c>
      <c r="G121" s="434" t="str">
        <f t="shared" si="26"/>
        <v>8</v>
      </c>
      <c r="H121" s="434"/>
      <c r="I121" s="434"/>
      <c r="J121" s="434"/>
      <c r="K121" s="434"/>
      <c r="M121" s="447"/>
      <c r="N121" s="849" t="s">
        <v>33</v>
      </c>
      <c r="O121" s="850"/>
      <c r="P121" s="849" t="s">
        <v>316</v>
      </c>
      <c r="Q121" s="850"/>
      <c r="R121" s="849" t="s">
        <v>314</v>
      </c>
      <c r="S121" s="850"/>
      <c r="T121" s="849" t="s">
        <v>317</v>
      </c>
      <c r="U121" s="850"/>
      <c r="V121" s="849" t="s">
        <v>335</v>
      </c>
      <c r="W121" s="850"/>
      <c r="X121" s="850"/>
      <c r="Y121" s="849" t="s">
        <v>328</v>
      </c>
      <c r="Z121" s="850"/>
      <c r="AA121" s="850"/>
      <c r="AB121" s="849"/>
      <c r="AC121" s="850"/>
      <c r="AD121" s="849"/>
      <c r="AE121" s="850"/>
      <c r="AF121" s="852" t="s">
        <v>107</v>
      </c>
      <c r="AG121" s="850"/>
      <c r="AH121" s="850"/>
      <c r="AI121" s="850"/>
      <c r="AJ121" s="850"/>
      <c r="AK121" s="850"/>
      <c r="AL121" s="850"/>
      <c r="AM121" s="850"/>
      <c r="AN121" s="849" t="s">
        <v>307</v>
      </c>
      <c r="AO121" s="850"/>
      <c r="AP121" s="850"/>
      <c r="AQ121" s="850"/>
      <c r="AR121" s="850"/>
      <c r="AS121" s="849" t="s">
        <v>308</v>
      </c>
      <c r="AT121" s="850"/>
      <c r="AU121" s="850"/>
      <c r="AV121" s="435" t="s">
        <v>84</v>
      </c>
      <c r="AW121" s="851" t="s">
        <v>309</v>
      </c>
      <c r="AX121" s="850"/>
      <c r="AY121" s="850"/>
      <c r="AZ121" s="850"/>
      <c r="BA121" s="850"/>
      <c r="BB121" s="850"/>
      <c r="BC121" s="436">
        <v>5000000</v>
      </c>
      <c r="BD121" s="437">
        <v>0</v>
      </c>
      <c r="BE121" s="436">
        <v>5000000</v>
      </c>
      <c r="BF121" s="437">
        <v>0</v>
      </c>
      <c r="BG121" s="437">
        <v>0</v>
      </c>
      <c r="BH121" s="437">
        <v>0</v>
      </c>
      <c r="BI121" s="437">
        <v>0</v>
      </c>
      <c r="BJ121" s="437">
        <v>0</v>
      </c>
      <c r="BK121" s="437">
        <v>0</v>
      </c>
      <c r="BL121" s="437">
        <v>0</v>
      </c>
      <c r="BM121" s="436" t="s">
        <v>465</v>
      </c>
      <c r="BN121" s="437" t="s">
        <v>465</v>
      </c>
      <c r="BO121" s="436" t="s">
        <v>465</v>
      </c>
    </row>
    <row r="122" spans="1:67" s="424" customFormat="1">
      <c r="B122" s="427" t="str">
        <f t="shared" si="21"/>
        <v>A</v>
      </c>
      <c r="C122" s="427" t="str">
        <f t="shared" si="22"/>
        <v>2</v>
      </c>
      <c r="D122" s="427" t="str">
        <f t="shared" si="23"/>
        <v>0</v>
      </c>
      <c r="E122" s="427" t="str">
        <f t="shared" si="24"/>
        <v>4</v>
      </c>
      <c r="F122" s="427" t="str">
        <f t="shared" si="25"/>
        <v>40</v>
      </c>
      <c r="G122" s="427">
        <f t="shared" si="26"/>
        <v>0</v>
      </c>
      <c r="H122" s="427"/>
      <c r="I122" s="427"/>
      <c r="J122" s="427"/>
      <c r="K122" s="427"/>
      <c r="M122" s="446"/>
      <c r="N122" s="853" t="s">
        <v>33</v>
      </c>
      <c r="O122" s="854"/>
      <c r="P122" s="853" t="s">
        <v>316</v>
      </c>
      <c r="Q122" s="854"/>
      <c r="R122" s="853" t="s">
        <v>314</v>
      </c>
      <c r="S122" s="854"/>
      <c r="T122" s="853" t="s">
        <v>317</v>
      </c>
      <c r="U122" s="854"/>
      <c r="V122" s="853" t="s">
        <v>341</v>
      </c>
      <c r="W122" s="854"/>
      <c r="X122" s="854"/>
      <c r="Y122" s="853"/>
      <c r="Z122" s="854"/>
      <c r="AA122" s="854"/>
      <c r="AB122" s="853"/>
      <c r="AC122" s="854"/>
      <c r="AD122" s="853"/>
      <c r="AE122" s="854"/>
      <c r="AF122" s="855" t="s">
        <v>342</v>
      </c>
      <c r="AG122" s="854"/>
      <c r="AH122" s="854"/>
      <c r="AI122" s="854"/>
      <c r="AJ122" s="854"/>
      <c r="AK122" s="854"/>
      <c r="AL122" s="854"/>
      <c r="AM122" s="854"/>
      <c r="AN122" s="853" t="s">
        <v>307</v>
      </c>
      <c r="AO122" s="854"/>
      <c r="AP122" s="854"/>
      <c r="AQ122" s="854"/>
      <c r="AR122" s="854"/>
      <c r="AS122" s="853" t="s">
        <v>308</v>
      </c>
      <c r="AT122" s="854"/>
      <c r="AU122" s="854"/>
      <c r="AV122" s="417" t="s">
        <v>84</v>
      </c>
      <c r="AW122" s="856" t="s">
        <v>309</v>
      </c>
      <c r="AX122" s="854"/>
      <c r="AY122" s="854"/>
      <c r="AZ122" s="854"/>
      <c r="BA122" s="854"/>
      <c r="BB122" s="854"/>
      <c r="BC122" s="418">
        <v>21880000</v>
      </c>
      <c r="BD122" s="418">
        <v>392800</v>
      </c>
      <c r="BE122" s="418">
        <v>21487200</v>
      </c>
      <c r="BF122" s="419">
        <v>0</v>
      </c>
      <c r="BG122" s="418">
        <v>392800</v>
      </c>
      <c r="BH122" s="419">
        <v>0</v>
      </c>
      <c r="BI122" s="418">
        <v>392800</v>
      </c>
      <c r="BJ122" s="419">
        <v>0</v>
      </c>
      <c r="BK122" s="418">
        <v>392800</v>
      </c>
      <c r="BL122" s="419">
        <v>0</v>
      </c>
      <c r="BM122" s="419" t="s">
        <v>623</v>
      </c>
      <c r="BN122" s="419" t="s">
        <v>465</v>
      </c>
      <c r="BO122" s="419" t="s">
        <v>465</v>
      </c>
    </row>
    <row r="123" spans="1:67" s="433" customFormat="1">
      <c r="A123" s="433" t="str">
        <f t="shared" ref="A123" si="34">+B123&amp;"-"&amp;C123&amp;"-"&amp;D123&amp;"-"&amp;E123&amp;"-"&amp;F123&amp;"-"&amp;G123&amp;"-"&amp;AV123</f>
        <v>A-2-0-4-40-15-10</v>
      </c>
      <c r="B123" s="434" t="str">
        <f t="shared" si="21"/>
        <v>A</v>
      </c>
      <c r="C123" s="434" t="str">
        <f t="shared" si="22"/>
        <v>2</v>
      </c>
      <c r="D123" s="434" t="str">
        <f t="shared" si="23"/>
        <v>0</v>
      </c>
      <c r="E123" s="434" t="str">
        <f t="shared" si="24"/>
        <v>4</v>
      </c>
      <c r="F123" s="434" t="str">
        <f t="shared" si="25"/>
        <v>40</v>
      </c>
      <c r="G123" s="434" t="str">
        <f t="shared" si="26"/>
        <v>15</v>
      </c>
      <c r="H123" s="434"/>
      <c r="I123" s="434"/>
      <c r="J123" s="434"/>
      <c r="K123" s="434"/>
      <c r="M123" s="447"/>
      <c r="N123" s="849" t="s">
        <v>33</v>
      </c>
      <c r="O123" s="850"/>
      <c r="P123" s="849" t="s">
        <v>316</v>
      </c>
      <c r="Q123" s="850"/>
      <c r="R123" s="849" t="s">
        <v>314</v>
      </c>
      <c r="S123" s="850"/>
      <c r="T123" s="849" t="s">
        <v>317</v>
      </c>
      <c r="U123" s="850"/>
      <c r="V123" s="849" t="s">
        <v>341</v>
      </c>
      <c r="W123" s="850"/>
      <c r="X123" s="850"/>
      <c r="Y123" s="849" t="s">
        <v>320</v>
      </c>
      <c r="Z123" s="850"/>
      <c r="AA123" s="850"/>
      <c r="AB123" s="849"/>
      <c r="AC123" s="850"/>
      <c r="AD123" s="849"/>
      <c r="AE123" s="850"/>
      <c r="AF123" s="852" t="s">
        <v>206</v>
      </c>
      <c r="AG123" s="850"/>
      <c r="AH123" s="850"/>
      <c r="AI123" s="850"/>
      <c r="AJ123" s="850"/>
      <c r="AK123" s="850"/>
      <c r="AL123" s="850"/>
      <c r="AM123" s="850"/>
      <c r="AN123" s="849" t="s">
        <v>307</v>
      </c>
      <c r="AO123" s="850"/>
      <c r="AP123" s="850"/>
      <c r="AQ123" s="850"/>
      <c r="AR123" s="850"/>
      <c r="AS123" s="849" t="s">
        <v>308</v>
      </c>
      <c r="AT123" s="850"/>
      <c r="AU123" s="850"/>
      <c r="AV123" s="435" t="s">
        <v>84</v>
      </c>
      <c r="AW123" s="851" t="s">
        <v>309</v>
      </c>
      <c r="AX123" s="850"/>
      <c r="AY123" s="850"/>
      <c r="AZ123" s="850"/>
      <c r="BA123" s="850"/>
      <c r="BB123" s="850"/>
      <c r="BC123" s="436">
        <v>21880000</v>
      </c>
      <c r="BD123" s="436">
        <v>392800</v>
      </c>
      <c r="BE123" s="436">
        <v>21487200</v>
      </c>
      <c r="BF123" s="437">
        <v>0</v>
      </c>
      <c r="BG123" s="436">
        <v>392800</v>
      </c>
      <c r="BH123" s="437">
        <v>0</v>
      </c>
      <c r="BI123" s="436">
        <v>392800</v>
      </c>
      <c r="BJ123" s="437">
        <v>0</v>
      </c>
      <c r="BK123" s="436">
        <v>392800</v>
      </c>
      <c r="BL123" s="437">
        <v>0</v>
      </c>
      <c r="BM123" s="436" t="s">
        <v>623</v>
      </c>
      <c r="BN123" s="437" t="s">
        <v>465</v>
      </c>
      <c r="BO123" s="436" t="s">
        <v>465</v>
      </c>
    </row>
    <row r="124" spans="1:67" s="424" customFormat="1">
      <c r="B124" s="427" t="str">
        <f t="shared" si="21"/>
        <v>A</v>
      </c>
      <c r="C124" s="427" t="str">
        <f t="shared" si="22"/>
        <v>2</v>
      </c>
      <c r="D124" s="427" t="str">
        <f t="shared" si="23"/>
        <v>0</v>
      </c>
      <c r="E124" s="427" t="str">
        <f t="shared" si="24"/>
        <v>4</v>
      </c>
      <c r="F124" s="427" t="str">
        <f t="shared" si="25"/>
        <v>41</v>
      </c>
      <c r="G124" s="427">
        <f t="shared" si="26"/>
        <v>0</v>
      </c>
      <c r="H124" s="427"/>
      <c r="I124" s="427"/>
      <c r="J124" s="427"/>
      <c r="K124" s="427"/>
      <c r="M124" s="446"/>
      <c r="N124" s="853" t="s">
        <v>33</v>
      </c>
      <c r="O124" s="854"/>
      <c r="P124" s="853" t="s">
        <v>316</v>
      </c>
      <c r="Q124" s="854"/>
      <c r="R124" s="853" t="s">
        <v>314</v>
      </c>
      <c r="S124" s="854"/>
      <c r="T124" s="853" t="s">
        <v>317</v>
      </c>
      <c r="U124" s="854"/>
      <c r="V124" s="853" t="s">
        <v>343</v>
      </c>
      <c r="W124" s="854"/>
      <c r="X124" s="854"/>
      <c r="Y124" s="853"/>
      <c r="Z124" s="854"/>
      <c r="AA124" s="854"/>
      <c r="AB124" s="853"/>
      <c r="AC124" s="854"/>
      <c r="AD124" s="853"/>
      <c r="AE124" s="854"/>
      <c r="AF124" s="855" t="s">
        <v>108</v>
      </c>
      <c r="AG124" s="854"/>
      <c r="AH124" s="854"/>
      <c r="AI124" s="854"/>
      <c r="AJ124" s="854"/>
      <c r="AK124" s="854"/>
      <c r="AL124" s="854"/>
      <c r="AM124" s="854"/>
      <c r="AN124" s="853" t="s">
        <v>307</v>
      </c>
      <c r="AO124" s="854"/>
      <c r="AP124" s="854"/>
      <c r="AQ124" s="854"/>
      <c r="AR124" s="854"/>
      <c r="AS124" s="853" t="s">
        <v>308</v>
      </c>
      <c r="AT124" s="854"/>
      <c r="AU124" s="854"/>
      <c r="AV124" s="417" t="s">
        <v>84</v>
      </c>
      <c r="AW124" s="856" t="s">
        <v>309</v>
      </c>
      <c r="AX124" s="854"/>
      <c r="AY124" s="854"/>
      <c r="AZ124" s="854"/>
      <c r="BA124" s="854"/>
      <c r="BB124" s="854"/>
      <c r="BC124" s="418">
        <v>32000000</v>
      </c>
      <c r="BD124" s="418">
        <v>18615462</v>
      </c>
      <c r="BE124" s="418">
        <v>13384538</v>
      </c>
      <c r="BF124" s="419">
        <v>0</v>
      </c>
      <c r="BG124" s="418">
        <v>3615462</v>
      </c>
      <c r="BH124" s="418">
        <v>15000000</v>
      </c>
      <c r="BI124" s="418">
        <v>3615462</v>
      </c>
      <c r="BJ124" s="419">
        <v>0</v>
      </c>
      <c r="BK124" s="418">
        <v>3615462</v>
      </c>
      <c r="BL124" s="419">
        <v>0</v>
      </c>
      <c r="BM124" s="419" t="s">
        <v>624</v>
      </c>
      <c r="BN124" s="419" t="s">
        <v>465</v>
      </c>
      <c r="BO124" s="419" t="s">
        <v>465</v>
      </c>
    </row>
    <row r="125" spans="1:67" s="433" customFormat="1">
      <c r="A125" s="433" t="str">
        <f t="shared" ref="A125:A127" si="35">+B125&amp;"-"&amp;C125&amp;"-"&amp;D125&amp;"-"&amp;E125&amp;"-"&amp;F125&amp;"-"&amp;G125&amp;"-"&amp;AV125</f>
        <v>A-2-0-4-41-2-10</v>
      </c>
      <c r="B125" s="434" t="str">
        <f t="shared" si="21"/>
        <v>A</v>
      </c>
      <c r="C125" s="434" t="str">
        <f t="shared" si="22"/>
        <v>2</v>
      </c>
      <c r="D125" s="434" t="str">
        <f t="shared" si="23"/>
        <v>0</v>
      </c>
      <c r="E125" s="434" t="str">
        <f t="shared" si="24"/>
        <v>4</v>
      </c>
      <c r="F125" s="434" t="str">
        <f t="shared" si="25"/>
        <v>41</v>
      </c>
      <c r="G125" s="434" t="str">
        <f t="shared" si="26"/>
        <v>2</v>
      </c>
      <c r="H125" s="434"/>
      <c r="I125" s="434"/>
      <c r="J125" s="434"/>
      <c r="K125" s="434"/>
      <c r="M125" s="447"/>
      <c r="N125" s="849" t="s">
        <v>33</v>
      </c>
      <c r="O125" s="850"/>
      <c r="P125" s="849" t="s">
        <v>316</v>
      </c>
      <c r="Q125" s="850"/>
      <c r="R125" s="849" t="s">
        <v>314</v>
      </c>
      <c r="S125" s="850"/>
      <c r="T125" s="849" t="s">
        <v>317</v>
      </c>
      <c r="U125" s="850"/>
      <c r="V125" s="849" t="s">
        <v>343</v>
      </c>
      <c r="W125" s="850"/>
      <c r="X125" s="850"/>
      <c r="Y125" s="849" t="s">
        <v>316</v>
      </c>
      <c r="Z125" s="850"/>
      <c r="AA125" s="850"/>
      <c r="AB125" s="849"/>
      <c r="AC125" s="850"/>
      <c r="AD125" s="849"/>
      <c r="AE125" s="850"/>
      <c r="AF125" s="852" t="s">
        <v>109</v>
      </c>
      <c r="AG125" s="850"/>
      <c r="AH125" s="850"/>
      <c r="AI125" s="850"/>
      <c r="AJ125" s="850"/>
      <c r="AK125" s="850"/>
      <c r="AL125" s="850"/>
      <c r="AM125" s="850"/>
      <c r="AN125" s="849" t="s">
        <v>307</v>
      </c>
      <c r="AO125" s="850"/>
      <c r="AP125" s="850"/>
      <c r="AQ125" s="850"/>
      <c r="AR125" s="850"/>
      <c r="AS125" s="849" t="s">
        <v>308</v>
      </c>
      <c r="AT125" s="850"/>
      <c r="AU125" s="850"/>
      <c r="AV125" s="435" t="s">
        <v>84</v>
      </c>
      <c r="AW125" s="851" t="s">
        <v>309</v>
      </c>
      <c r="AX125" s="850"/>
      <c r="AY125" s="850"/>
      <c r="AZ125" s="850"/>
      <c r="BA125" s="850"/>
      <c r="BB125" s="850"/>
      <c r="BC125" s="436">
        <v>12000000</v>
      </c>
      <c r="BD125" s="437">
        <v>0</v>
      </c>
      <c r="BE125" s="436">
        <v>12000000</v>
      </c>
      <c r="BF125" s="437">
        <v>0</v>
      </c>
      <c r="BG125" s="437">
        <v>0</v>
      </c>
      <c r="BH125" s="437">
        <v>0</v>
      </c>
      <c r="BI125" s="437">
        <v>0</v>
      </c>
      <c r="BJ125" s="437">
        <v>0</v>
      </c>
      <c r="BK125" s="437">
        <v>0</v>
      </c>
      <c r="BL125" s="437">
        <v>0</v>
      </c>
      <c r="BM125" s="436" t="s">
        <v>465</v>
      </c>
      <c r="BN125" s="437" t="s">
        <v>465</v>
      </c>
      <c r="BO125" s="436" t="s">
        <v>465</v>
      </c>
    </row>
    <row r="126" spans="1:67" s="433" customFormat="1">
      <c r="A126" s="433" t="str">
        <f t="shared" si="35"/>
        <v>A-2-0-4-41-5-10</v>
      </c>
      <c r="B126" s="434" t="str">
        <f t="shared" si="21"/>
        <v>A</v>
      </c>
      <c r="C126" s="434" t="str">
        <f t="shared" si="22"/>
        <v>2</v>
      </c>
      <c r="D126" s="434" t="str">
        <f t="shared" si="23"/>
        <v>0</v>
      </c>
      <c r="E126" s="434" t="str">
        <f t="shared" si="24"/>
        <v>4</v>
      </c>
      <c r="F126" s="434" t="str">
        <f t="shared" si="25"/>
        <v>41</v>
      </c>
      <c r="G126" s="434" t="str">
        <f t="shared" si="26"/>
        <v>5</v>
      </c>
      <c r="H126" s="434"/>
      <c r="I126" s="434"/>
      <c r="J126" s="434"/>
      <c r="K126" s="434"/>
      <c r="M126" s="447"/>
      <c r="N126" s="849" t="s">
        <v>33</v>
      </c>
      <c r="O126" s="850"/>
      <c r="P126" s="849" t="s">
        <v>316</v>
      </c>
      <c r="Q126" s="850"/>
      <c r="R126" s="849" t="s">
        <v>314</v>
      </c>
      <c r="S126" s="850"/>
      <c r="T126" s="849" t="s">
        <v>317</v>
      </c>
      <c r="U126" s="850"/>
      <c r="V126" s="849" t="s">
        <v>343</v>
      </c>
      <c r="W126" s="850"/>
      <c r="X126" s="850"/>
      <c r="Y126" s="849" t="s">
        <v>318</v>
      </c>
      <c r="Z126" s="850"/>
      <c r="AA126" s="850"/>
      <c r="AB126" s="849"/>
      <c r="AC126" s="850"/>
      <c r="AD126" s="849"/>
      <c r="AE126" s="850"/>
      <c r="AF126" s="852" t="s">
        <v>110</v>
      </c>
      <c r="AG126" s="850"/>
      <c r="AH126" s="850"/>
      <c r="AI126" s="850"/>
      <c r="AJ126" s="850"/>
      <c r="AK126" s="850"/>
      <c r="AL126" s="850"/>
      <c r="AM126" s="850"/>
      <c r="AN126" s="849" t="s">
        <v>307</v>
      </c>
      <c r="AO126" s="850"/>
      <c r="AP126" s="850"/>
      <c r="AQ126" s="850"/>
      <c r="AR126" s="850"/>
      <c r="AS126" s="849" t="s">
        <v>308</v>
      </c>
      <c r="AT126" s="850"/>
      <c r="AU126" s="850"/>
      <c r="AV126" s="435" t="s">
        <v>84</v>
      </c>
      <c r="AW126" s="851" t="s">
        <v>309</v>
      </c>
      <c r="AX126" s="850"/>
      <c r="AY126" s="850"/>
      <c r="AZ126" s="850"/>
      <c r="BA126" s="850"/>
      <c r="BB126" s="850"/>
      <c r="BC126" s="436">
        <v>5000000</v>
      </c>
      <c r="BD126" s="436">
        <v>3615462</v>
      </c>
      <c r="BE126" s="436">
        <v>1384538</v>
      </c>
      <c r="BF126" s="437">
        <v>0</v>
      </c>
      <c r="BG126" s="436">
        <v>3615462</v>
      </c>
      <c r="BH126" s="437">
        <v>0</v>
      </c>
      <c r="BI126" s="436">
        <v>3615462</v>
      </c>
      <c r="BJ126" s="437">
        <v>0</v>
      </c>
      <c r="BK126" s="436">
        <v>3615462</v>
      </c>
      <c r="BL126" s="437">
        <v>0</v>
      </c>
      <c r="BM126" s="436" t="s">
        <v>624</v>
      </c>
      <c r="BN126" s="437" t="s">
        <v>465</v>
      </c>
      <c r="BO126" s="436" t="s">
        <v>465</v>
      </c>
    </row>
    <row r="127" spans="1:67" s="433" customFormat="1">
      <c r="A127" s="433" t="str">
        <f t="shared" si="35"/>
        <v>A-2-0-4-41-13-10</v>
      </c>
      <c r="B127" s="434" t="str">
        <f t="shared" si="21"/>
        <v>A</v>
      </c>
      <c r="C127" s="434" t="str">
        <f t="shared" si="22"/>
        <v>2</v>
      </c>
      <c r="D127" s="434" t="str">
        <f t="shared" si="23"/>
        <v>0</v>
      </c>
      <c r="E127" s="434" t="str">
        <f t="shared" si="24"/>
        <v>4</v>
      </c>
      <c r="F127" s="434" t="str">
        <f t="shared" si="25"/>
        <v>41</v>
      </c>
      <c r="G127" s="434" t="str">
        <f t="shared" si="26"/>
        <v>13</v>
      </c>
      <c r="H127" s="434"/>
      <c r="I127" s="434"/>
      <c r="J127" s="434"/>
      <c r="K127" s="434"/>
      <c r="M127" s="447"/>
      <c r="N127" s="849" t="s">
        <v>33</v>
      </c>
      <c r="O127" s="850"/>
      <c r="P127" s="849" t="s">
        <v>316</v>
      </c>
      <c r="Q127" s="850"/>
      <c r="R127" s="849" t="s">
        <v>314</v>
      </c>
      <c r="S127" s="850"/>
      <c r="T127" s="849" t="s">
        <v>317</v>
      </c>
      <c r="U127" s="850"/>
      <c r="V127" s="849" t="s">
        <v>343</v>
      </c>
      <c r="W127" s="850"/>
      <c r="X127" s="850"/>
      <c r="Y127" s="849" t="s">
        <v>337</v>
      </c>
      <c r="Z127" s="850"/>
      <c r="AA127" s="850"/>
      <c r="AB127" s="849"/>
      <c r="AC127" s="850"/>
      <c r="AD127" s="849"/>
      <c r="AE127" s="850"/>
      <c r="AF127" s="852" t="s">
        <v>108</v>
      </c>
      <c r="AG127" s="850"/>
      <c r="AH127" s="850"/>
      <c r="AI127" s="850"/>
      <c r="AJ127" s="850"/>
      <c r="AK127" s="850"/>
      <c r="AL127" s="850"/>
      <c r="AM127" s="850"/>
      <c r="AN127" s="849" t="s">
        <v>307</v>
      </c>
      <c r="AO127" s="850"/>
      <c r="AP127" s="850"/>
      <c r="AQ127" s="850"/>
      <c r="AR127" s="850"/>
      <c r="AS127" s="849" t="s">
        <v>308</v>
      </c>
      <c r="AT127" s="850"/>
      <c r="AU127" s="850"/>
      <c r="AV127" s="435" t="s">
        <v>84</v>
      </c>
      <c r="AW127" s="851" t="s">
        <v>309</v>
      </c>
      <c r="AX127" s="850"/>
      <c r="AY127" s="850"/>
      <c r="AZ127" s="850"/>
      <c r="BA127" s="850"/>
      <c r="BB127" s="850"/>
      <c r="BC127" s="436">
        <v>15000000</v>
      </c>
      <c r="BD127" s="436">
        <v>15000000</v>
      </c>
      <c r="BE127" s="437">
        <v>0</v>
      </c>
      <c r="BF127" s="437">
        <v>0</v>
      </c>
      <c r="BG127" s="437">
        <v>0</v>
      </c>
      <c r="BH127" s="436">
        <v>15000000</v>
      </c>
      <c r="BI127" s="437">
        <v>0</v>
      </c>
      <c r="BJ127" s="437">
        <v>0</v>
      </c>
      <c r="BK127" s="437">
        <v>0</v>
      </c>
      <c r="BL127" s="437">
        <v>0</v>
      </c>
      <c r="BM127" s="436" t="s">
        <v>465</v>
      </c>
      <c r="BN127" s="437" t="s">
        <v>465</v>
      </c>
      <c r="BO127" s="436" t="s">
        <v>465</v>
      </c>
    </row>
    <row r="128" spans="1:67" s="429" customFormat="1">
      <c r="B128" s="430"/>
      <c r="C128" s="430"/>
      <c r="D128" s="430"/>
      <c r="E128" s="430"/>
      <c r="F128" s="430"/>
      <c r="G128" s="430"/>
      <c r="H128" s="430"/>
      <c r="I128" s="430"/>
      <c r="J128" s="430"/>
      <c r="K128" s="430"/>
      <c r="M128" s="470"/>
      <c r="N128" s="843" t="s">
        <v>33</v>
      </c>
      <c r="O128" s="842"/>
      <c r="P128" s="843" t="s">
        <v>323</v>
      </c>
      <c r="Q128" s="842"/>
      <c r="R128" s="843"/>
      <c r="S128" s="842"/>
      <c r="T128" s="843"/>
      <c r="U128" s="842"/>
      <c r="V128" s="843"/>
      <c r="W128" s="842"/>
      <c r="X128" s="842"/>
      <c r="Y128" s="843"/>
      <c r="Z128" s="842"/>
      <c r="AA128" s="842"/>
      <c r="AB128" s="843"/>
      <c r="AC128" s="842"/>
      <c r="AD128" s="843"/>
      <c r="AE128" s="842"/>
      <c r="AF128" s="844" t="s">
        <v>26</v>
      </c>
      <c r="AG128" s="842"/>
      <c r="AH128" s="842"/>
      <c r="AI128" s="842"/>
      <c r="AJ128" s="842"/>
      <c r="AK128" s="842"/>
      <c r="AL128" s="842"/>
      <c r="AM128" s="842"/>
      <c r="AN128" s="843" t="s">
        <v>307</v>
      </c>
      <c r="AO128" s="842"/>
      <c r="AP128" s="842"/>
      <c r="AQ128" s="842"/>
      <c r="AR128" s="842"/>
      <c r="AS128" s="843" t="s">
        <v>308</v>
      </c>
      <c r="AT128" s="842"/>
      <c r="AU128" s="842"/>
      <c r="AV128" s="458" t="s">
        <v>84</v>
      </c>
      <c r="AW128" s="845" t="s">
        <v>309</v>
      </c>
      <c r="AX128" s="842"/>
      <c r="AY128" s="842"/>
      <c r="AZ128" s="842"/>
      <c r="BA128" s="842"/>
      <c r="BB128" s="842"/>
      <c r="BC128" s="457">
        <v>202904200000</v>
      </c>
      <c r="BD128" s="459">
        <v>202231500000</v>
      </c>
      <c r="BE128" s="457">
        <v>672700000</v>
      </c>
      <c r="BF128" s="459">
        <v>0</v>
      </c>
      <c r="BG128" s="457">
        <v>188379635475</v>
      </c>
      <c r="BH128" s="457">
        <v>13851864525</v>
      </c>
      <c r="BI128" s="457">
        <v>74444456036</v>
      </c>
      <c r="BJ128" s="457">
        <v>113935179439</v>
      </c>
      <c r="BK128" s="457">
        <v>74392476990</v>
      </c>
      <c r="BL128" s="457">
        <v>51979046</v>
      </c>
      <c r="BM128" s="457" t="s">
        <v>625</v>
      </c>
      <c r="BN128" s="457" t="s">
        <v>465</v>
      </c>
      <c r="BO128" s="457" t="s">
        <v>626</v>
      </c>
    </row>
    <row r="129" spans="1:67" s="429" customFormat="1">
      <c r="B129" s="430"/>
      <c r="C129" s="430"/>
      <c r="D129" s="430"/>
      <c r="E129" s="430"/>
      <c r="F129" s="430"/>
      <c r="G129" s="430"/>
      <c r="H129" s="430"/>
      <c r="I129" s="430"/>
      <c r="J129" s="430"/>
      <c r="K129" s="430"/>
      <c r="M129" s="470"/>
      <c r="N129" s="843" t="s">
        <v>33</v>
      </c>
      <c r="O129" s="842"/>
      <c r="P129" s="843" t="s">
        <v>323</v>
      </c>
      <c r="Q129" s="842"/>
      <c r="R129" s="843"/>
      <c r="S129" s="842"/>
      <c r="T129" s="843"/>
      <c r="U129" s="842"/>
      <c r="V129" s="843"/>
      <c r="W129" s="842"/>
      <c r="X129" s="842"/>
      <c r="Y129" s="843"/>
      <c r="Z129" s="842"/>
      <c r="AA129" s="842"/>
      <c r="AB129" s="843"/>
      <c r="AC129" s="842"/>
      <c r="AD129" s="843"/>
      <c r="AE129" s="842"/>
      <c r="AF129" s="844" t="s">
        <v>26</v>
      </c>
      <c r="AG129" s="842"/>
      <c r="AH129" s="842"/>
      <c r="AI129" s="842"/>
      <c r="AJ129" s="842"/>
      <c r="AK129" s="842"/>
      <c r="AL129" s="842"/>
      <c r="AM129" s="842"/>
      <c r="AN129" s="843" t="s">
        <v>307</v>
      </c>
      <c r="AO129" s="842"/>
      <c r="AP129" s="842"/>
      <c r="AQ129" s="842"/>
      <c r="AR129" s="842"/>
      <c r="AS129" s="843" t="s">
        <v>310</v>
      </c>
      <c r="AT129" s="842"/>
      <c r="AU129" s="842"/>
      <c r="AV129" s="458" t="s">
        <v>99</v>
      </c>
      <c r="AW129" s="845" t="s">
        <v>311</v>
      </c>
      <c r="AX129" s="842"/>
      <c r="AY129" s="842"/>
      <c r="AZ129" s="842"/>
      <c r="BA129" s="842"/>
      <c r="BB129" s="842"/>
      <c r="BC129" s="457">
        <v>519000000</v>
      </c>
      <c r="BD129" s="459">
        <v>0</v>
      </c>
      <c r="BE129" s="457">
        <v>519000000</v>
      </c>
      <c r="BF129" s="459">
        <v>0</v>
      </c>
      <c r="BG129" s="457">
        <v>0</v>
      </c>
      <c r="BH129" s="457">
        <v>0</v>
      </c>
      <c r="BI129" s="457">
        <v>0</v>
      </c>
      <c r="BJ129" s="457">
        <v>0</v>
      </c>
      <c r="BK129" s="457">
        <v>0</v>
      </c>
      <c r="BL129" s="457">
        <v>0</v>
      </c>
      <c r="BM129" s="457" t="s">
        <v>465</v>
      </c>
      <c r="BN129" s="457" t="s">
        <v>465</v>
      </c>
      <c r="BO129" s="457" t="s">
        <v>465</v>
      </c>
    </row>
    <row r="130" spans="1:67" s="429" customFormat="1">
      <c r="B130" s="430"/>
      <c r="C130" s="430"/>
      <c r="D130" s="430"/>
      <c r="E130" s="430"/>
      <c r="F130" s="430"/>
      <c r="G130" s="430"/>
      <c r="H130" s="430"/>
      <c r="I130" s="430"/>
      <c r="J130" s="430"/>
      <c r="K130" s="430"/>
      <c r="M130" s="470"/>
      <c r="N130" s="843" t="s">
        <v>33</v>
      </c>
      <c r="O130" s="842"/>
      <c r="P130" s="843" t="s">
        <v>323</v>
      </c>
      <c r="Q130" s="842"/>
      <c r="R130" s="843"/>
      <c r="S130" s="842"/>
      <c r="T130" s="843"/>
      <c r="U130" s="842"/>
      <c r="V130" s="843"/>
      <c r="W130" s="842"/>
      <c r="X130" s="842"/>
      <c r="Y130" s="843"/>
      <c r="Z130" s="842"/>
      <c r="AA130" s="842"/>
      <c r="AB130" s="843"/>
      <c r="AC130" s="842"/>
      <c r="AD130" s="843"/>
      <c r="AE130" s="842"/>
      <c r="AF130" s="844" t="s">
        <v>26</v>
      </c>
      <c r="AG130" s="842"/>
      <c r="AH130" s="842"/>
      <c r="AI130" s="842"/>
      <c r="AJ130" s="842"/>
      <c r="AK130" s="842"/>
      <c r="AL130" s="842"/>
      <c r="AM130" s="842"/>
      <c r="AN130" s="843" t="s">
        <v>307</v>
      </c>
      <c r="AO130" s="842"/>
      <c r="AP130" s="842"/>
      <c r="AQ130" s="842"/>
      <c r="AR130" s="842"/>
      <c r="AS130" s="843" t="s">
        <v>310</v>
      </c>
      <c r="AT130" s="842"/>
      <c r="AU130" s="842"/>
      <c r="AV130" s="458" t="s">
        <v>42</v>
      </c>
      <c r="AW130" s="845" t="s">
        <v>312</v>
      </c>
      <c r="AX130" s="842"/>
      <c r="AY130" s="842"/>
      <c r="AZ130" s="842"/>
      <c r="BA130" s="842"/>
      <c r="BB130" s="842"/>
      <c r="BC130" s="457">
        <v>66513900000</v>
      </c>
      <c r="BD130" s="459">
        <v>20060985926</v>
      </c>
      <c r="BE130" s="457">
        <v>46452914074</v>
      </c>
      <c r="BF130" s="459">
        <v>0</v>
      </c>
      <c r="BG130" s="457">
        <v>13814101827</v>
      </c>
      <c r="BH130" s="457">
        <v>6246884099</v>
      </c>
      <c r="BI130" s="457">
        <v>9154415327</v>
      </c>
      <c r="BJ130" s="457">
        <v>4659686500</v>
      </c>
      <c r="BK130" s="457">
        <v>9113877258</v>
      </c>
      <c r="BL130" s="457">
        <v>40538069</v>
      </c>
      <c r="BM130" s="457" t="s">
        <v>483</v>
      </c>
      <c r="BN130" s="457" t="s">
        <v>465</v>
      </c>
      <c r="BO130" s="457" t="s">
        <v>465</v>
      </c>
    </row>
    <row r="131" spans="1:67" s="424" customFormat="1">
      <c r="B131" s="427"/>
      <c r="C131" s="427"/>
      <c r="D131" s="427"/>
      <c r="E131" s="427"/>
      <c r="F131" s="427"/>
      <c r="G131" s="427"/>
      <c r="H131" s="427"/>
      <c r="I131" s="427"/>
      <c r="J131" s="427"/>
      <c r="K131" s="427"/>
      <c r="M131" s="446"/>
      <c r="N131" s="853" t="s">
        <v>33</v>
      </c>
      <c r="O131" s="854"/>
      <c r="P131" s="853" t="s">
        <v>323</v>
      </c>
      <c r="Q131" s="854"/>
      <c r="R131" s="853" t="s">
        <v>316</v>
      </c>
      <c r="S131" s="854"/>
      <c r="T131" s="853"/>
      <c r="U131" s="854"/>
      <c r="V131" s="853"/>
      <c r="W131" s="854"/>
      <c r="X131" s="854"/>
      <c r="Y131" s="853"/>
      <c r="Z131" s="854"/>
      <c r="AA131" s="854"/>
      <c r="AB131" s="853"/>
      <c r="AC131" s="854"/>
      <c r="AD131" s="853"/>
      <c r="AE131" s="854"/>
      <c r="AF131" s="855" t="s">
        <v>344</v>
      </c>
      <c r="AG131" s="854"/>
      <c r="AH131" s="854"/>
      <c r="AI131" s="854"/>
      <c r="AJ131" s="854"/>
      <c r="AK131" s="854"/>
      <c r="AL131" s="854"/>
      <c r="AM131" s="854"/>
      <c r="AN131" s="853" t="s">
        <v>307</v>
      </c>
      <c r="AO131" s="854"/>
      <c r="AP131" s="854"/>
      <c r="AQ131" s="854"/>
      <c r="AR131" s="854"/>
      <c r="AS131" s="853" t="s">
        <v>310</v>
      </c>
      <c r="AT131" s="854"/>
      <c r="AU131" s="854"/>
      <c r="AV131" s="417" t="s">
        <v>99</v>
      </c>
      <c r="AW131" s="856" t="s">
        <v>311</v>
      </c>
      <c r="AX131" s="854"/>
      <c r="AY131" s="854"/>
      <c r="AZ131" s="854"/>
      <c r="BA131" s="854"/>
      <c r="BB131" s="854"/>
      <c r="BC131" s="418">
        <v>519000000</v>
      </c>
      <c r="BD131" s="419">
        <v>0</v>
      </c>
      <c r="BE131" s="418">
        <v>519000000</v>
      </c>
      <c r="BF131" s="419">
        <v>0</v>
      </c>
      <c r="BG131" s="419">
        <v>0</v>
      </c>
      <c r="BH131" s="419">
        <v>0</v>
      </c>
      <c r="BI131" s="419">
        <v>0</v>
      </c>
      <c r="BJ131" s="419">
        <v>0</v>
      </c>
      <c r="BK131" s="419">
        <v>0</v>
      </c>
      <c r="BL131" s="419">
        <v>0</v>
      </c>
      <c r="BM131" s="419" t="s">
        <v>465</v>
      </c>
      <c r="BN131" s="419" t="s">
        <v>465</v>
      </c>
      <c r="BO131" s="419" t="s">
        <v>465</v>
      </c>
    </row>
    <row r="132" spans="1:67" s="424" customFormat="1">
      <c r="B132" s="427"/>
      <c r="C132" s="427"/>
      <c r="D132" s="427"/>
      <c r="E132" s="427"/>
      <c r="F132" s="427"/>
      <c r="G132" s="427"/>
      <c r="H132" s="427"/>
      <c r="I132" s="427"/>
      <c r="J132" s="427"/>
      <c r="K132" s="427"/>
      <c r="M132" s="446"/>
      <c r="N132" s="853" t="s">
        <v>33</v>
      </c>
      <c r="O132" s="854"/>
      <c r="P132" s="853" t="s">
        <v>323</v>
      </c>
      <c r="Q132" s="854"/>
      <c r="R132" s="853" t="s">
        <v>316</v>
      </c>
      <c r="S132" s="854"/>
      <c r="T132" s="853" t="s">
        <v>313</v>
      </c>
      <c r="U132" s="854"/>
      <c r="V132" s="853"/>
      <c r="W132" s="854"/>
      <c r="X132" s="854"/>
      <c r="Y132" s="853"/>
      <c r="Z132" s="854"/>
      <c r="AA132" s="854"/>
      <c r="AB132" s="853"/>
      <c r="AC132" s="854"/>
      <c r="AD132" s="853"/>
      <c r="AE132" s="854"/>
      <c r="AF132" s="855" t="s">
        <v>345</v>
      </c>
      <c r="AG132" s="854"/>
      <c r="AH132" s="854"/>
      <c r="AI132" s="854"/>
      <c r="AJ132" s="854"/>
      <c r="AK132" s="854"/>
      <c r="AL132" s="854"/>
      <c r="AM132" s="854"/>
      <c r="AN132" s="853" t="s">
        <v>307</v>
      </c>
      <c r="AO132" s="854"/>
      <c r="AP132" s="854"/>
      <c r="AQ132" s="854"/>
      <c r="AR132" s="854"/>
      <c r="AS132" s="853" t="s">
        <v>310</v>
      </c>
      <c r="AT132" s="854"/>
      <c r="AU132" s="854"/>
      <c r="AV132" s="417" t="s">
        <v>99</v>
      </c>
      <c r="AW132" s="856" t="s">
        <v>311</v>
      </c>
      <c r="AX132" s="854"/>
      <c r="AY132" s="854"/>
      <c r="AZ132" s="854"/>
      <c r="BA132" s="854"/>
      <c r="BB132" s="854"/>
      <c r="BC132" s="418">
        <v>519000000</v>
      </c>
      <c r="BD132" s="419">
        <v>0</v>
      </c>
      <c r="BE132" s="418">
        <v>519000000</v>
      </c>
      <c r="BF132" s="419">
        <v>0</v>
      </c>
      <c r="BG132" s="419">
        <v>0</v>
      </c>
      <c r="BH132" s="419">
        <v>0</v>
      </c>
      <c r="BI132" s="419">
        <v>0</v>
      </c>
      <c r="BJ132" s="419">
        <v>0</v>
      </c>
      <c r="BK132" s="419">
        <v>0</v>
      </c>
      <c r="BL132" s="419">
        <v>0</v>
      </c>
      <c r="BM132" s="419" t="s">
        <v>465</v>
      </c>
      <c r="BN132" s="419" t="s">
        <v>465</v>
      </c>
      <c r="BO132" s="419" t="s">
        <v>465</v>
      </c>
    </row>
    <row r="133" spans="1:67" s="433" customFormat="1">
      <c r="A133" s="433" t="str">
        <f>+B133&amp;"-"&amp;C133&amp;"-"&amp;D133&amp;"-"&amp;E133&amp;"-"&amp;F133&amp;"-"&amp;G133&amp;"-"&amp;AV133</f>
        <v>A-3-2-1-1-0-11</v>
      </c>
      <c r="B133" s="434" t="str">
        <f t="shared" si="21"/>
        <v>A</v>
      </c>
      <c r="C133" s="434" t="str">
        <f t="shared" si="22"/>
        <v>3</v>
      </c>
      <c r="D133" s="434" t="str">
        <f t="shared" si="23"/>
        <v>2</v>
      </c>
      <c r="E133" s="434" t="str">
        <f t="shared" si="24"/>
        <v>1</v>
      </c>
      <c r="F133" s="434" t="str">
        <f t="shared" si="25"/>
        <v>1</v>
      </c>
      <c r="G133" s="434">
        <f t="shared" si="26"/>
        <v>0</v>
      </c>
      <c r="H133" s="434"/>
      <c r="I133" s="434"/>
      <c r="J133" s="434"/>
      <c r="K133" s="434"/>
      <c r="M133" s="447"/>
      <c r="N133" s="849" t="s">
        <v>33</v>
      </c>
      <c r="O133" s="850"/>
      <c r="P133" s="849" t="s">
        <v>323</v>
      </c>
      <c r="Q133" s="850"/>
      <c r="R133" s="849" t="s">
        <v>316</v>
      </c>
      <c r="S133" s="850"/>
      <c r="T133" s="849" t="s">
        <v>313</v>
      </c>
      <c r="U133" s="850"/>
      <c r="V133" s="849" t="s">
        <v>313</v>
      </c>
      <c r="W133" s="850"/>
      <c r="X133" s="850"/>
      <c r="Y133" s="849"/>
      <c r="Z133" s="850"/>
      <c r="AA133" s="850"/>
      <c r="AB133" s="849"/>
      <c r="AC133" s="850"/>
      <c r="AD133" s="849"/>
      <c r="AE133" s="850"/>
      <c r="AF133" s="852" t="s">
        <v>111</v>
      </c>
      <c r="AG133" s="850"/>
      <c r="AH133" s="850"/>
      <c r="AI133" s="850"/>
      <c r="AJ133" s="850"/>
      <c r="AK133" s="850"/>
      <c r="AL133" s="850"/>
      <c r="AM133" s="850"/>
      <c r="AN133" s="849" t="s">
        <v>307</v>
      </c>
      <c r="AO133" s="850"/>
      <c r="AP133" s="850"/>
      <c r="AQ133" s="850"/>
      <c r="AR133" s="850"/>
      <c r="AS133" s="849" t="s">
        <v>310</v>
      </c>
      <c r="AT133" s="850"/>
      <c r="AU133" s="850"/>
      <c r="AV133" s="435" t="s">
        <v>99</v>
      </c>
      <c r="AW133" s="851" t="s">
        <v>311</v>
      </c>
      <c r="AX133" s="850"/>
      <c r="AY133" s="850"/>
      <c r="AZ133" s="850"/>
      <c r="BA133" s="850"/>
      <c r="BB133" s="850"/>
      <c r="BC133" s="436">
        <v>519000000</v>
      </c>
      <c r="BD133" s="437">
        <v>0</v>
      </c>
      <c r="BE133" s="436">
        <v>519000000</v>
      </c>
      <c r="BF133" s="437">
        <v>0</v>
      </c>
      <c r="BG133" s="437">
        <v>0</v>
      </c>
      <c r="BH133" s="437">
        <v>0</v>
      </c>
      <c r="BI133" s="437">
        <v>0</v>
      </c>
      <c r="BJ133" s="437">
        <v>0</v>
      </c>
      <c r="BK133" s="437">
        <v>0</v>
      </c>
      <c r="BL133" s="437">
        <v>0</v>
      </c>
      <c r="BM133" s="436" t="s">
        <v>465</v>
      </c>
      <c r="BN133" s="437" t="s">
        <v>465</v>
      </c>
      <c r="BO133" s="436" t="s">
        <v>465</v>
      </c>
    </row>
    <row r="134" spans="1:67" s="424" customFormat="1" ht="14.45" customHeight="1">
      <c r="B134" s="427"/>
      <c r="C134" s="427"/>
      <c r="D134" s="427"/>
      <c r="E134" s="427"/>
      <c r="F134" s="427"/>
      <c r="G134" s="427"/>
      <c r="H134" s="427"/>
      <c r="I134" s="427"/>
      <c r="J134" s="427"/>
      <c r="K134" s="427"/>
      <c r="M134" s="446"/>
      <c r="N134" s="853" t="s">
        <v>33</v>
      </c>
      <c r="O134" s="854"/>
      <c r="P134" s="853" t="s">
        <v>323</v>
      </c>
      <c r="Q134" s="854"/>
      <c r="R134" s="853" t="s">
        <v>318</v>
      </c>
      <c r="S134" s="854"/>
      <c r="T134" s="853"/>
      <c r="U134" s="854"/>
      <c r="V134" s="853"/>
      <c r="W134" s="854"/>
      <c r="X134" s="854"/>
      <c r="Y134" s="853"/>
      <c r="Z134" s="854"/>
      <c r="AA134" s="854"/>
      <c r="AB134" s="853"/>
      <c r="AC134" s="854"/>
      <c r="AD134" s="853"/>
      <c r="AE134" s="854"/>
      <c r="AF134" s="855" t="s">
        <v>346</v>
      </c>
      <c r="AG134" s="854"/>
      <c r="AH134" s="854"/>
      <c r="AI134" s="854"/>
      <c r="AJ134" s="854"/>
      <c r="AK134" s="854"/>
      <c r="AL134" s="854"/>
      <c r="AM134" s="854"/>
      <c r="AN134" s="853" t="s">
        <v>307</v>
      </c>
      <c r="AO134" s="854"/>
      <c r="AP134" s="854"/>
      <c r="AQ134" s="854"/>
      <c r="AR134" s="854"/>
      <c r="AS134" s="853" t="s">
        <v>308</v>
      </c>
      <c r="AT134" s="854"/>
      <c r="AU134" s="854"/>
      <c r="AV134" s="417" t="s">
        <v>84</v>
      </c>
      <c r="AW134" s="856" t="s">
        <v>309</v>
      </c>
      <c r="AX134" s="854"/>
      <c r="AY134" s="854"/>
      <c r="AZ134" s="854"/>
      <c r="BA134" s="854"/>
      <c r="BB134" s="854"/>
      <c r="BC134" s="418">
        <v>186200000</v>
      </c>
      <c r="BD134" s="419">
        <v>0</v>
      </c>
      <c r="BE134" s="418">
        <v>186200000</v>
      </c>
      <c r="BF134" s="419">
        <v>0</v>
      </c>
      <c r="BG134" s="419">
        <v>0</v>
      </c>
      <c r="BH134" s="419">
        <v>0</v>
      </c>
      <c r="BI134" s="419">
        <v>0</v>
      </c>
      <c r="BJ134" s="419">
        <v>0</v>
      </c>
      <c r="BK134" s="419">
        <v>0</v>
      </c>
      <c r="BL134" s="419">
        <v>0</v>
      </c>
      <c r="BM134" s="419" t="s">
        <v>465</v>
      </c>
      <c r="BN134" s="419" t="s">
        <v>465</v>
      </c>
      <c r="BO134" s="419" t="s">
        <v>465</v>
      </c>
    </row>
    <row r="135" spans="1:67" s="424" customFormat="1" ht="14.45" customHeight="1">
      <c r="B135" s="427"/>
      <c r="C135" s="427"/>
      <c r="D135" s="427"/>
      <c r="E135" s="427"/>
      <c r="F135" s="427"/>
      <c r="G135" s="427"/>
      <c r="H135" s="427"/>
      <c r="I135" s="427"/>
      <c r="J135" s="427"/>
      <c r="K135" s="427"/>
      <c r="M135" s="446"/>
      <c r="N135" s="853" t="s">
        <v>33</v>
      </c>
      <c r="O135" s="854"/>
      <c r="P135" s="853" t="s">
        <v>323</v>
      </c>
      <c r="Q135" s="854"/>
      <c r="R135" s="853" t="s">
        <v>318</v>
      </c>
      <c r="S135" s="854"/>
      <c r="T135" s="853" t="s">
        <v>323</v>
      </c>
      <c r="U135" s="854"/>
      <c r="V135" s="853"/>
      <c r="W135" s="854"/>
      <c r="X135" s="854"/>
      <c r="Y135" s="853"/>
      <c r="Z135" s="854"/>
      <c r="AA135" s="854"/>
      <c r="AB135" s="853"/>
      <c r="AC135" s="854"/>
      <c r="AD135" s="853"/>
      <c r="AE135" s="854"/>
      <c r="AF135" s="855" t="s">
        <v>347</v>
      </c>
      <c r="AG135" s="854"/>
      <c r="AH135" s="854"/>
      <c r="AI135" s="854"/>
      <c r="AJ135" s="854"/>
      <c r="AK135" s="854"/>
      <c r="AL135" s="854"/>
      <c r="AM135" s="854"/>
      <c r="AN135" s="853" t="s">
        <v>307</v>
      </c>
      <c r="AO135" s="854"/>
      <c r="AP135" s="854"/>
      <c r="AQ135" s="854"/>
      <c r="AR135" s="854"/>
      <c r="AS135" s="853" t="s">
        <v>308</v>
      </c>
      <c r="AT135" s="854"/>
      <c r="AU135" s="854"/>
      <c r="AV135" s="417" t="s">
        <v>84</v>
      </c>
      <c r="AW135" s="856" t="s">
        <v>309</v>
      </c>
      <c r="AX135" s="854"/>
      <c r="AY135" s="854"/>
      <c r="AZ135" s="854"/>
      <c r="BA135" s="854"/>
      <c r="BB135" s="854"/>
      <c r="BC135" s="418">
        <v>186200000</v>
      </c>
      <c r="BD135" s="419">
        <v>0</v>
      </c>
      <c r="BE135" s="418">
        <v>186200000</v>
      </c>
      <c r="BF135" s="419">
        <v>0</v>
      </c>
      <c r="BG135" s="419">
        <v>0</v>
      </c>
      <c r="BH135" s="419">
        <v>0</v>
      </c>
      <c r="BI135" s="419">
        <v>0</v>
      </c>
      <c r="BJ135" s="419">
        <v>0</v>
      </c>
      <c r="BK135" s="419">
        <v>0</v>
      </c>
      <c r="BL135" s="419">
        <v>0</v>
      </c>
      <c r="BM135" s="419" t="s">
        <v>465</v>
      </c>
      <c r="BN135" s="419" t="s">
        <v>465</v>
      </c>
      <c r="BO135" s="419" t="s">
        <v>465</v>
      </c>
    </row>
    <row r="136" spans="1:67" s="433" customFormat="1">
      <c r="A136" s="433" t="str">
        <f t="shared" ref="A136" si="36">+B136&amp;"-"&amp;C136&amp;"-"&amp;D136&amp;"-"&amp;E136&amp;"-"&amp;F136&amp;"-"&amp;G136&amp;"-"&amp;AV136</f>
        <v>A-3-5-3-44-0-10</v>
      </c>
      <c r="B136" s="434" t="str">
        <f t="shared" si="21"/>
        <v>A</v>
      </c>
      <c r="C136" s="434" t="str">
        <f t="shared" si="22"/>
        <v>3</v>
      </c>
      <c r="D136" s="434" t="str">
        <f t="shared" si="23"/>
        <v>5</v>
      </c>
      <c r="E136" s="434" t="str">
        <f t="shared" si="24"/>
        <v>3</v>
      </c>
      <c r="F136" s="434" t="str">
        <f t="shared" si="25"/>
        <v>44</v>
      </c>
      <c r="G136" s="434">
        <f t="shared" si="26"/>
        <v>0</v>
      </c>
      <c r="H136" s="434"/>
      <c r="I136" s="434"/>
      <c r="J136" s="434"/>
      <c r="K136" s="434"/>
      <c r="M136" s="447"/>
      <c r="N136" s="849" t="s">
        <v>33</v>
      </c>
      <c r="O136" s="850"/>
      <c r="P136" s="849" t="s">
        <v>323</v>
      </c>
      <c r="Q136" s="850"/>
      <c r="R136" s="849" t="s">
        <v>318</v>
      </c>
      <c r="S136" s="850"/>
      <c r="T136" s="849" t="s">
        <v>323</v>
      </c>
      <c r="U136" s="850"/>
      <c r="V136" s="849" t="s">
        <v>348</v>
      </c>
      <c r="W136" s="850"/>
      <c r="X136" s="850"/>
      <c r="Y136" s="849"/>
      <c r="Z136" s="850"/>
      <c r="AA136" s="850"/>
      <c r="AB136" s="849"/>
      <c r="AC136" s="850"/>
      <c r="AD136" s="849"/>
      <c r="AE136" s="850"/>
      <c r="AF136" s="852" t="s">
        <v>112</v>
      </c>
      <c r="AG136" s="850"/>
      <c r="AH136" s="850"/>
      <c r="AI136" s="850"/>
      <c r="AJ136" s="850"/>
      <c r="AK136" s="850"/>
      <c r="AL136" s="850"/>
      <c r="AM136" s="850"/>
      <c r="AN136" s="849" t="s">
        <v>307</v>
      </c>
      <c r="AO136" s="850"/>
      <c r="AP136" s="850"/>
      <c r="AQ136" s="850"/>
      <c r="AR136" s="850"/>
      <c r="AS136" s="849" t="s">
        <v>308</v>
      </c>
      <c r="AT136" s="850"/>
      <c r="AU136" s="850"/>
      <c r="AV136" s="435" t="s">
        <v>84</v>
      </c>
      <c r="AW136" s="851" t="s">
        <v>309</v>
      </c>
      <c r="AX136" s="850"/>
      <c r="AY136" s="850"/>
      <c r="AZ136" s="850"/>
      <c r="BA136" s="850"/>
      <c r="BB136" s="850"/>
      <c r="BC136" s="436">
        <v>186200000</v>
      </c>
      <c r="BD136" s="437">
        <v>0</v>
      </c>
      <c r="BE136" s="436">
        <v>186200000</v>
      </c>
      <c r="BF136" s="437">
        <v>0</v>
      </c>
      <c r="BG136" s="437">
        <v>0</v>
      </c>
      <c r="BH136" s="437">
        <v>0</v>
      </c>
      <c r="BI136" s="437">
        <v>0</v>
      </c>
      <c r="BJ136" s="437">
        <v>0</v>
      </c>
      <c r="BK136" s="437">
        <v>0</v>
      </c>
      <c r="BL136" s="437">
        <v>0</v>
      </c>
      <c r="BM136" s="436" t="s">
        <v>465</v>
      </c>
      <c r="BN136" s="437" t="s">
        <v>465</v>
      </c>
      <c r="BO136" s="436" t="s">
        <v>465</v>
      </c>
    </row>
    <row r="137" spans="1:67" s="424" customFormat="1">
      <c r="B137" s="427"/>
      <c r="C137" s="427"/>
      <c r="D137" s="427"/>
      <c r="E137" s="427"/>
      <c r="F137" s="427"/>
      <c r="G137" s="427"/>
      <c r="H137" s="427"/>
      <c r="I137" s="427"/>
      <c r="J137" s="427"/>
      <c r="K137" s="427"/>
      <c r="M137" s="446"/>
      <c r="N137" s="853" t="s">
        <v>33</v>
      </c>
      <c r="O137" s="854"/>
      <c r="P137" s="853" t="s">
        <v>323</v>
      </c>
      <c r="Q137" s="854"/>
      <c r="R137" s="853" t="s">
        <v>326</v>
      </c>
      <c r="S137" s="854"/>
      <c r="T137" s="853"/>
      <c r="U137" s="854"/>
      <c r="V137" s="853"/>
      <c r="W137" s="854"/>
      <c r="X137" s="854"/>
      <c r="Y137" s="853"/>
      <c r="Z137" s="854"/>
      <c r="AA137" s="854"/>
      <c r="AB137" s="853"/>
      <c r="AC137" s="854"/>
      <c r="AD137" s="853"/>
      <c r="AE137" s="854"/>
      <c r="AF137" s="855" t="s">
        <v>349</v>
      </c>
      <c r="AG137" s="854"/>
      <c r="AH137" s="854"/>
      <c r="AI137" s="854"/>
      <c r="AJ137" s="854"/>
      <c r="AK137" s="854"/>
      <c r="AL137" s="854"/>
      <c r="AM137" s="854"/>
      <c r="AN137" s="853" t="s">
        <v>307</v>
      </c>
      <c r="AO137" s="854"/>
      <c r="AP137" s="854"/>
      <c r="AQ137" s="854"/>
      <c r="AR137" s="854"/>
      <c r="AS137" s="853" t="s">
        <v>308</v>
      </c>
      <c r="AT137" s="854"/>
      <c r="AU137" s="854"/>
      <c r="AV137" s="417" t="s">
        <v>84</v>
      </c>
      <c r="AW137" s="856" t="s">
        <v>309</v>
      </c>
      <c r="AX137" s="854"/>
      <c r="AY137" s="854"/>
      <c r="AZ137" s="854"/>
      <c r="BA137" s="854"/>
      <c r="BB137" s="854"/>
      <c r="BC137" s="418">
        <v>202718000000</v>
      </c>
      <c r="BD137" s="418">
        <v>202231500000</v>
      </c>
      <c r="BE137" s="418">
        <v>486500000</v>
      </c>
      <c r="BF137" s="419">
        <v>0</v>
      </c>
      <c r="BG137" s="418">
        <v>188379635475</v>
      </c>
      <c r="BH137" s="418">
        <v>13851864525</v>
      </c>
      <c r="BI137" s="418">
        <v>74444456036</v>
      </c>
      <c r="BJ137" s="418">
        <v>113935179439</v>
      </c>
      <c r="BK137" s="418">
        <v>74392476990</v>
      </c>
      <c r="BL137" s="418">
        <v>51979046</v>
      </c>
      <c r="BM137" s="418" t="s">
        <v>625</v>
      </c>
      <c r="BN137" s="419" t="s">
        <v>465</v>
      </c>
      <c r="BO137" s="418" t="s">
        <v>626</v>
      </c>
    </row>
    <row r="138" spans="1:67" s="424" customFormat="1" ht="14.45" customHeight="1">
      <c r="B138" s="427"/>
      <c r="C138" s="427"/>
      <c r="D138" s="427"/>
      <c r="E138" s="427"/>
      <c r="F138" s="427"/>
      <c r="G138" s="427"/>
      <c r="H138" s="427"/>
      <c r="I138" s="427"/>
      <c r="J138" s="427"/>
      <c r="K138" s="427"/>
      <c r="M138" s="446"/>
      <c r="N138" s="853" t="s">
        <v>33</v>
      </c>
      <c r="O138" s="854"/>
      <c r="P138" s="853" t="s">
        <v>323</v>
      </c>
      <c r="Q138" s="854"/>
      <c r="R138" s="853" t="s">
        <v>326</v>
      </c>
      <c r="S138" s="854"/>
      <c r="T138" s="853"/>
      <c r="U138" s="854"/>
      <c r="V138" s="853"/>
      <c r="W138" s="854"/>
      <c r="X138" s="854"/>
      <c r="Y138" s="853"/>
      <c r="Z138" s="854"/>
      <c r="AA138" s="854"/>
      <c r="AB138" s="853"/>
      <c r="AC138" s="854"/>
      <c r="AD138" s="853"/>
      <c r="AE138" s="854"/>
      <c r="AF138" s="855" t="s">
        <v>349</v>
      </c>
      <c r="AG138" s="854"/>
      <c r="AH138" s="854"/>
      <c r="AI138" s="854"/>
      <c r="AJ138" s="854"/>
      <c r="AK138" s="854"/>
      <c r="AL138" s="854"/>
      <c r="AM138" s="854"/>
      <c r="AN138" s="853" t="s">
        <v>307</v>
      </c>
      <c r="AO138" s="854"/>
      <c r="AP138" s="854"/>
      <c r="AQ138" s="854"/>
      <c r="AR138" s="854"/>
      <c r="AS138" s="853" t="s">
        <v>310</v>
      </c>
      <c r="AT138" s="854"/>
      <c r="AU138" s="854"/>
      <c r="AV138" s="417" t="s">
        <v>42</v>
      </c>
      <c r="AW138" s="856" t="s">
        <v>312</v>
      </c>
      <c r="AX138" s="854"/>
      <c r="AY138" s="854"/>
      <c r="AZ138" s="854"/>
      <c r="BA138" s="854"/>
      <c r="BB138" s="854"/>
      <c r="BC138" s="418">
        <v>66513900000</v>
      </c>
      <c r="BD138" s="418">
        <v>20060985926</v>
      </c>
      <c r="BE138" s="418">
        <v>46452914074</v>
      </c>
      <c r="BF138" s="419">
        <v>0</v>
      </c>
      <c r="BG138" s="418">
        <v>13814101827</v>
      </c>
      <c r="BH138" s="418">
        <v>6246884099</v>
      </c>
      <c r="BI138" s="418">
        <v>9154415327</v>
      </c>
      <c r="BJ138" s="418">
        <v>4659686500</v>
      </c>
      <c r="BK138" s="418">
        <v>9113877258</v>
      </c>
      <c r="BL138" s="418">
        <v>40538069</v>
      </c>
      <c r="BM138" s="418" t="s">
        <v>483</v>
      </c>
      <c r="BN138" s="419" t="s">
        <v>465</v>
      </c>
      <c r="BO138" s="419" t="s">
        <v>465</v>
      </c>
    </row>
    <row r="139" spans="1:67" s="424" customFormat="1">
      <c r="B139" s="427"/>
      <c r="C139" s="427"/>
      <c r="D139" s="427"/>
      <c r="E139" s="427"/>
      <c r="F139" s="427"/>
      <c r="G139" s="427"/>
      <c r="H139" s="427"/>
      <c r="I139" s="427"/>
      <c r="J139" s="427"/>
      <c r="K139" s="427"/>
      <c r="M139" s="446"/>
      <c r="N139" s="853" t="s">
        <v>33</v>
      </c>
      <c r="O139" s="854"/>
      <c r="P139" s="853" t="s">
        <v>323</v>
      </c>
      <c r="Q139" s="854"/>
      <c r="R139" s="853" t="s">
        <v>326</v>
      </c>
      <c r="S139" s="854"/>
      <c r="T139" s="853" t="s">
        <v>313</v>
      </c>
      <c r="U139" s="854"/>
      <c r="V139" s="853"/>
      <c r="W139" s="854"/>
      <c r="X139" s="854"/>
      <c r="Y139" s="853"/>
      <c r="Z139" s="854"/>
      <c r="AA139" s="854"/>
      <c r="AB139" s="853"/>
      <c r="AC139" s="854"/>
      <c r="AD139" s="853"/>
      <c r="AE139" s="854"/>
      <c r="AF139" s="855" t="s">
        <v>455</v>
      </c>
      <c r="AG139" s="854"/>
      <c r="AH139" s="854"/>
      <c r="AI139" s="854"/>
      <c r="AJ139" s="854"/>
      <c r="AK139" s="854"/>
      <c r="AL139" s="854"/>
      <c r="AM139" s="854"/>
      <c r="AN139" s="853" t="s">
        <v>307</v>
      </c>
      <c r="AO139" s="854"/>
      <c r="AP139" s="854"/>
      <c r="AQ139" s="854"/>
      <c r="AR139" s="854"/>
      <c r="AS139" s="853" t="s">
        <v>308</v>
      </c>
      <c r="AT139" s="854"/>
      <c r="AU139" s="854"/>
      <c r="AV139" s="417" t="s">
        <v>84</v>
      </c>
      <c r="AW139" s="856" t="s">
        <v>309</v>
      </c>
      <c r="AX139" s="854"/>
      <c r="AY139" s="854"/>
      <c r="AZ139" s="854"/>
      <c r="BA139" s="854"/>
      <c r="BB139" s="854"/>
      <c r="BC139" s="418">
        <v>420000000</v>
      </c>
      <c r="BD139" s="419">
        <v>0</v>
      </c>
      <c r="BE139" s="418">
        <v>420000000</v>
      </c>
      <c r="BF139" s="419">
        <v>0</v>
      </c>
      <c r="BG139" s="419">
        <v>0</v>
      </c>
      <c r="BH139" s="419">
        <v>0</v>
      </c>
      <c r="BI139" s="419">
        <v>0</v>
      </c>
      <c r="BJ139" s="419">
        <v>0</v>
      </c>
      <c r="BK139" s="419">
        <v>0</v>
      </c>
      <c r="BL139" s="419">
        <v>0</v>
      </c>
      <c r="BM139" s="419" t="s">
        <v>465</v>
      </c>
      <c r="BN139" s="419" t="s">
        <v>465</v>
      </c>
      <c r="BO139" s="419" t="s">
        <v>465</v>
      </c>
    </row>
    <row r="140" spans="1:67" s="424" customFormat="1">
      <c r="B140" s="427"/>
      <c r="C140" s="427"/>
      <c r="D140" s="427"/>
      <c r="E140" s="427"/>
      <c r="F140" s="427"/>
      <c r="G140" s="427"/>
      <c r="H140" s="427"/>
      <c r="I140" s="427"/>
      <c r="J140" s="427"/>
      <c r="K140" s="427"/>
      <c r="M140" s="446"/>
      <c r="N140" s="857" t="s">
        <v>33</v>
      </c>
      <c r="O140" s="854"/>
      <c r="P140" s="857" t="s">
        <v>323</v>
      </c>
      <c r="Q140" s="854"/>
      <c r="R140" s="857" t="s">
        <v>326</v>
      </c>
      <c r="S140" s="854"/>
      <c r="T140" s="857" t="s">
        <v>313</v>
      </c>
      <c r="U140" s="854"/>
      <c r="V140" s="857" t="s">
        <v>313</v>
      </c>
      <c r="W140" s="854"/>
      <c r="X140" s="854"/>
      <c r="Y140" s="857"/>
      <c r="Z140" s="854"/>
      <c r="AA140" s="854"/>
      <c r="AB140" s="857"/>
      <c r="AC140" s="854"/>
      <c r="AD140" s="857"/>
      <c r="AE140" s="854"/>
      <c r="AF140" s="858" t="s">
        <v>455</v>
      </c>
      <c r="AG140" s="854"/>
      <c r="AH140" s="854"/>
      <c r="AI140" s="854"/>
      <c r="AJ140" s="854"/>
      <c r="AK140" s="854"/>
      <c r="AL140" s="854"/>
      <c r="AM140" s="854"/>
      <c r="AN140" s="857" t="s">
        <v>307</v>
      </c>
      <c r="AO140" s="854"/>
      <c r="AP140" s="854"/>
      <c r="AQ140" s="854"/>
      <c r="AR140" s="854"/>
      <c r="AS140" s="857" t="s">
        <v>308</v>
      </c>
      <c r="AT140" s="854"/>
      <c r="AU140" s="854"/>
      <c r="AV140" s="420" t="s">
        <v>84</v>
      </c>
      <c r="AW140" s="859" t="s">
        <v>309</v>
      </c>
      <c r="AX140" s="854"/>
      <c r="AY140" s="854"/>
      <c r="AZ140" s="854"/>
      <c r="BA140" s="854"/>
      <c r="BB140" s="854"/>
      <c r="BC140" s="421">
        <v>420000000</v>
      </c>
      <c r="BD140" s="422">
        <v>0</v>
      </c>
      <c r="BE140" s="421">
        <v>420000000</v>
      </c>
      <c r="BF140" s="422">
        <v>0</v>
      </c>
      <c r="BG140" s="422">
        <v>0</v>
      </c>
      <c r="BH140" s="422">
        <v>0</v>
      </c>
      <c r="BI140" s="422">
        <v>0</v>
      </c>
      <c r="BJ140" s="422">
        <v>0</v>
      </c>
      <c r="BK140" s="422">
        <v>0</v>
      </c>
      <c r="BL140" s="422">
        <v>0</v>
      </c>
      <c r="BM140" s="422" t="s">
        <v>465</v>
      </c>
      <c r="BN140" s="422" t="s">
        <v>465</v>
      </c>
      <c r="BO140" s="422" t="s">
        <v>465</v>
      </c>
    </row>
    <row r="141" spans="1:67" s="433" customFormat="1">
      <c r="A141" s="433" t="str">
        <f t="shared" ref="A141" si="37">+B141&amp;"-"&amp;C141&amp;"-"&amp;D141&amp;"-"&amp;E141&amp;"-"&amp;F141&amp;"-"&amp;G141&amp;"-"&amp;AV141</f>
        <v>A-3-6-1-1-2-10</v>
      </c>
      <c r="B141" s="434" t="str">
        <f t="shared" si="21"/>
        <v>A</v>
      </c>
      <c r="C141" s="434" t="str">
        <f t="shared" si="22"/>
        <v>3</v>
      </c>
      <c r="D141" s="434" t="str">
        <f t="shared" si="23"/>
        <v>6</v>
      </c>
      <c r="E141" s="434" t="str">
        <f t="shared" si="24"/>
        <v>1</v>
      </c>
      <c r="F141" s="434" t="str">
        <f t="shared" si="25"/>
        <v>1</v>
      </c>
      <c r="G141" s="434" t="str">
        <f t="shared" si="26"/>
        <v>2</v>
      </c>
      <c r="H141" s="434"/>
      <c r="I141" s="434"/>
      <c r="J141" s="434"/>
      <c r="K141" s="434"/>
      <c r="M141" s="447"/>
      <c r="N141" s="849" t="s">
        <v>33</v>
      </c>
      <c r="O141" s="850"/>
      <c r="P141" s="849" t="s">
        <v>323</v>
      </c>
      <c r="Q141" s="850"/>
      <c r="R141" s="849" t="s">
        <v>326</v>
      </c>
      <c r="S141" s="850"/>
      <c r="T141" s="849" t="s">
        <v>313</v>
      </c>
      <c r="U141" s="850"/>
      <c r="V141" s="849" t="s">
        <v>313</v>
      </c>
      <c r="W141" s="850"/>
      <c r="X141" s="850"/>
      <c r="Y141" s="849" t="s">
        <v>316</v>
      </c>
      <c r="Z141" s="850"/>
      <c r="AA141" s="850"/>
      <c r="AB141" s="849"/>
      <c r="AC141" s="850"/>
      <c r="AD141" s="849"/>
      <c r="AE141" s="850"/>
      <c r="AF141" s="852" t="s">
        <v>456</v>
      </c>
      <c r="AG141" s="850"/>
      <c r="AH141" s="850"/>
      <c r="AI141" s="850"/>
      <c r="AJ141" s="850"/>
      <c r="AK141" s="850"/>
      <c r="AL141" s="850"/>
      <c r="AM141" s="850"/>
      <c r="AN141" s="849" t="s">
        <v>307</v>
      </c>
      <c r="AO141" s="850"/>
      <c r="AP141" s="850"/>
      <c r="AQ141" s="850"/>
      <c r="AR141" s="850"/>
      <c r="AS141" s="849" t="s">
        <v>308</v>
      </c>
      <c r="AT141" s="850"/>
      <c r="AU141" s="850"/>
      <c r="AV141" s="435" t="s">
        <v>84</v>
      </c>
      <c r="AW141" s="851" t="s">
        <v>309</v>
      </c>
      <c r="AX141" s="850"/>
      <c r="AY141" s="850"/>
      <c r="AZ141" s="850"/>
      <c r="BA141" s="850"/>
      <c r="BB141" s="850"/>
      <c r="BC141" s="436">
        <v>420000000</v>
      </c>
      <c r="BD141" s="437">
        <v>0</v>
      </c>
      <c r="BE141" s="436">
        <v>420000000</v>
      </c>
      <c r="BF141" s="437">
        <v>0</v>
      </c>
      <c r="BG141" s="437">
        <v>0</v>
      </c>
      <c r="BH141" s="437">
        <v>0</v>
      </c>
      <c r="BI141" s="437">
        <v>0</v>
      </c>
      <c r="BJ141" s="437">
        <v>0</v>
      </c>
      <c r="BK141" s="437">
        <v>0</v>
      </c>
      <c r="BL141" s="437">
        <v>0</v>
      </c>
      <c r="BM141" s="436" t="s">
        <v>465</v>
      </c>
      <c r="BN141" s="437" t="s">
        <v>465</v>
      </c>
      <c r="BO141" s="436" t="s">
        <v>465</v>
      </c>
    </row>
    <row r="142" spans="1:67" s="424" customFormat="1">
      <c r="B142" s="427" t="str">
        <f t="shared" si="21"/>
        <v>A</v>
      </c>
      <c r="C142" s="427" t="str">
        <f t="shared" si="22"/>
        <v>3</v>
      </c>
      <c r="D142" s="427" t="str">
        <f t="shared" si="23"/>
        <v>6</v>
      </c>
      <c r="E142" s="427" t="str">
        <f t="shared" si="24"/>
        <v>3</v>
      </c>
      <c r="F142" s="427"/>
      <c r="G142" s="427"/>
      <c r="H142" s="427"/>
      <c r="I142" s="427"/>
      <c r="J142" s="427"/>
      <c r="K142" s="427"/>
      <c r="M142" s="446"/>
      <c r="N142" s="853" t="s">
        <v>33</v>
      </c>
      <c r="O142" s="854"/>
      <c r="P142" s="853" t="s">
        <v>323</v>
      </c>
      <c r="Q142" s="854"/>
      <c r="R142" s="853" t="s">
        <v>326</v>
      </c>
      <c r="S142" s="854"/>
      <c r="T142" s="853" t="s">
        <v>323</v>
      </c>
      <c r="U142" s="854"/>
      <c r="V142" s="853"/>
      <c r="W142" s="854"/>
      <c r="X142" s="854"/>
      <c r="Y142" s="853"/>
      <c r="Z142" s="854"/>
      <c r="AA142" s="854"/>
      <c r="AB142" s="853"/>
      <c r="AC142" s="854"/>
      <c r="AD142" s="853"/>
      <c r="AE142" s="854"/>
      <c r="AF142" s="855" t="s">
        <v>350</v>
      </c>
      <c r="AG142" s="854"/>
      <c r="AH142" s="854"/>
      <c r="AI142" s="854"/>
      <c r="AJ142" s="854"/>
      <c r="AK142" s="854"/>
      <c r="AL142" s="854"/>
      <c r="AM142" s="854"/>
      <c r="AN142" s="853" t="s">
        <v>307</v>
      </c>
      <c r="AO142" s="854"/>
      <c r="AP142" s="854"/>
      <c r="AQ142" s="854"/>
      <c r="AR142" s="854"/>
      <c r="AS142" s="853" t="s">
        <v>308</v>
      </c>
      <c r="AT142" s="854"/>
      <c r="AU142" s="854"/>
      <c r="AV142" s="417" t="s">
        <v>84</v>
      </c>
      <c r="AW142" s="856" t="s">
        <v>309</v>
      </c>
      <c r="AX142" s="854"/>
      <c r="AY142" s="854"/>
      <c r="AZ142" s="854"/>
      <c r="BA142" s="854"/>
      <c r="BB142" s="854"/>
      <c r="BC142" s="418">
        <v>202298000000</v>
      </c>
      <c r="BD142" s="418">
        <v>202231500000</v>
      </c>
      <c r="BE142" s="418">
        <v>66500000</v>
      </c>
      <c r="BF142" s="419">
        <v>0</v>
      </c>
      <c r="BG142" s="418">
        <v>188379635475</v>
      </c>
      <c r="BH142" s="418">
        <v>13851864525</v>
      </c>
      <c r="BI142" s="418">
        <v>74444456036</v>
      </c>
      <c r="BJ142" s="418">
        <v>113935179439</v>
      </c>
      <c r="BK142" s="418">
        <v>74392476990</v>
      </c>
      <c r="BL142" s="418">
        <v>51979046</v>
      </c>
      <c r="BM142" s="418" t="s">
        <v>625</v>
      </c>
      <c r="BN142" s="419" t="s">
        <v>465</v>
      </c>
      <c r="BO142" s="418" t="s">
        <v>626</v>
      </c>
    </row>
    <row r="143" spans="1:67" s="424" customFormat="1" ht="14.45" customHeight="1">
      <c r="B143" s="427" t="str">
        <f t="shared" si="21"/>
        <v>A</v>
      </c>
      <c r="C143" s="427" t="str">
        <f t="shared" si="22"/>
        <v>3</v>
      </c>
      <c r="D143" s="427" t="str">
        <f t="shared" si="23"/>
        <v>6</v>
      </c>
      <c r="E143" s="427" t="str">
        <f t="shared" si="24"/>
        <v>3</v>
      </c>
      <c r="F143" s="427"/>
      <c r="G143" s="427"/>
      <c r="H143" s="427"/>
      <c r="I143" s="427"/>
      <c r="J143" s="427"/>
      <c r="K143" s="427"/>
      <c r="M143" s="446"/>
      <c r="N143" s="853" t="s">
        <v>33</v>
      </c>
      <c r="O143" s="854"/>
      <c r="P143" s="853" t="s">
        <v>323</v>
      </c>
      <c r="Q143" s="854"/>
      <c r="R143" s="853" t="s">
        <v>326</v>
      </c>
      <c r="S143" s="854"/>
      <c r="T143" s="853" t="s">
        <v>323</v>
      </c>
      <c r="U143" s="854"/>
      <c r="V143" s="853"/>
      <c r="W143" s="854"/>
      <c r="X143" s="854"/>
      <c r="Y143" s="853"/>
      <c r="Z143" s="854"/>
      <c r="AA143" s="854"/>
      <c r="AB143" s="853"/>
      <c r="AC143" s="854"/>
      <c r="AD143" s="853"/>
      <c r="AE143" s="854"/>
      <c r="AF143" s="855" t="s">
        <v>350</v>
      </c>
      <c r="AG143" s="854"/>
      <c r="AH143" s="854"/>
      <c r="AI143" s="854"/>
      <c r="AJ143" s="854"/>
      <c r="AK143" s="854"/>
      <c r="AL143" s="854"/>
      <c r="AM143" s="854"/>
      <c r="AN143" s="853" t="s">
        <v>307</v>
      </c>
      <c r="AO143" s="854"/>
      <c r="AP143" s="854"/>
      <c r="AQ143" s="854"/>
      <c r="AR143" s="854"/>
      <c r="AS143" s="853" t="s">
        <v>310</v>
      </c>
      <c r="AT143" s="854"/>
      <c r="AU143" s="854"/>
      <c r="AV143" s="417" t="s">
        <v>42</v>
      </c>
      <c r="AW143" s="856" t="s">
        <v>312</v>
      </c>
      <c r="AX143" s="854"/>
      <c r="AY143" s="854"/>
      <c r="AZ143" s="854"/>
      <c r="BA143" s="854"/>
      <c r="BB143" s="854"/>
      <c r="BC143" s="418">
        <v>66513900000</v>
      </c>
      <c r="BD143" s="418">
        <v>20060985926</v>
      </c>
      <c r="BE143" s="418">
        <v>46452914074</v>
      </c>
      <c r="BF143" s="419">
        <v>0</v>
      </c>
      <c r="BG143" s="418">
        <v>13814101827</v>
      </c>
      <c r="BH143" s="418">
        <v>6246884099</v>
      </c>
      <c r="BI143" s="418">
        <v>9154415327</v>
      </c>
      <c r="BJ143" s="418">
        <v>4659686500</v>
      </c>
      <c r="BK143" s="418">
        <v>9113877258</v>
      </c>
      <c r="BL143" s="418">
        <v>40538069</v>
      </c>
      <c r="BM143" s="418" t="s">
        <v>483</v>
      </c>
      <c r="BN143" s="419" t="s">
        <v>465</v>
      </c>
      <c r="BO143" s="419" t="s">
        <v>465</v>
      </c>
    </row>
    <row r="144" spans="1:67" s="433" customFormat="1">
      <c r="A144" s="433" t="str">
        <f t="shared" ref="A144:A145" si="38">+B144&amp;"-"&amp;C144&amp;"-"&amp;D144&amp;"-"&amp;E144&amp;"-"&amp;F144&amp;"-"&amp;G144&amp;"-"&amp;AV144</f>
        <v>A-3-6-3-4--10</v>
      </c>
      <c r="B144" s="434" t="str">
        <f t="shared" si="21"/>
        <v>A</v>
      </c>
      <c r="C144" s="434" t="str">
        <f t="shared" si="22"/>
        <v>3</v>
      </c>
      <c r="D144" s="434" t="str">
        <f t="shared" si="23"/>
        <v>6</v>
      </c>
      <c r="E144" s="434" t="str">
        <f t="shared" si="24"/>
        <v>3</v>
      </c>
      <c r="F144" s="434" t="str">
        <f t="shared" si="25"/>
        <v>4</v>
      </c>
      <c r="G144" s="434"/>
      <c r="H144" s="434"/>
      <c r="I144" s="434"/>
      <c r="J144" s="434"/>
      <c r="K144" s="434"/>
      <c r="M144" s="447"/>
      <c r="N144" s="849" t="s">
        <v>33</v>
      </c>
      <c r="O144" s="850"/>
      <c r="P144" s="849" t="s">
        <v>323</v>
      </c>
      <c r="Q144" s="850"/>
      <c r="R144" s="849" t="s">
        <v>326</v>
      </c>
      <c r="S144" s="850"/>
      <c r="T144" s="849" t="s">
        <v>323</v>
      </c>
      <c r="U144" s="850"/>
      <c r="V144" s="849" t="s">
        <v>317</v>
      </c>
      <c r="W144" s="850"/>
      <c r="X144" s="850"/>
      <c r="Y144" s="849"/>
      <c r="Z144" s="850"/>
      <c r="AA144" s="850"/>
      <c r="AB144" s="849"/>
      <c r="AC144" s="850"/>
      <c r="AD144" s="849"/>
      <c r="AE144" s="850"/>
      <c r="AF144" s="852" t="s">
        <v>113</v>
      </c>
      <c r="AG144" s="850"/>
      <c r="AH144" s="850"/>
      <c r="AI144" s="850"/>
      <c r="AJ144" s="850"/>
      <c r="AK144" s="850"/>
      <c r="AL144" s="850"/>
      <c r="AM144" s="850"/>
      <c r="AN144" s="849" t="s">
        <v>307</v>
      </c>
      <c r="AO144" s="850"/>
      <c r="AP144" s="850"/>
      <c r="AQ144" s="850"/>
      <c r="AR144" s="850"/>
      <c r="AS144" s="849" t="s">
        <v>308</v>
      </c>
      <c r="AT144" s="850"/>
      <c r="AU144" s="850"/>
      <c r="AV144" s="435" t="s">
        <v>84</v>
      </c>
      <c r="AW144" s="851" t="s">
        <v>309</v>
      </c>
      <c r="AX144" s="850"/>
      <c r="AY144" s="850"/>
      <c r="AZ144" s="850"/>
      <c r="BA144" s="850"/>
      <c r="BB144" s="850"/>
      <c r="BC144" s="436">
        <v>298000000</v>
      </c>
      <c r="BD144" s="436">
        <v>231500000</v>
      </c>
      <c r="BE144" s="436">
        <v>66500000</v>
      </c>
      <c r="BF144" s="437">
        <v>0</v>
      </c>
      <c r="BG144" s="436">
        <v>214066667</v>
      </c>
      <c r="BH144" s="436">
        <v>17433333</v>
      </c>
      <c r="BI144" s="436">
        <v>69300000</v>
      </c>
      <c r="BJ144" s="436">
        <v>144766667</v>
      </c>
      <c r="BK144" s="436">
        <v>69300000</v>
      </c>
      <c r="BL144" s="437">
        <v>0</v>
      </c>
      <c r="BM144" s="436" t="s">
        <v>627</v>
      </c>
      <c r="BN144" s="437" t="s">
        <v>465</v>
      </c>
      <c r="BO144" s="436" t="s">
        <v>465</v>
      </c>
    </row>
    <row r="145" spans="1:67" s="433" customFormat="1">
      <c r="A145" s="433" t="str">
        <f t="shared" si="38"/>
        <v>A-3-6-3-7--10</v>
      </c>
      <c r="B145" s="434" t="str">
        <f t="shared" si="21"/>
        <v>A</v>
      </c>
      <c r="C145" s="434" t="str">
        <f t="shared" si="22"/>
        <v>3</v>
      </c>
      <c r="D145" s="434" t="str">
        <f t="shared" si="23"/>
        <v>6</v>
      </c>
      <c r="E145" s="434" t="str">
        <f t="shared" si="24"/>
        <v>3</v>
      </c>
      <c r="F145" s="434" t="str">
        <f t="shared" si="25"/>
        <v>7</v>
      </c>
      <c r="G145" s="434"/>
      <c r="H145" s="434"/>
      <c r="I145" s="434"/>
      <c r="J145" s="434"/>
      <c r="K145" s="434"/>
      <c r="M145" s="447"/>
      <c r="N145" s="849" t="s">
        <v>33</v>
      </c>
      <c r="O145" s="850"/>
      <c r="P145" s="849" t="s">
        <v>323</v>
      </c>
      <c r="Q145" s="850"/>
      <c r="R145" s="849" t="s">
        <v>326</v>
      </c>
      <c r="S145" s="850"/>
      <c r="T145" s="849" t="s">
        <v>323</v>
      </c>
      <c r="U145" s="850"/>
      <c r="V145" s="849" t="s">
        <v>327</v>
      </c>
      <c r="W145" s="850"/>
      <c r="X145" s="850"/>
      <c r="Y145" s="849"/>
      <c r="Z145" s="850"/>
      <c r="AA145" s="850"/>
      <c r="AB145" s="849"/>
      <c r="AC145" s="850"/>
      <c r="AD145" s="849"/>
      <c r="AE145" s="850"/>
      <c r="AF145" s="852" t="s">
        <v>114</v>
      </c>
      <c r="AG145" s="850"/>
      <c r="AH145" s="850"/>
      <c r="AI145" s="850"/>
      <c r="AJ145" s="850"/>
      <c r="AK145" s="850"/>
      <c r="AL145" s="850"/>
      <c r="AM145" s="850"/>
      <c r="AN145" s="849" t="s">
        <v>307</v>
      </c>
      <c r="AO145" s="850"/>
      <c r="AP145" s="850"/>
      <c r="AQ145" s="850"/>
      <c r="AR145" s="850"/>
      <c r="AS145" s="849" t="s">
        <v>308</v>
      </c>
      <c r="AT145" s="850"/>
      <c r="AU145" s="850"/>
      <c r="AV145" s="435" t="s">
        <v>84</v>
      </c>
      <c r="AW145" s="851" t="s">
        <v>309</v>
      </c>
      <c r="AX145" s="850"/>
      <c r="AY145" s="850"/>
      <c r="AZ145" s="850"/>
      <c r="BA145" s="850"/>
      <c r="BB145" s="850"/>
      <c r="BC145" s="436">
        <v>202000000000</v>
      </c>
      <c r="BD145" s="436">
        <v>202000000000</v>
      </c>
      <c r="BE145" s="437">
        <v>0</v>
      </c>
      <c r="BF145" s="437">
        <v>0</v>
      </c>
      <c r="BG145" s="436">
        <v>188165568808</v>
      </c>
      <c r="BH145" s="436">
        <v>13834431192</v>
      </c>
      <c r="BI145" s="436">
        <v>74375156036</v>
      </c>
      <c r="BJ145" s="436">
        <v>113790412772</v>
      </c>
      <c r="BK145" s="436">
        <v>74323176990</v>
      </c>
      <c r="BL145" s="436">
        <v>51979046</v>
      </c>
      <c r="BM145" s="436" t="s">
        <v>628</v>
      </c>
      <c r="BN145" s="437" t="s">
        <v>465</v>
      </c>
      <c r="BO145" s="436" t="s">
        <v>626</v>
      </c>
    </row>
    <row r="146" spans="1:67" s="438" customFormat="1">
      <c r="B146" s="439" t="str">
        <f t="shared" si="21"/>
        <v>A</v>
      </c>
      <c r="C146" s="439" t="str">
        <f t="shared" si="22"/>
        <v>3</v>
      </c>
      <c r="D146" s="439" t="str">
        <f t="shared" si="23"/>
        <v>6</v>
      </c>
      <c r="E146" s="439" t="str">
        <f t="shared" si="24"/>
        <v>3</v>
      </c>
      <c r="F146" s="439" t="str">
        <f t="shared" si="25"/>
        <v>11</v>
      </c>
      <c r="G146" s="439"/>
      <c r="H146" s="439"/>
      <c r="I146" s="439"/>
      <c r="J146" s="439"/>
      <c r="K146" s="439"/>
      <c r="M146" s="448"/>
      <c r="N146" s="863" t="s">
        <v>33</v>
      </c>
      <c r="O146" s="864"/>
      <c r="P146" s="863" t="s">
        <v>323</v>
      </c>
      <c r="Q146" s="864"/>
      <c r="R146" s="863" t="s">
        <v>326</v>
      </c>
      <c r="S146" s="864"/>
      <c r="T146" s="863" t="s">
        <v>323</v>
      </c>
      <c r="U146" s="864"/>
      <c r="V146" s="863" t="s">
        <v>99</v>
      </c>
      <c r="W146" s="864"/>
      <c r="X146" s="864"/>
      <c r="Y146" s="863"/>
      <c r="Z146" s="864"/>
      <c r="AA146" s="864"/>
      <c r="AB146" s="863"/>
      <c r="AC146" s="864"/>
      <c r="AD146" s="863"/>
      <c r="AE146" s="864"/>
      <c r="AF146" s="866" t="s">
        <v>207</v>
      </c>
      <c r="AG146" s="864"/>
      <c r="AH146" s="864"/>
      <c r="AI146" s="864"/>
      <c r="AJ146" s="864"/>
      <c r="AK146" s="864"/>
      <c r="AL146" s="864"/>
      <c r="AM146" s="864"/>
      <c r="AN146" s="863" t="s">
        <v>307</v>
      </c>
      <c r="AO146" s="864"/>
      <c r="AP146" s="864"/>
      <c r="AQ146" s="864"/>
      <c r="AR146" s="864"/>
      <c r="AS146" s="863" t="s">
        <v>310</v>
      </c>
      <c r="AT146" s="864"/>
      <c r="AU146" s="864"/>
      <c r="AV146" s="440" t="s">
        <v>42</v>
      </c>
      <c r="AW146" s="865" t="s">
        <v>312</v>
      </c>
      <c r="AX146" s="864"/>
      <c r="AY146" s="864"/>
      <c r="AZ146" s="864"/>
      <c r="BA146" s="864"/>
      <c r="BB146" s="864"/>
      <c r="BC146" s="441">
        <v>66009000000</v>
      </c>
      <c r="BD146" s="441">
        <v>20060985926</v>
      </c>
      <c r="BE146" s="441">
        <v>45948014074</v>
      </c>
      <c r="BF146" s="442">
        <v>0</v>
      </c>
      <c r="BG146" s="441">
        <v>13814101827</v>
      </c>
      <c r="BH146" s="441">
        <v>6246884099</v>
      </c>
      <c r="BI146" s="441">
        <v>9154415327</v>
      </c>
      <c r="BJ146" s="441">
        <v>4659686500</v>
      </c>
      <c r="BK146" s="441">
        <v>9113877258</v>
      </c>
      <c r="BL146" s="441">
        <v>40538069</v>
      </c>
      <c r="BM146" s="441" t="s">
        <v>483</v>
      </c>
      <c r="BN146" s="442" t="s">
        <v>465</v>
      </c>
      <c r="BO146" s="441" t="s">
        <v>465</v>
      </c>
    </row>
    <row r="147" spans="1:67" s="433" customFormat="1">
      <c r="A147" s="433" t="str">
        <f t="shared" ref="A147:A149" si="39">+B147&amp;"-"&amp;C147&amp;"-"&amp;D147&amp;"-"&amp;E147&amp;"-"&amp;F147&amp;"-"&amp;G147&amp;"-"&amp;AV147</f>
        <v>A-3-6-3-11-1-16</v>
      </c>
      <c r="B147" s="434" t="str">
        <f t="shared" si="21"/>
        <v>A</v>
      </c>
      <c r="C147" s="434" t="str">
        <f t="shared" si="22"/>
        <v>3</v>
      </c>
      <c r="D147" s="434" t="str">
        <f t="shared" si="23"/>
        <v>6</v>
      </c>
      <c r="E147" s="434" t="str">
        <f t="shared" si="24"/>
        <v>3</v>
      </c>
      <c r="F147" s="434" t="str">
        <f t="shared" si="25"/>
        <v>11</v>
      </c>
      <c r="G147" s="434" t="str">
        <f t="shared" ref="G147:G210" si="40">+Y147</f>
        <v>1</v>
      </c>
      <c r="H147" s="434"/>
      <c r="I147" s="434"/>
      <c r="J147" s="434"/>
      <c r="K147" s="434"/>
      <c r="M147" s="447"/>
      <c r="N147" s="849" t="s">
        <v>33</v>
      </c>
      <c r="O147" s="850"/>
      <c r="P147" s="849" t="s">
        <v>323</v>
      </c>
      <c r="Q147" s="850"/>
      <c r="R147" s="849" t="s">
        <v>326</v>
      </c>
      <c r="S147" s="850"/>
      <c r="T147" s="849" t="s">
        <v>323</v>
      </c>
      <c r="U147" s="850"/>
      <c r="V147" s="849" t="s">
        <v>99</v>
      </c>
      <c r="W147" s="850"/>
      <c r="X147" s="850"/>
      <c r="Y147" s="849" t="s">
        <v>313</v>
      </c>
      <c r="Z147" s="850"/>
      <c r="AA147" s="850"/>
      <c r="AB147" s="849" t="s">
        <v>270</v>
      </c>
      <c r="AC147" s="850"/>
      <c r="AD147" s="849" t="s">
        <v>270</v>
      </c>
      <c r="AE147" s="850"/>
      <c r="AF147" s="852" t="s">
        <v>115</v>
      </c>
      <c r="AG147" s="850"/>
      <c r="AH147" s="850"/>
      <c r="AI147" s="850"/>
      <c r="AJ147" s="850"/>
      <c r="AK147" s="850"/>
      <c r="AL147" s="850"/>
      <c r="AM147" s="850"/>
      <c r="AN147" s="849" t="s">
        <v>307</v>
      </c>
      <c r="AO147" s="850"/>
      <c r="AP147" s="850"/>
      <c r="AQ147" s="850"/>
      <c r="AR147" s="850"/>
      <c r="AS147" s="849" t="s">
        <v>310</v>
      </c>
      <c r="AT147" s="850"/>
      <c r="AU147" s="850"/>
      <c r="AV147" s="435" t="s">
        <v>42</v>
      </c>
      <c r="AW147" s="851" t="s">
        <v>312</v>
      </c>
      <c r="AX147" s="850"/>
      <c r="AY147" s="850"/>
      <c r="AZ147" s="850"/>
      <c r="BA147" s="850"/>
      <c r="BB147" s="850"/>
      <c r="BC147" s="436">
        <v>58014500000</v>
      </c>
      <c r="BD147" s="436">
        <v>12141485926</v>
      </c>
      <c r="BE147" s="436">
        <v>45873014074</v>
      </c>
      <c r="BF147" s="437">
        <v>0</v>
      </c>
      <c r="BG147" s="436">
        <v>6122890283</v>
      </c>
      <c r="BH147" s="436">
        <v>6018595643</v>
      </c>
      <c r="BI147" s="436">
        <v>5301144983</v>
      </c>
      <c r="BJ147" s="436">
        <v>821745300</v>
      </c>
      <c r="BK147" s="436">
        <v>5260606914</v>
      </c>
      <c r="BL147" s="436">
        <v>40538069</v>
      </c>
      <c r="BM147" s="436" t="s">
        <v>629</v>
      </c>
      <c r="BN147" s="437" t="s">
        <v>465</v>
      </c>
      <c r="BO147" s="436" t="s">
        <v>465</v>
      </c>
    </row>
    <row r="148" spans="1:67" s="433" customFormat="1">
      <c r="A148" s="433" t="str">
        <f t="shared" si="39"/>
        <v>A-3-6-3-11-2-16</v>
      </c>
      <c r="B148" s="434" t="str">
        <f t="shared" si="21"/>
        <v>A</v>
      </c>
      <c r="C148" s="434" t="str">
        <f t="shared" si="22"/>
        <v>3</v>
      </c>
      <c r="D148" s="434" t="str">
        <f t="shared" si="23"/>
        <v>6</v>
      </c>
      <c r="E148" s="434" t="str">
        <f t="shared" si="24"/>
        <v>3</v>
      </c>
      <c r="F148" s="434" t="str">
        <f t="shared" si="25"/>
        <v>11</v>
      </c>
      <c r="G148" s="434" t="str">
        <f t="shared" si="40"/>
        <v>2</v>
      </c>
      <c r="H148" s="434"/>
      <c r="I148" s="434"/>
      <c r="J148" s="434"/>
      <c r="K148" s="434"/>
      <c r="M148" s="447"/>
      <c r="N148" s="849" t="s">
        <v>33</v>
      </c>
      <c r="O148" s="850"/>
      <c r="P148" s="849" t="s">
        <v>323</v>
      </c>
      <c r="Q148" s="850"/>
      <c r="R148" s="849" t="s">
        <v>326</v>
      </c>
      <c r="S148" s="850"/>
      <c r="T148" s="849" t="s">
        <v>323</v>
      </c>
      <c r="U148" s="850"/>
      <c r="V148" s="849" t="s">
        <v>99</v>
      </c>
      <c r="W148" s="850"/>
      <c r="X148" s="850"/>
      <c r="Y148" s="849" t="s">
        <v>316</v>
      </c>
      <c r="Z148" s="850"/>
      <c r="AA148" s="850"/>
      <c r="AB148" s="849" t="s">
        <v>270</v>
      </c>
      <c r="AC148" s="850"/>
      <c r="AD148" s="849" t="s">
        <v>270</v>
      </c>
      <c r="AE148" s="850"/>
      <c r="AF148" s="852" t="s">
        <v>116</v>
      </c>
      <c r="AG148" s="850"/>
      <c r="AH148" s="850"/>
      <c r="AI148" s="850"/>
      <c r="AJ148" s="850"/>
      <c r="AK148" s="850"/>
      <c r="AL148" s="850"/>
      <c r="AM148" s="850"/>
      <c r="AN148" s="849" t="s">
        <v>307</v>
      </c>
      <c r="AO148" s="850"/>
      <c r="AP148" s="850"/>
      <c r="AQ148" s="850"/>
      <c r="AR148" s="850"/>
      <c r="AS148" s="849" t="s">
        <v>310</v>
      </c>
      <c r="AT148" s="850"/>
      <c r="AU148" s="850"/>
      <c r="AV148" s="435" t="s">
        <v>42</v>
      </c>
      <c r="AW148" s="851" t="s">
        <v>312</v>
      </c>
      <c r="AX148" s="850"/>
      <c r="AY148" s="850"/>
      <c r="AZ148" s="850"/>
      <c r="BA148" s="850"/>
      <c r="BB148" s="850"/>
      <c r="BC148" s="436">
        <v>7994500000</v>
      </c>
      <c r="BD148" s="436">
        <v>7919500000</v>
      </c>
      <c r="BE148" s="436">
        <v>75000000</v>
      </c>
      <c r="BF148" s="437">
        <v>0</v>
      </c>
      <c r="BG148" s="436">
        <v>7691211544</v>
      </c>
      <c r="BH148" s="436">
        <v>228288456</v>
      </c>
      <c r="BI148" s="436">
        <v>3853270344</v>
      </c>
      <c r="BJ148" s="436">
        <v>3837941200</v>
      </c>
      <c r="BK148" s="436">
        <v>3853270344</v>
      </c>
      <c r="BL148" s="437">
        <v>0</v>
      </c>
      <c r="BM148" s="436" t="s">
        <v>630</v>
      </c>
      <c r="BN148" s="437" t="s">
        <v>465</v>
      </c>
      <c r="BO148" s="436" t="s">
        <v>465</v>
      </c>
    </row>
    <row r="149" spans="1:67" s="433" customFormat="1">
      <c r="A149" s="433" t="str">
        <f t="shared" si="39"/>
        <v>A-3-6-3-66--16</v>
      </c>
      <c r="B149" s="434" t="str">
        <f t="shared" si="21"/>
        <v>A</v>
      </c>
      <c r="C149" s="434" t="str">
        <f t="shared" si="22"/>
        <v>3</v>
      </c>
      <c r="D149" s="434" t="str">
        <f t="shared" si="23"/>
        <v>6</v>
      </c>
      <c r="E149" s="434" t="str">
        <f t="shared" si="24"/>
        <v>3</v>
      </c>
      <c r="F149" s="434" t="str">
        <f t="shared" si="25"/>
        <v>66</v>
      </c>
      <c r="G149" s="434"/>
      <c r="H149" s="434"/>
      <c r="I149" s="434"/>
      <c r="J149" s="434"/>
      <c r="K149" s="434"/>
      <c r="M149" s="447"/>
      <c r="N149" s="849" t="s">
        <v>33</v>
      </c>
      <c r="O149" s="850"/>
      <c r="P149" s="849" t="s">
        <v>323</v>
      </c>
      <c r="Q149" s="850"/>
      <c r="R149" s="849" t="s">
        <v>326</v>
      </c>
      <c r="S149" s="850"/>
      <c r="T149" s="849" t="s">
        <v>323</v>
      </c>
      <c r="U149" s="850"/>
      <c r="V149" s="849" t="s">
        <v>351</v>
      </c>
      <c r="W149" s="850"/>
      <c r="X149" s="850"/>
      <c r="Y149" s="849"/>
      <c r="Z149" s="850"/>
      <c r="AA149" s="850"/>
      <c r="AB149" s="849"/>
      <c r="AC149" s="850"/>
      <c r="AD149" s="849"/>
      <c r="AE149" s="850"/>
      <c r="AF149" s="852" t="s">
        <v>117</v>
      </c>
      <c r="AG149" s="850"/>
      <c r="AH149" s="850"/>
      <c r="AI149" s="850"/>
      <c r="AJ149" s="850"/>
      <c r="AK149" s="850"/>
      <c r="AL149" s="850"/>
      <c r="AM149" s="850"/>
      <c r="AN149" s="849" t="s">
        <v>307</v>
      </c>
      <c r="AO149" s="850"/>
      <c r="AP149" s="850"/>
      <c r="AQ149" s="850"/>
      <c r="AR149" s="850"/>
      <c r="AS149" s="849" t="s">
        <v>310</v>
      </c>
      <c r="AT149" s="850"/>
      <c r="AU149" s="850"/>
      <c r="AV149" s="435" t="s">
        <v>42</v>
      </c>
      <c r="AW149" s="851" t="s">
        <v>312</v>
      </c>
      <c r="AX149" s="850"/>
      <c r="AY149" s="850"/>
      <c r="AZ149" s="850"/>
      <c r="BA149" s="850"/>
      <c r="BB149" s="850"/>
      <c r="BC149" s="436">
        <v>504900000</v>
      </c>
      <c r="BD149" s="437">
        <v>0</v>
      </c>
      <c r="BE149" s="436">
        <v>504900000</v>
      </c>
      <c r="BF149" s="437">
        <v>0</v>
      </c>
      <c r="BG149" s="437">
        <v>0</v>
      </c>
      <c r="BH149" s="437">
        <v>0</v>
      </c>
      <c r="BI149" s="437">
        <v>0</v>
      </c>
      <c r="BJ149" s="437">
        <v>0</v>
      </c>
      <c r="BK149" s="437">
        <v>0</v>
      </c>
      <c r="BL149" s="437">
        <v>0</v>
      </c>
      <c r="BM149" s="436" t="s">
        <v>465</v>
      </c>
      <c r="BN149" s="437" t="s">
        <v>465</v>
      </c>
      <c r="BO149" s="436" t="s">
        <v>465</v>
      </c>
    </row>
    <row r="150" spans="1:67" s="429" customFormat="1">
      <c r="B150" s="430" t="str">
        <f t="shared" si="21"/>
        <v>C</v>
      </c>
      <c r="C150" s="430"/>
      <c r="D150" s="430"/>
      <c r="E150" s="430"/>
      <c r="F150" s="430"/>
      <c r="G150" s="430"/>
      <c r="H150" s="430"/>
      <c r="I150" s="430"/>
      <c r="J150" s="430"/>
      <c r="K150" s="430"/>
      <c r="M150" s="470"/>
      <c r="N150" s="843" t="s">
        <v>118</v>
      </c>
      <c r="O150" s="842"/>
      <c r="P150" s="843"/>
      <c r="Q150" s="842"/>
      <c r="R150" s="843"/>
      <c r="S150" s="842"/>
      <c r="T150" s="843"/>
      <c r="U150" s="842"/>
      <c r="V150" s="843"/>
      <c r="W150" s="842"/>
      <c r="X150" s="842"/>
      <c r="Y150" s="843"/>
      <c r="Z150" s="842"/>
      <c r="AA150" s="842"/>
      <c r="AB150" s="843"/>
      <c r="AC150" s="842"/>
      <c r="AD150" s="843"/>
      <c r="AE150" s="842"/>
      <c r="AF150" s="844" t="s">
        <v>27</v>
      </c>
      <c r="AG150" s="842"/>
      <c r="AH150" s="842"/>
      <c r="AI150" s="842"/>
      <c r="AJ150" s="842"/>
      <c r="AK150" s="842"/>
      <c r="AL150" s="842"/>
      <c r="AM150" s="842"/>
      <c r="AN150" s="843" t="s">
        <v>307</v>
      </c>
      <c r="AO150" s="842"/>
      <c r="AP150" s="842"/>
      <c r="AQ150" s="842"/>
      <c r="AR150" s="842"/>
      <c r="AS150" s="843" t="s">
        <v>308</v>
      </c>
      <c r="AT150" s="842"/>
      <c r="AU150" s="842"/>
      <c r="AV150" s="458" t="s">
        <v>84</v>
      </c>
      <c r="AW150" s="845" t="s">
        <v>309</v>
      </c>
      <c r="AX150" s="842"/>
      <c r="AY150" s="842"/>
      <c r="AZ150" s="842"/>
      <c r="BA150" s="842"/>
      <c r="BB150" s="842"/>
      <c r="BC150" s="457">
        <v>14000000000</v>
      </c>
      <c r="BD150" s="459">
        <v>11860004924</v>
      </c>
      <c r="BE150" s="457">
        <v>2139995076</v>
      </c>
      <c r="BF150" s="459">
        <v>15099334179</v>
      </c>
      <c r="BG150" s="457">
        <v>8744340221</v>
      </c>
      <c r="BH150" s="457">
        <v>3115664703</v>
      </c>
      <c r="BI150" s="457">
        <v>2393342290</v>
      </c>
      <c r="BJ150" s="457">
        <v>6350997931</v>
      </c>
      <c r="BK150" s="457">
        <v>2272720068</v>
      </c>
      <c r="BL150" s="457">
        <v>120622222</v>
      </c>
      <c r="BM150" s="457" t="s">
        <v>631</v>
      </c>
      <c r="BN150" s="457" t="s">
        <v>632</v>
      </c>
      <c r="BO150" s="457" t="s">
        <v>633</v>
      </c>
    </row>
    <row r="151" spans="1:67" s="429" customFormat="1">
      <c r="B151" s="430" t="str">
        <f t="shared" si="21"/>
        <v>C</v>
      </c>
      <c r="C151" s="430"/>
      <c r="D151" s="430"/>
      <c r="E151" s="430"/>
      <c r="F151" s="430"/>
      <c r="G151" s="430"/>
      <c r="H151" s="430"/>
      <c r="I151" s="430"/>
      <c r="J151" s="430"/>
      <c r="K151" s="430"/>
      <c r="M151" s="470"/>
      <c r="N151" s="843" t="s">
        <v>118</v>
      </c>
      <c r="O151" s="842"/>
      <c r="P151" s="843"/>
      <c r="Q151" s="842"/>
      <c r="R151" s="843"/>
      <c r="S151" s="842"/>
      <c r="T151" s="843"/>
      <c r="U151" s="842"/>
      <c r="V151" s="843"/>
      <c r="W151" s="842"/>
      <c r="X151" s="842"/>
      <c r="Y151" s="843"/>
      <c r="Z151" s="842"/>
      <c r="AA151" s="842"/>
      <c r="AB151" s="843"/>
      <c r="AC151" s="842"/>
      <c r="AD151" s="843"/>
      <c r="AE151" s="842"/>
      <c r="AF151" s="844" t="s">
        <v>27</v>
      </c>
      <c r="AG151" s="842"/>
      <c r="AH151" s="842"/>
      <c r="AI151" s="842"/>
      <c r="AJ151" s="842"/>
      <c r="AK151" s="842"/>
      <c r="AL151" s="842"/>
      <c r="AM151" s="842"/>
      <c r="AN151" s="843" t="s">
        <v>307</v>
      </c>
      <c r="AO151" s="842"/>
      <c r="AP151" s="842"/>
      <c r="AQ151" s="842"/>
      <c r="AR151" s="842"/>
      <c r="AS151" s="843" t="s">
        <v>308</v>
      </c>
      <c r="AT151" s="842"/>
      <c r="AU151" s="842"/>
      <c r="AV151" s="458" t="s">
        <v>337</v>
      </c>
      <c r="AW151" s="845" t="s">
        <v>355</v>
      </c>
      <c r="AX151" s="842"/>
      <c r="AY151" s="842"/>
      <c r="AZ151" s="842"/>
      <c r="BA151" s="842"/>
      <c r="BB151" s="842"/>
      <c r="BC151" s="457">
        <v>5000000000</v>
      </c>
      <c r="BD151" s="459">
        <v>5000000000</v>
      </c>
      <c r="BE151" s="457">
        <v>0</v>
      </c>
      <c r="BF151" s="459">
        <v>4021085821</v>
      </c>
      <c r="BG151" s="457">
        <v>5000000000</v>
      </c>
      <c r="BH151" s="457">
        <v>0</v>
      </c>
      <c r="BI151" s="457">
        <v>0</v>
      </c>
      <c r="BJ151" s="457">
        <v>5000000000</v>
      </c>
      <c r="BK151" s="457">
        <v>0</v>
      </c>
      <c r="BL151" s="457">
        <v>0</v>
      </c>
      <c r="BM151" s="457" t="s">
        <v>465</v>
      </c>
      <c r="BN151" s="457" t="s">
        <v>465</v>
      </c>
      <c r="BO151" s="457" t="s">
        <v>465</v>
      </c>
    </row>
    <row r="152" spans="1:67" s="429" customFormat="1">
      <c r="B152" s="430" t="str">
        <f t="shared" si="21"/>
        <v>C</v>
      </c>
      <c r="C152" s="430"/>
      <c r="D152" s="430"/>
      <c r="E152" s="430"/>
      <c r="F152" s="430"/>
      <c r="G152" s="430"/>
      <c r="H152" s="430"/>
      <c r="I152" s="430"/>
      <c r="J152" s="430"/>
      <c r="K152" s="430"/>
      <c r="M152" s="470"/>
      <c r="N152" s="843" t="s">
        <v>118</v>
      </c>
      <c r="O152" s="842"/>
      <c r="P152" s="843"/>
      <c r="Q152" s="842"/>
      <c r="R152" s="843"/>
      <c r="S152" s="842"/>
      <c r="T152" s="843"/>
      <c r="U152" s="842"/>
      <c r="V152" s="843"/>
      <c r="W152" s="842"/>
      <c r="X152" s="842"/>
      <c r="Y152" s="843"/>
      <c r="Z152" s="842"/>
      <c r="AA152" s="842"/>
      <c r="AB152" s="843"/>
      <c r="AC152" s="842"/>
      <c r="AD152" s="843"/>
      <c r="AE152" s="842"/>
      <c r="AF152" s="844" t="s">
        <v>27</v>
      </c>
      <c r="AG152" s="842"/>
      <c r="AH152" s="842"/>
      <c r="AI152" s="842"/>
      <c r="AJ152" s="842"/>
      <c r="AK152" s="842"/>
      <c r="AL152" s="842"/>
      <c r="AM152" s="842"/>
      <c r="AN152" s="843" t="s">
        <v>307</v>
      </c>
      <c r="AO152" s="842"/>
      <c r="AP152" s="842"/>
      <c r="AQ152" s="842"/>
      <c r="AR152" s="842"/>
      <c r="AS152" s="843" t="s">
        <v>308</v>
      </c>
      <c r="AT152" s="842"/>
      <c r="AU152" s="842"/>
      <c r="AV152" s="458" t="s">
        <v>320</v>
      </c>
      <c r="AW152" s="845" t="s">
        <v>457</v>
      </c>
      <c r="AX152" s="842"/>
      <c r="AY152" s="842"/>
      <c r="AZ152" s="842"/>
      <c r="BA152" s="842"/>
      <c r="BB152" s="842"/>
      <c r="BC152" s="457">
        <v>2815325822</v>
      </c>
      <c r="BD152" s="459">
        <v>306000000</v>
      </c>
      <c r="BE152" s="457">
        <v>2509325822</v>
      </c>
      <c r="BF152" s="459">
        <v>0</v>
      </c>
      <c r="BG152" s="457">
        <v>0</v>
      </c>
      <c r="BH152" s="457">
        <v>306000000</v>
      </c>
      <c r="BI152" s="457">
        <v>0</v>
      </c>
      <c r="BJ152" s="457">
        <v>0</v>
      </c>
      <c r="BK152" s="457">
        <v>0</v>
      </c>
      <c r="BL152" s="457">
        <v>0</v>
      </c>
      <c r="BM152" s="457" t="s">
        <v>465</v>
      </c>
      <c r="BN152" s="457" t="s">
        <v>465</v>
      </c>
      <c r="BO152" s="457" t="s">
        <v>465</v>
      </c>
    </row>
    <row r="153" spans="1:67" s="424" customFormat="1" ht="14.45" customHeight="1">
      <c r="B153" s="427" t="str">
        <f t="shared" ref="B153:B216" si="41">+N153</f>
        <v>C</v>
      </c>
      <c r="C153" s="427" t="str">
        <f t="shared" ref="C153:C216" si="42">+P153</f>
        <v>2502</v>
      </c>
      <c r="D153" s="427"/>
      <c r="E153" s="427"/>
      <c r="F153" s="427"/>
      <c r="G153" s="427"/>
      <c r="H153" s="427"/>
      <c r="I153" s="427"/>
      <c r="J153" s="427"/>
      <c r="K153" s="427"/>
      <c r="M153" s="446"/>
      <c r="N153" s="853" t="s">
        <v>118</v>
      </c>
      <c r="O153" s="854"/>
      <c r="P153" s="853" t="s">
        <v>356</v>
      </c>
      <c r="Q153" s="854"/>
      <c r="R153" s="853"/>
      <c r="S153" s="854"/>
      <c r="T153" s="853"/>
      <c r="U153" s="854"/>
      <c r="V153" s="853"/>
      <c r="W153" s="854"/>
      <c r="X153" s="854"/>
      <c r="Y153" s="853"/>
      <c r="Z153" s="854"/>
      <c r="AA153" s="854"/>
      <c r="AB153" s="853"/>
      <c r="AC153" s="854"/>
      <c r="AD153" s="853"/>
      <c r="AE153" s="854"/>
      <c r="AF153" s="855" t="s">
        <v>357</v>
      </c>
      <c r="AG153" s="854"/>
      <c r="AH153" s="854"/>
      <c r="AI153" s="854"/>
      <c r="AJ153" s="854"/>
      <c r="AK153" s="854"/>
      <c r="AL153" s="854"/>
      <c r="AM153" s="854"/>
      <c r="AN153" s="853" t="s">
        <v>307</v>
      </c>
      <c r="AO153" s="854"/>
      <c r="AP153" s="854"/>
      <c r="AQ153" s="854"/>
      <c r="AR153" s="854"/>
      <c r="AS153" s="853" t="s">
        <v>308</v>
      </c>
      <c r="AT153" s="854"/>
      <c r="AU153" s="854"/>
      <c r="AV153" s="417" t="s">
        <v>84</v>
      </c>
      <c r="AW153" s="856" t="s">
        <v>309</v>
      </c>
      <c r="AX153" s="854"/>
      <c r="AY153" s="854"/>
      <c r="AZ153" s="854"/>
      <c r="BA153" s="854"/>
      <c r="BB153" s="854"/>
      <c r="BC153" s="418">
        <v>14000000000</v>
      </c>
      <c r="BD153" s="418">
        <v>11860004924</v>
      </c>
      <c r="BE153" s="418">
        <v>2139995076</v>
      </c>
      <c r="BF153" s="418">
        <v>4223920000</v>
      </c>
      <c r="BG153" s="418">
        <v>8744340221</v>
      </c>
      <c r="BH153" s="418">
        <v>3115664703</v>
      </c>
      <c r="BI153" s="418">
        <v>2393342290</v>
      </c>
      <c r="BJ153" s="418">
        <v>6350997931</v>
      </c>
      <c r="BK153" s="418">
        <v>2272720068</v>
      </c>
      <c r="BL153" s="418">
        <v>120622222</v>
      </c>
      <c r="BM153" s="418" t="s">
        <v>631</v>
      </c>
      <c r="BN153" s="418" t="s">
        <v>632</v>
      </c>
      <c r="BO153" s="418" t="s">
        <v>633</v>
      </c>
    </row>
    <row r="154" spans="1:67" s="424" customFormat="1">
      <c r="B154" s="427" t="str">
        <f t="shared" si="41"/>
        <v>C</v>
      </c>
      <c r="C154" s="427" t="str">
        <f t="shared" si="42"/>
        <v>2502</v>
      </c>
      <c r="D154" s="427"/>
      <c r="E154" s="427"/>
      <c r="F154" s="427"/>
      <c r="G154" s="427"/>
      <c r="H154" s="427"/>
      <c r="I154" s="427"/>
      <c r="J154" s="427"/>
      <c r="K154" s="427"/>
      <c r="M154" s="446"/>
      <c r="N154" s="853" t="s">
        <v>118</v>
      </c>
      <c r="O154" s="854"/>
      <c r="P154" s="853" t="s">
        <v>356</v>
      </c>
      <c r="Q154" s="854"/>
      <c r="R154" s="853"/>
      <c r="S154" s="854"/>
      <c r="T154" s="853"/>
      <c r="U154" s="854"/>
      <c r="V154" s="853"/>
      <c r="W154" s="854"/>
      <c r="X154" s="854"/>
      <c r="Y154" s="853"/>
      <c r="Z154" s="854"/>
      <c r="AA154" s="854"/>
      <c r="AB154" s="853"/>
      <c r="AC154" s="854"/>
      <c r="AD154" s="853"/>
      <c r="AE154" s="854"/>
      <c r="AF154" s="855" t="s">
        <v>357</v>
      </c>
      <c r="AG154" s="854"/>
      <c r="AH154" s="854"/>
      <c r="AI154" s="854"/>
      <c r="AJ154" s="854"/>
      <c r="AK154" s="854"/>
      <c r="AL154" s="854"/>
      <c r="AM154" s="854"/>
      <c r="AN154" s="853" t="s">
        <v>307</v>
      </c>
      <c r="AO154" s="854"/>
      <c r="AP154" s="854"/>
      <c r="AQ154" s="854"/>
      <c r="AR154" s="854"/>
      <c r="AS154" s="853" t="s">
        <v>308</v>
      </c>
      <c r="AT154" s="854"/>
      <c r="AU154" s="854"/>
      <c r="AV154" s="417" t="s">
        <v>320</v>
      </c>
      <c r="AW154" s="856" t="s">
        <v>457</v>
      </c>
      <c r="AX154" s="854"/>
      <c r="AY154" s="854"/>
      <c r="AZ154" s="854"/>
      <c r="BA154" s="854"/>
      <c r="BB154" s="854"/>
      <c r="BC154" s="418">
        <v>2815325822</v>
      </c>
      <c r="BD154" s="418">
        <v>306000000</v>
      </c>
      <c r="BE154" s="418">
        <v>2509325822</v>
      </c>
      <c r="BF154" s="419">
        <v>0</v>
      </c>
      <c r="BG154" s="419">
        <v>0</v>
      </c>
      <c r="BH154" s="418">
        <v>306000000</v>
      </c>
      <c r="BI154" s="419">
        <v>0</v>
      </c>
      <c r="BJ154" s="419">
        <v>0</v>
      </c>
      <c r="BK154" s="419">
        <v>0</v>
      </c>
      <c r="BL154" s="419">
        <v>0</v>
      </c>
      <c r="BM154" s="419" t="s">
        <v>465</v>
      </c>
      <c r="BN154" s="419" t="s">
        <v>465</v>
      </c>
      <c r="BO154" s="419" t="s">
        <v>465</v>
      </c>
    </row>
    <row r="155" spans="1:67" s="424" customFormat="1" ht="14.45" customHeight="1">
      <c r="B155" s="427" t="str">
        <f t="shared" si="41"/>
        <v>C</v>
      </c>
      <c r="C155" s="427" t="str">
        <f t="shared" si="42"/>
        <v>2502</v>
      </c>
      <c r="D155" s="427" t="str">
        <f t="shared" ref="D155:D218" si="43">+R155</f>
        <v>1000</v>
      </c>
      <c r="E155" s="427"/>
      <c r="F155" s="427"/>
      <c r="G155" s="427"/>
      <c r="H155" s="427"/>
      <c r="I155" s="427"/>
      <c r="J155" s="427"/>
      <c r="K155" s="427"/>
      <c r="M155" s="446"/>
      <c r="N155" s="853" t="s">
        <v>118</v>
      </c>
      <c r="O155" s="854"/>
      <c r="P155" s="853" t="s">
        <v>356</v>
      </c>
      <c r="Q155" s="854"/>
      <c r="R155" s="853" t="s">
        <v>358</v>
      </c>
      <c r="S155" s="854"/>
      <c r="T155" s="853"/>
      <c r="U155" s="854"/>
      <c r="V155" s="853"/>
      <c r="W155" s="854"/>
      <c r="X155" s="854"/>
      <c r="Y155" s="853"/>
      <c r="Z155" s="854"/>
      <c r="AA155" s="854"/>
      <c r="AB155" s="853"/>
      <c r="AC155" s="854"/>
      <c r="AD155" s="853"/>
      <c r="AE155" s="854"/>
      <c r="AF155" s="855" t="s">
        <v>359</v>
      </c>
      <c r="AG155" s="854"/>
      <c r="AH155" s="854"/>
      <c r="AI155" s="854"/>
      <c r="AJ155" s="854"/>
      <c r="AK155" s="854"/>
      <c r="AL155" s="854"/>
      <c r="AM155" s="854"/>
      <c r="AN155" s="853" t="s">
        <v>307</v>
      </c>
      <c r="AO155" s="854"/>
      <c r="AP155" s="854"/>
      <c r="AQ155" s="854"/>
      <c r="AR155" s="854"/>
      <c r="AS155" s="853" t="s">
        <v>308</v>
      </c>
      <c r="AT155" s="854"/>
      <c r="AU155" s="854"/>
      <c r="AV155" s="417" t="s">
        <v>84</v>
      </c>
      <c r="AW155" s="856" t="s">
        <v>309</v>
      </c>
      <c r="AX155" s="854"/>
      <c r="AY155" s="854"/>
      <c r="AZ155" s="854"/>
      <c r="BA155" s="854"/>
      <c r="BB155" s="854"/>
      <c r="BC155" s="418">
        <v>14000000000</v>
      </c>
      <c r="BD155" s="418">
        <v>11860004924</v>
      </c>
      <c r="BE155" s="418">
        <v>2139995076</v>
      </c>
      <c r="BF155" s="418">
        <v>4223920000</v>
      </c>
      <c r="BG155" s="418">
        <v>8744340221</v>
      </c>
      <c r="BH155" s="418">
        <v>3115664703</v>
      </c>
      <c r="BI155" s="418">
        <v>2393342290</v>
      </c>
      <c r="BJ155" s="418">
        <v>6350997931</v>
      </c>
      <c r="BK155" s="418">
        <v>2272720068</v>
      </c>
      <c r="BL155" s="418">
        <v>120622222</v>
      </c>
      <c r="BM155" s="418" t="s">
        <v>631</v>
      </c>
      <c r="BN155" s="418" t="s">
        <v>632</v>
      </c>
      <c r="BO155" s="418" t="s">
        <v>633</v>
      </c>
    </row>
    <row r="156" spans="1:67" s="424" customFormat="1">
      <c r="B156" s="427" t="str">
        <f t="shared" si="41"/>
        <v>C</v>
      </c>
      <c r="C156" s="427" t="str">
        <f t="shared" si="42"/>
        <v>2502</v>
      </c>
      <c r="D156" s="427" t="str">
        <f t="shared" si="43"/>
        <v>1000</v>
      </c>
      <c r="E156" s="427"/>
      <c r="F156" s="427"/>
      <c r="G156" s="427"/>
      <c r="H156" s="427"/>
      <c r="I156" s="427"/>
      <c r="J156" s="427"/>
      <c r="K156" s="427"/>
      <c r="M156" s="446"/>
      <c r="N156" s="853" t="s">
        <v>118</v>
      </c>
      <c r="O156" s="854"/>
      <c r="P156" s="853" t="s">
        <v>356</v>
      </c>
      <c r="Q156" s="854"/>
      <c r="R156" s="853" t="s">
        <v>358</v>
      </c>
      <c r="S156" s="854"/>
      <c r="T156" s="853"/>
      <c r="U156" s="854"/>
      <c r="V156" s="853"/>
      <c r="W156" s="854"/>
      <c r="X156" s="854"/>
      <c r="Y156" s="853"/>
      <c r="Z156" s="854"/>
      <c r="AA156" s="854"/>
      <c r="AB156" s="853"/>
      <c r="AC156" s="854"/>
      <c r="AD156" s="853"/>
      <c r="AE156" s="854"/>
      <c r="AF156" s="855" t="s">
        <v>359</v>
      </c>
      <c r="AG156" s="854"/>
      <c r="AH156" s="854"/>
      <c r="AI156" s="854"/>
      <c r="AJ156" s="854"/>
      <c r="AK156" s="854"/>
      <c r="AL156" s="854"/>
      <c r="AM156" s="854"/>
      <c r="AN156" s="853" t="s">
        <v>307</v>
      </c>
      <c r="AO156" s="854"/>
      <c r="AP156" s="854"/>
      <c r="AQ156" s="854"/>
      <c r="AR156" s="854"/>
      <c r="AS156" s="853" t="s">
        <v>308</v>
      </c>
      <c r="AT156" s="854"/>
      <c r="AU156" s="854"/>
      <c r="AV156" s="417" t="s">
        <v>320</v>
      </c>
      <c r="AW156" s="856" t="s">
        <v>457</v>
      </c>
      <c r="AX156" s="854"/>
      <c r="AY156" s="854"/>
      <c r="AZ156" s="854"/>
      <c r="BA156" s="854"/>
      <c r="BB156" s="854"/>
      <c r="BC156" s="418">
        <v>2815325822</v>
      </c>
      <c r="BD156" s="418">
        <v>306000000</v>
      </c>
      <c r="BE156" s="418">
        <v>2509325822</v>
      </c>
      <c r="BF156" s="419">
        <v>0</v>
      </c>
      <c r="BG156" s="419">
        <v>0</v>
      </c>
      <c r="BH156" s="418">
        <v>306000000</v>
      </c>
      <c r="BI156" s="419">
        <v>0</v>
      </c>
      <c r="BJ156" s="419">
        <v>0</v>
      </c>
      <c r="BK156" s="419">
        <v>0</v>
      </c>
      <c r="BL156" s="419">
        <v>0</v>
      </c>
      <c r="BM156" s="419" t="s">
        <v>465</v>
      </c>
      <c r="BN156" s="419" t="s">
        <v>465</v>
      </c>
      <c r="BO156" s="419" t="s">
        <v>465</v>
      </c>
    </row>
    <row r="157" spans="1:67" s="424" customFormat="1">
      <c r="B157" s="427" t="str">
        <f t="shared" si="41"/>
        <v>C</v>
      </c>
      <c r="C157" s="427" t="str">
        <f t="shared" si="42"/>
        <v>2502</v>
      </c>
      <c r="D157" s="427" t="str">
        <f t="shared" si="43"/>
        <v>1000</v>
      </c>
      <c r="E157" s="427" t="str">
        <f t="shared" ref="E157:E220" si="44">+T157</f>
        <v>1</v>
      </c>
      <c r="F157" s="427">
        <f t="shared" ref="F157:F220" si="45">+V157</f>
        <v>0</v>
      </c>
      <c r="G157" s="427">
        <f t="shared" si="40"/>
        <v>0</v>
      </c>
      <c r="H157" s="427">
        <f t="shared" ref="H157:H220" si="46">+AB157</f>
        <v>0</v>
      </c>
      <c r="I157" s="427"/>
      <c r="J157" s="427"/>
      <c r="K157" s="427"/>
      <c r="M157" s="446"/>
      <c r="N157" s="857" t="s">
        <v>118</v>
      </c>
      <c r="O157" s="854"/>
      <c r="P157" s="857" t="s">
        <v>356</v>
      </c>
      <c r="Q157" s="854"/>
      <c r="R157" s="857" t="s">
        <v>358</v>
      </c>
      <c r="S157" s="854"/>
      <c r="T157" s="857" t="s">
        <v>313</v>
      </c>
      <c r="U157" s="854"/>
      <c r="V157" s="857"/>
      <c r="W157" s="854"/>
      <c r="X157" s="854"/>
      <c r="Y157" s="857"/>
      <c r="Z157" s="854"/>
      <c r="AA157" s="854"/>
      <c r="AB157" s="857"/>
      <c r="AC157" s="854"/>
      <c r="AD157" s="857"/>
      <c r="AE157" s="854"/>
      <c r="AF157" s="858" t="s">
        <v>271</v>
      </c>
      <c r="AG157" s="854"/>
      <c r="AH157" s="854"/>
      <c r="AI157" s="854"/>
      <c r="AJ157" s="854"/>
      <c r="AK157" s="854"/>
      <c r="AL157" s="854"/>
      <c r="AM157" s="854"/>
      <c r="AN157" s="857" t="s">
        <v>307</v>
      </c>
      <c r="AO157" s="854"/>
      <c r="AP157" s="854"/>
      <c r="AQ157" s="854"/>
      <c r="AR157" s="854"/>
      <c r="AS157" s="857" t="s">
        <v>308</v>
      </c>
      <c r="AT157" s="854"/>
      <c r="AU157" s="854"/>
      <c r="AV157" s="420" t="s">
        <v>84</v>
      </c>
      <c r="AW157" s="859" t="s">
        <v>309</v>
      </c>
      <c r="AX157" s="854"/>
      <c r="AY157" s="854"/>
      <c r="AZ157" s="854"/>
      <c r="BA157" s="854"/>
      <c r="BB157" s="854"/>
      <c r="BC157" s="421">
        <v>1300000000</v>
      </c>
      <c r="BD157" s="421">
        <v>1185400000</v>
      </c>
      <c r="BE157" s="421">
        <v>114600000</v>
      </c>
      <c r="BF157" s="421">
        <v>400000000</v>
      </c>
      <c r="BG157" s="421">
        <v>463080221</v>
      </c>
      <c r="BH157" s="421">
        <v>722319779</v>
      </c>
      <c r="BI157" s="421">
        <v>30806785</v>
      </c>
      <c r="BJ157" s="421">
        <v>432273436</v>
      </c>
      <c r="BK157" s="421">
        <v>28268435</v>
      </c>
      <c r="BL157" s="421">
        <v>2538350</v>
      </c>
      <c r="BM157" s="421" t="s">
        <v>634</v>
      </c>
      <c r="BN157" s="422" t="s">
        <v>465</v>
      </c>
      <c r="BO157" s="422" t="s">
        <v>465</v>
      </c>
    </row>
    <row r="158" spans="1:67" s="424" customFormat="1">
      <c r="B158" s="427" t="str">
        <f t="shared" si="41"/>
        <v>C</v>
      </c>
      <c r="C158" s="427" t="str">
        <f t="shared" si="42"/>
        <v>2502</v>
      </c>
      <c r="D158" s="427" t="str">
        <f t="shared" si="43"/>
        <v>1000</v>
      </c>
      <c r="E158" s="427" t="str">
        <f t="shared" si="44"/>
        <v>1</v>
      </c>
      <c r="F158" s="427">
        <f t="shared" si="45"/>
        <v>0</v>
      </c>
      <c r="G158" s="427">
        <f t="shared" si="40"/>
        <v>0</v>
      </c>
      <c r="H158" s="427">
        <f t="shared" si="46"/>
        <v>0</v>
      </c>
      <c r="I158" s="427"/>
      <c r="J158" s="427"/>
      <c r="K158" s="427"/>
      <c r="M158" s="446"/>
      <c r="N158" s="853" t="s">
        <v>118</v>
      </c>
      <c r="O158" s="854"/>
      <c r="P158" s="853" t="s">
        <v>356</v>
      </c>
      <c r="Q158" s="854"/>
      <c r="R158" s="853" t="s">
        <v>358</v>
      </c>
      <c r="S158" s="854"/>
      <c r="T158" s="853" t="s">
        <v>313</v>
      </c>
      <c r="U158" s="854"/>
      <c r="V158" s="853"/>
      <c r="W158" s="854"/>
      <c r="X158" s="854"/>
      <c r="Y158" s="853"/>
      <c r="Z158" s="854"/>
      <c r="AA158" s="854"/>
      <c r="AB158" s="853"/>
      <c r="AC158" s="854"/>
      <c r="AD158" s="853"/>
      <c r="AE158" s="854"/>
      <c r="AF158" s="855" t="s">
        <v>271</v>
      </c>
      <c r="AG158" s="854"/>
      <c r="AH158" s="854"/>
      <c r="AI158" s="854"/>
      <c r="AJ158" s="854"/>
      <c r="AK158" s="854"/>
      <c r="AL158" s="854"/>
      <c r="AM158" s="854"/>
      <c r="AN158" s="853" t="s">
        <v>307</v>
      </c>
      <c r="AO158" s="854"/>
      <c r="AP158" s="854"/>
      <c r="AQ158" s="854"/>
      <c r="AR158" s="854"/>
      <c r="AS158" s="853" t="s">
        <v>308</v>
      </c>
      <c r="AT158" s="854"/>
      <c r="AU158" s="854"/>
      <c r="AV158" s="417" t="s">
        <v>320</v>
      </c>
      <c r="AW158" s="856" t="s">
        <v>457</v>
      </c>
      <c r="AX158" s="854"/>
      <c r="AY158" s="854"/>
      <c r="AZ158" s="854"/>
      <c r="BA158" s="854"/>
      <c r="BB158" s="854"/>
      <c r="BC158" s="418">
        <v>2815325822</v>
      </c>
      <c r="BD158" s="418">
        <v>306000000</v>
      </c>
      <c r="BE158" s="418">
        <v>2509325822</v>
      </c>
      <c r="BF158" s="419">
        <v>0</v>
      </c>
      <c r="BG158" s="419">
        <v>0</v>
      </c>
      <c r="BH158" s="418">
        <v>306000000</v>
      </c>
      <c r="BI158" s="419">
        <v>0</v>
      </c>
      <c r="BJ158" s="419">
        <v>0</v>
      </c>
      <c r="BK158" s="419">
        <v>0</v>
      </c>
      <c r="BL158" s="419">
        <v>0</v>
      </c>
      <c r="BM158" s="419" t="s">
        <v>465</v>
      </c>
      <c r="BN158" s="419" t="s">
        <v>465</v>
      </c>
      <c r="BO158" s="419" t="s">
        <v>465</v>
      </c>
    </row>
    <row r="159" spans="1:67" s="424" customFormat="1" ht="14.45" customHeight="1">
      <c r="B159" s="427" t="str">
        <f t="shared" si="41"/>
        <v>C</v>
      </c>
      <c r="C159" s="427" t="str">
        <f t="shared" si="42"/>
        <v>2502</v>
      </c>
      <c r="D159" s="427" t="str">
        <f t="shared" si="43"/>
        <v>1000</v>
      </c>
      <c r="E159" s="427" t="str">
        <f t="shared" si="44"/>
        <v>1</v>
      </c>
      <c r="F159" s="427" t="str">
        <f t="shared" si="45"/>
        <v>0</v>
      </c>
      <c r="G159" s="427">
        <f t="shared" si="40"/>
        <v>0</v>
      </c>
      <c r="H159" s="427">
        <f t="shared" si="46"/>
        <v>0</v>
      </c>
      <c r="I159" s="427"/>
      <c r="J159" s="427"/>
      <c r="K159" s="427"/>
      <c r="M159" s="446"/>
      <c r="N159" s="853" t="s">
        <v>118</v>
      </c>
      <c r="O159" s="854"/>
      <c r="P159" s="853" t="s">
        <v>356</v>
      </c>
      <c r="Q159" s="854"/>
      <c r="R159" s="853" t="s">
        <v>358</v>
      </c>
      <c r="S159" s="854"/>
      <c r="T159" s="853" t="s">
        <v>313</v>
      </c>
      <c r="U159" s="854"/>
      <c r="V159" s="853" t="s">
        <v>314</v>
      </c>
      <c r="W159" s="854"/>
      <c r="X159" s="854"/>
      <c r="Y159" s="853"/>
      <c r="Z159" s="854"/>
      <c r="AA159" s="854"/>
      <c r="AB159" s="853"/>
      <c r="AC159" s="854"/>
      <c r="AD159" s="853"/>
      <c r="AE159" s="854"/>
      <c r="AF159" s="855" t="s">
        <v>271</v>
      </c>
      <c r="AG159" s="854"/>
      <c r="AH159" s="854"/>
      <c r="AI159" s="854"/>
      <c r="AJ159" s="854"/>
      <c r="AK159" s="854"/>
      <c r="AL159" s="854"/>
      <c r="AM159" s="854"/>
      <c r="AN159" s="853" t="s">
        <v>307</v>
      </c>
      <c r="AO159" s="854"/>
      <c r="AP159" s="854"/>
      <c r="AQ159" s="854"/>
      <c r="AR159" s="854"/>
      <c r="AS159" s="853" t="s">
        <v>308</v>
      </c>
      <c r="AT159" s="854"/>
      <c r="AU159" s="854"/>
      <c r="AV159" s="417" t="s">
        <v>84</v>
      </c>
      <c r="AW159" s="856" t="s">
        <v>309</v>
      </c>
      <c r="AX159" s="854"/>
      <c r="AY159" s="854"/>
      <c r="AZ159" s="854"/>
      <c r="BA159" s="854"/>
      <c r="BB159" s="854"/>
      <c r="BC159" s="418">
        <v>1300000000</v>
      </c>
      <c r="BD159" s="418">
        <v>1185400000</v>
      </c>
      <c r="BE159" s="418">
        <v>114600000</v>
      </c>
      <c r="BF159" s="419">
        <v>0</v>
      </c>
      <c r="BG159" s="418">
        <v>463080221</v>
      </c>
      <c r="BH159" s="418">
        <v>722319779</v>
      </c>
      <c r="BI159" s="418">
        <v>30806785</v>
      </c>
      <c r="BJ159" s="418">
        <v>432273436</v>
      </c>
      <c r="BK159" s="418">
        <v>28268435</v>
      </c>
      <c r="BL159" s="418">
        <v>2538350</v>
      </c>
      <c r="BM159" s="418" t="s">
        <v>634</v>
      </c>
      <c r="BN159" s="419" t="s">
        <v>465</v>
      </c>
      <c r="BO159" s="419" t="s">
        <v>465</v>
      </c>
    </row>
    <row r="160" spans="1:67" s="424" customFormat="1">
      <c r="B160" s="427" t="str">
        <f t="shared" si="41"/>
        <v>C</v>
      </c>
      <c r="C160" s="427" t="str">
        <f t="shared" si="42"/>
        <v>2502</v>
      </c>
      <c r="D160" s="427" t="str">
        <f t="shared" si="43"/>
        <v>1000</v>
      </c>
      <c r="E160" s="427" t="str">
        <f t="shared" si="44"/>
        <v>1</v>
      </c>
      <c r="F160" s="427" t="str">
        <f t="shared" si="45"/>
        <v>0</v>
      </c>
      <c r="G160" s="427">
        <f t="shared" si="40"/>
        <v>0</v>
      </c>
      <c r="H160" s="427">
        <f t="shared" si="46"/>
        <v>0</v>
      </c>
      <c r="I160" s="427"/>
      <c r="J160" s="427"/>
      <c r="K160" s="427"/>
      <c r="M160" s="446"/>
      <c r="N160" s="853" t="s">
        <v>118</v>
      </c>
      <c r="O160" s="854"/>
      <c r="P160" s="853" t="s">
        <v>356</v>
      </c>
      <c r="Q160" s="854"/>
      <c r="R160" s="853" t="s">
        <v>358</v>
      </c>
      <c r="S160" s="854"/>
      <c r="T160" s="853" t="s">
        <v>313</v>
      </c>
      <c r="U160" s="854"/>
      <c r="V160" s="853" t="s">
        <v>314</v>
      </c>
      <c r="W160" s="854"/>
      <c r="X160" s="854"/>
      <c r="Y160" s="853"/>
      <c r="Z160" s="854"/>
      <c r="AA160" s="854"/>
      <c r="AB160" s="853"/>
      <c r="AC160" s="854"/>
      <c r="AD160" s="853"/>
      <c r="AE160" s="854"/>
      <c r="AF160" s="855" t="s">
        <v>271</v>
      </c>
      <c r="AG160" s="854"/>
      <c r="AH160" s="854"/>
      <c r="AI160" s="854"/>
      <c r="AJ160" s="854"/>
      <c r="AK160" s="854"/>
      <c r="AL160" s="854"/>
      <c r="AM160" s="854"/>
      <c r="AN160" s="853" t="s">
        <v>307</v>
      </c>
      <c r="AO160" s="854"/>
      <c r="AP160" s="854"/>
      <c r="AQ160" s="854"/>
      <c r="AR160" s="854"/>
      <c r="AS160" s="853" t="s">
        <v>308</v>
      </c>
      <c r="AT160" s="854"/>
      <c r="AU160" s="854"/>
      <c r="AV160" s="417" t="s">
        <v>320</v>
      </c>
      <c r="AW160" s="856" t="s">
        <v>457</v>
      </c>
      <c r="AX160" s="854"/>
      <c r="AY160" s="854"/>
      <c r="AZ160" s="854"/>
      <c r="BA160" s="854"/>
      <c r="BB160" s="854"/>
      <c r="BC160" s="418">
        <v>2815325822</v>
      </c>
      <c r="BD160" s="418">
        <v>306000000</v>
      </c>
      <c r="BE160" s="418">
        <v>2509325822</v>
      </c>
      <c r="BF160" s="419">
        <v>0</v>
      </c>
      <c r="BG160" s="419">
        <v>0</v>
      </c>
      <c r="BH160" s="418">
        <v>306000000</v>
      </c>
      <c r="BI160" s="419">
        <v>0</v>
      </c>
      <c r="BJ160" s="419">
        <v>0</v>
      </c>
      <c r="BK160" s="419">
        <v>0</v>
      </c>
      <c r="BL160" s="419">
        <v>0</v>
      </c>
      <c r="BM160" s="419" t="s">
        <v>465</v>
      </c>
      <c r="BN160" s="419" t="s">
        <v>465</v>
      </c>
      <c r="BO160" s="419" t="s">
        <v>465</v>
      </c>
    </row>
    <row r="161" spans="1:67" s="424" customFormat="1" ht="14.45" customHeight="1">
      <c r="B161" s="427" t="str">
        <f t="shared" si="41"/>
        <v>C</v>
      </c>
      <c r="C161" s="427" t="str">
        <f t="shared" si="42"/>
        <v>2502</v>
      </c>
      <c r="D161" s="427" t="str">
        <f t="shared" si="43"/>
        <v>1000</v>
      </c>
      <c r="E161" s="427" t="str">
        <f t="shared" si="44"/>
        <v>1</v>
      </c>
      <c r="F161" s="427" t="str">
        <f t="shared" si="45"/>
        <v>0</v>
      </c>
      <c r="G161" s="427" t="str">
        <f t="shared" si="40"/>
        <v>2</v>
      </c>
      <c r="H161" s="427">
        <f t="shared" si="46"/>
        <v>0</v>
      </c>
      <c r="I161" s="427"/>
      <c r="J161" s="427"/>
      <c r="K161" s="427"/>
      <c r="M161" s="446"/>
      <c r="N161" s="853" t="s">
        <v>118</v>
      </c>
      <c r="O161" s="854"/>
      <c r="P161" s="853" t="s">
        <v>356</v>
      </c>
      <c r="Q161" s="854"/>
      <c r="R161" s="853" t="s">
        <v>358</v>
      </c>
      <c r="S161" s="854"/>
      <c r="T161" s="853" t="s">
        <v>313</v>
      </c>
      <c r="U161" s="854"/>
      <c r="V161" s="853" t="s">
        <v>314</v>
      </c>
      <c r="W161" s="854"/>
      <c r="X161" s="854"/>
      <c r="Y161" s="853" t="s">
        <v>316</v>
      </c>
      <c r="Z161" s="854"/>
      <c r="AA161" s="854"/>
      <c r="AB161" s="853"/>
      <c r="AC161" s="854"/>
      <c r="AD161" s="853"/>
      <c r="AE161" s="854"/>
      <c r="AF161" s="855" t="s">
        <v>360</v>
      </c>
      <c r="AG161" s="854"/>
      <c r="AH161" s="854"/>
      <c r="AI161" s="854"/>
      <c r="AJ161" s="854"/>
      <c r="AK161" s="854"/>
      <c r="AL161" s="854"/>
      <c r="AM161" s="854"/>
      <c r="AN161" s="853" t="s">
        <v>307</v>
      </c>
      <c r="AO161" s="854"/>
      <c r="AP161" s="854"/>
      <c r="AQ161" s="854"/>
      <c r="AR161" s="854"/>
      <c r="AS161" s="853" t="s">
        <v>308</v>
      </c>
      <c r="AT161" s="854"/>
      <c r="AU161" s="854"/>
      <c r="AV161" s="417" t="s">
        <v>84</v>
      </c>
      <c r="AW161" s="856" t="s">
        <v>309</v>
      </c>
      <c r="AX161" s="854"/>
      <c r="AY161" s="854"/>
      <c r="AZ161" s="854"/>
      <c r="BA161" s="854"/>
      <c r="BB161" s="854"/>
      <c r="BC161" s="418">
        <v>1300000000</v>
      </c>
      <c r="BD161" s="418">
        <v>1185400000</v>
      </c>
      <c r="BE161" s="418">
        <v>114600000</v>
      </c>
      <c r="BF161" s="419">
        <v>0</v>
      </c>
      <c r="BG161" s="418">
        <v>463080221</v>
      </c>
      <c r="BH161" s="418">
        <v>722319779</v>
      </c>
      <c r="BI161" s="418">
        <v>30806785</v>
      </c>
      <c r="BJ161" s="418">
        <v>432273436</v>
      </c>
      <c r="BK161" s="418">
        <v>28268435</v>
      </c>
      <c r="BL161" s="418">
        <v>2538350</v>
      </c>
      <c r="BM161" s="418" t="s">
        <v>634</v>
      </c>
      <c r="BN161" s="419" t="s">
        <v>465</v>
      </c>
      <c r="BO161" s="419" t="s">
        <v>465</v>
      </c>
    </row>
    <row r="162" spans="1:67" s="433" customFormat="1">
      <c r="A162" s="433" t="str">
        <f>+B162&amp;"-"&amp;C162&amp;"-"&amp;D162&amp;"-"&amp;E162&amp;"-"&amp;F162&amp;"-"&amp;G162&amp;"-"&amp;H162&amp;"-"&amp;AV162</f>
        <v>C-2502-1000-1-0-2-1-10</v>
      </c>
      <c r="B162" s="434" t="str">
        <f t="shared" si="41"/>
        <v>C</v>
      </c>
      <c r="C162" s="434" t="str">
        <f t="shared" si="42"/>
        <v>2502</v>
      </c>
      <c r="D162" s="434" t="str">
        <f t="shared" si="43"/>
        <v>1000</v>
      </c>
      <c r="E162" s="434" t="str">
        <f t="shared" si="44"/>
        <v>1</v>
      </c>
      <c r="F162" s="434" t="str">
        <f t="shared" si="45"/>
        <v>0</v>
      </c>
      <c r="G162" s="434" t="str">
        <f t="shared" si="40"/>
        <v>2</v>
      </c>
      <c r="H162" s="434" t="str">
        <f t="shared" si="46"/>
        <v>1</v>
      </c>
      <c r="I162" s="434"/>
      <c r="J162" s="434"/>
      <c r="K162" s="434"/>
      <c r="M162" s="447"/>
      <c r="N162" s="849" t="s">
        <v>118</v>
      </c>
      <c r="O162" s="850"/>
      <c r="P162" s="849" t="s">
        <v>356</v>
      </c>
      <c r="Q162" s="850"/>
      <c r="R162" s="849" t="s">
        <v>358</v>
      </c>
      <c r="S162" s="850"/>
      <c r="T162" s="849" t="s">
        <v>313</v>
      </c>
      <c r="U162" s="850"/>
      <c r="V162" s="849" t="s">
        <v>314</v>
      </c>
      <c r="W162" s="850"/>
      <c r="X162" s="850"/>
      <c r="Y162" s="849" t="s">
        <v>316</v>
      </c>
      <c r="Z162" s="850"/>
      <c r="AA162" s="850"/>
      <c r="AB162" s="849" t="s">
        <v>313</v>
      </c>
      <c r="AC162" s="850"/>
      <c r="AD162" s="849"/>
      <c r="AE162" s="850"/>
      <c r="AF162" s="852" t="s">
        <v>366</v>
      </c>
      <c r="AG162" s="850"/>
      <c r="AH162" s="850"/>
      <c r="AI162" s="850"/>
      <c r="AJ162" s="850"/>
      <c r="AK162" s="850"/>
      <c r="AL162" s="850"/>
      <c r="AM162" s="850"/>
      <c r="AN162" s="849" t="s">
        <v>307</v>
      </c>
      <c r="AO162" s="850"/>
      <c r="AP162" s="850"/>
      <c r="AQ162" s="850"/>
      <c r="AR162" s="850"/>
      <c r="AS162" s="849" t="s">
        <v>308</v>
      </c>
      <c r="AT162" s="850"/>
      <c r="AU162" s="850"/>
      <c r="AV162" s="435" t="s">
        <v>84</v>
      </c>
      <c r="AW162" s="851" t="s">
        <v>309</v>
      </c>
      <c r="AX162" s="850"/>
      <c r="AY162" s="850"/>
      <c r="AZ162" s="850"/>
      <c r="BA162" s="850"/>
      <c r="BB162" s="850"/>
      <c r="BC162" s="436">
        <v>197200000</v>
      </c>
      <c r="BD162" s="436">
        <v>174400000</v>
      </c>
      <c r="BE162" s="436">
        <v>22800000</v>
      </c>
      <c r="BF162" s="437">
        <v>0</v>
      </c>
      <c r="BG162" s="437">
        <v>0</v>
      </c>
      <c r="BH162" s="436">
        <v>174400000</v>
      </c>
      <c r="BI162" s="437">
        <v>0</v>
      </c>
      <c r="BJ162" s="437">
        <v>0</v>
      </c>
      <c r="BK162" s="437">
        <v>0</v>
      </c>
      <c r="BL162" s="437">
        <v>0</v>
      </c>
      <c r="BM162" s="437" t="s">
        <v>465</v>
      </c>
      <c r="BN162" s="437" t="s">
        <v>465</v>
      </c>
      <c r="BO162" s="437" t="s">
        <v>465</v>
      </c>
    </row>
    <row r="163" spans="1:67" s="433" customFormat="1">
      <c r="A163" s="433" t="str">
        <f t="shared" ref="A163:A173" si="47">+B163&amp;"-"&amp;C163&amp;"-"&amp;D163&amp;"-"&amp;E163&amp;"-"&amp;F163&amp;"-"&amp;G163&amp;"-"&amp;H163&amp;"-"&amp;AV163</f>
        <v>C-2502-1000-1-0-2-2-10</v>
      </c>
      <c r="B163" s="434" t="str">
        <f t="shared" si="41"/>
        <v>C</v>
      </c>
      <c r="C163" s="434" t="str">
        <f t="shared" si="42"/>
        <v>2502</v>
      </c>
      <c r="D163" s="434" t="str">
        <f t="shared" si="43"/>
        <v>1000</v>
      </c>
      <c r="E163" s="434" t="str">
        <f t="shared" si="44"/>
        <v>1</v>
      </c>
      <c r="F163" s="434" t="str">
        <f t="shared" si="45"/>
        <v>0</v>
      </c>
      <c r="G163" s="434" t="str">
        <f t="shared" si="40"/>
        <v>2</v>
      </c>
      <c r="H163" s="434" t="str">
        <f t="shared" si="46"/>
        <v>2</v>
      </c>
      <c r="I163" s="434"/>
      <c r="J163" s="434"/>
      <c r="K163" s="434"/>
      <c r="M163" s="447"/>
      <c r="N163" s="849" t="s">
        <v>118</v>
      </c>
      <c r="O163" s="850"/>
      <c r="P163" s="849" t="s">
        <v>356</v>
      </c>
      <c r="Q163" s="850"/>
      <c r="R163" s="849" t="s">
        <v>358</v>
      </c>
      <c r="S163" s="850"/>
      <c r="T163" s="849" t="s">
        <v>313</v>
      </c>
      <c r="U163" s="850"/>
      <c r="V163" s="849" t="s">
        <v>314</v>
      </c>
      <c r="W163" s="850"/>
      <c r="X163" s="850"/>
      <c r="Y163" s="849" t="s">
        <v>316</v>
      </c>
      <c r="Z163" s="850"/>
      <c r="AA163" s="850"/>
      <c r="AB163" s="849" t="s">
        <v>316</v>
      </c>
      <c r="AC163" s="850"/>
      <c r="AD163" s="849"/>
      <c r="AE163" s="850"/>
      <c r="AF163" s="852" t="s">
        <v>361</v>
      </c>
      <c r="AG163" s="850"/>
      <c r="AH163" s="850"/>
      <c r="AI163" s="850"/>
      <c r="AJ163" s="850"/>
      <c r="AK163" s="850"/>
      <c r="AL163" s="850"/>
      <c r="AM163" s="850"/>
      <c r="AN163" s="849" t="s">
        <v>307</v>
      </c>
      <c r="AO163" s="850"/>
      <c r="AP163" s="850"/>
      <c r="AQ163" s="850"/>
      <c r="AR163" s="850"/>
      <c r="AS163" s="849" t="s">
        <v>308</v>
      </c>
      <c r="AT163" s="850"/>
      <c r="AU163" s="850"/>
      <c r="AV163" s="435" t="s">
        <v>84</v>
      </c>
      <c r="AW163" s="851" t="s">
        <v>309</v>
      </c>
      <c r="AX163" s="850"/>
      <c r="AY163" s="850"/>
      <c r="AZ163" s="850"/>
      <c r="BA163" s="850"/>
      <c r="BB163" s="850"/>
      <c r="BC163" s="436">
        <v>135600000</v>
      </c>
      <c r="BD163" s="436">
        <v>105000000</v>
      </c>
      <c r="BE163" s="436">
        <v>30600000</v>
      </c>
      <c r="BF163" s="437">
        <v>0</v>
      </c>
      <c r="BG163" s="436">
        <v>105000000</v>
      </c>
      <c r="BH163" s="437">
        <v>0</v>
      </c>
      <c r="BI163" s="436">
        <v>25000000</v>
      </c>
      <c r="BJ163" s="436">
        <v>80000000</v>
      </c>
      <c r="BK163" s="436">
        <v>25000000</v>
      </c>
      <c r="BL163" s="437">
        <v>0</v>
      </c>
      <c r="BM163" s="436" t="s">
        <v>635</v>
      </c>
      <c r="BN163" s="437" t="s">
        <v>465</v>
      </c>
      <c r="BO163" s="437" t="s">
        <v>465</v>
      </c>
    </row>
    <row r="164" spans="1:67" s="433" customFormat="1">
      <c r="A164" s="433" t="str">
        <f t="shared" si="47"/>
        <v>C-2502-1000-1-0-2-3-10</v>
      </c>
      <c r="B164" s="434" t="str">
        <f t="shared" si="41"/>
        <v>C</v>
      </c>
      <c r="C164" s="434" t="str">
        <f t="shared" si="42"/>
        <v>2502</v>
      </c>
      <c r="D164" s="434" t="str">
        <f t="shared" si="43"/>
        <v>1000</v>
      </c>
      <c r="E164" s="434" t="str">
        <f t="shared" si="44"/>
        <v>1</v>
      </c>
      <c r="F164" s="434" t="str">
        <f t="shared" si="45"/>
        <v>0</v>
      </c>
      <c r="G164" s="434" t="str">
        <f t="shared" si="40"/>
        <v>2</v>
      </c>
      <c r="H164" s="434" t="str">
        <f t="shared" si="46"/>
        <v>3</v>
      </c>
      <c r="I164" s="434"/>
      <c r="J164" s="434"/>
      <c r="K164" s="434"/>
      <c r="M164" s="447"/>
      <c r="N164" s="849" t="s">
        <v>118</v>
      </c>
      <c r="O164" s="850"/>
      <c r="P164" s="849" t="s">
        <v>356</v>
      </c>
      <c r="Q164" s="850"/>
      <c r="R164" s="849" t="s">
        <v>358</v>
      </c>
      <c r="S164" s="850"/>
      <c r="T164" s="849" t="s">
        <v>313</v>
      </c>
      <c r="U164" s="850"/>
      <c r="V164" s="849" t="s">
        <v>314</v>
      </c>
      <c r="W164" s="850"/>
      <c r="X164" s="850"/>
      <c r="Y164" s="849" t="s">
        <v>316</v>
      </c>
      <c r="Z164" s="850"/>
      <c r="AA164" s="850"/>
      <c r="AB164" s="849" t="s">
        <v>323</v>
      </c>
      <c r="AC164" s="850"/>
      <c r="AD164" s="849"/>
      <c r="AE164" s="850"/>
      <c r="AF164" s="852" t="s">
        <v>362</v>
      </c>
      <c r="AG164" s="850"/>
      <c r="AH164" s="850"/>
      <c r="AI164" s="850"/>
      <c r="AJ164" s="850"/>
      <c r="AK164" s="850"/>
      <c r="AL164" s="850"/>
      <c r="AM164" s="850"/>
      <c r="AN164" s="849" t="s">
        <v>307</v>
      </c>
      <c r="AO164" s="850"/>
      <c r="AP164" s="850"/>
      <c r="AQ164" s="850"/>
      <c r="AR164" s="850"/>
      <c r="AS164" s="849" t="s">
        <v>308</v>
      </c>
      <c r="AT164" s="850"/>
      <c r="AU164" s="850"/>
      <c r="AV164" s="435" t="s">
        <v>84</v>
      </c>
      <c r="AW164" s="851" t="s">
        <v>309</v>
      </c>
      <c r="AX164" s="850"/>
      <c r="AY164" s="850"/>
      <c r="AZ164" s="850"/>
      <c r="BA164" s="850"/>
      <c r="BB164" s="850"/>
      <c r="BC164" s="436">
        <v>341600000</v>
      </c>
      <c r="BD164" s="436">
        <v>341600000</v>
      </c>
      <c r="BE164" s="437">
        <v>0</v>
      </c>
      <c r="BF164" s="437">
        <v>0</v>
      </c>
      <c r="BG164" s="436">
        <v>341600000</v>
      </c>
      <c r="BH164" s="437">
        <v>0</v>
      </c>
      <c r="BI164" s="436">
        <v>3268435</v>
      </c>
      <c r="BJ164" s="436">
        <v>338331565</v>
      </c>
      <c r="BK164" s="436">
        <v>3268435</v>
      </c>
      <c r="BL164" s="437">
        <v>0</v>
      </c>
      <c r="BM164" s="436" t="s">
        <v>636</v>
      </c>
      <c r="BN164" s="437" t="s">
        <v>465</v>
      </c>
      <c r="BO164" s="437" t="s">
        <v>465</v>
      </c>
    </row>
    <row r="165" spans="1:67" s="433" customFormat="1" ht="14.45" customHeight="1">
      <c r="A165" s="433" t="str">
        <f t="shared" si="47"/>
        <v>C-2502-1000-1-0-2-4-10</v>
      </c>
      <c r="B165" s="434" t="str">
        <f t="shared" si="41"/>
        <v>C</v>
      </c>
      <c r="C165" s="434" t="str">
        <f t="shared" si="42"/>
        <v>2502</v>
      </c>
      <c r="D165" s="434" t="str">
        <f t="shared" si="43"/>
        <v>1000</v>
      </c>
      <c r="E165" s="434" t="str">
        <f t="shared" si="44"/>
        <v>1</v>
      </c>
      <c r="F165" s="434" t="str">
        <f t="shared" si="45"/>
        <v>0</v>
      </c>
      <c r="G165" s="434" t="str">
        <f t="shared" si="40"/>
        <v>2</v>
      </c>
      <c r="H165" s="434" t="str">
        <f t="shared" si="46"/>
        <v>4</v>
      </c>
      <c r="I165" s="434"/>
      <c r="J165" s="434"/>
      <c r="K165" s="434"/>
      <c r="M165" s="447"/>
      <c r="N165" s="849" t="s">
        <v>118</v>
      </c>
      <c r="O165" s="850"/>
      <c r="P165" s="849" t="s">
        <v>356</v>
      </c>
      <c r="Q165" s="850"/>
      <c r="R165" s="849" t="s">
        <v>358</v>
      </c>
      <c r="S165" s="850"/>
      <c r="T165" s="849" t="s">
        <v>313</v>
      </c>
      <c r="U165" s="850"/>
      <c r="V165" s="849" t="s">
        <v>314</v>
      </c>
      <c r="W165" s="850"/>
      <c r="X165" s="850"/>
      <c r="Y165" s="849" t="s">
        <v>316</v>
      </c>
      <c r="Z165" s="850"/>
      <c r="AA165" s="850"/>
      <c r="AB165" s="849" t="s">
        <v>317</v>
      </c>
      <c r="AC165" s="850"/>
      <c r="AD165" s="849"/>
      <c r="AE165" s="850"/>
      <c r="AF165" s="852" t="s">
        <v>103</v>
      </c>
      <c r="AG165" s="850"/>
      <c r="AH165" s="850"/>
      <c r="AI165" s="850"/>
      <c r="AJ165" s="850"/>
      <c r="AK165" s="850"/>
      <c r="AL165" s="850"/>
      <c r="AM165" s="850"/>
      <c r="AN165" s="849" t="s">
        <v>307</v>
      </c>
      <c r="AO165" s="850"/>
      <c r="AP165" s="850"/>
      <c r="AQ165" s="850"/>
      <c r="AR165" s="850"/>
      <c r="AS165" s="849" t="s">
        <v>308</v>
      </c>
      <c r="AT165" s="850"/>
      <c r="AU165" s="850"/>
      <c r="AV165" s="435" t="s">
        <v>84</v>
      </c>
      <c r="AW165" s="851" t="s">
        <v>309</v>
      </c>
      <c r="AX165" s="850"/>
      <c r="AY165" s="850"/>
      <c r="AZ165" s="850"/>
      <c r="BA165" s="850"/>
      <c r="BB165" s="850"/>
      <c r="BC165" s="436">
        <v>394400000</v>
      </c>
      <c r="BD165" s="436">
        <v>394400000</v>
      </c>
      <c r="BE165" s="437">
        <v>0</v>
      </c>
      <c r="BF165" s="437">
        <v>0</v>
      </c>
      <c r="BG165" s="436">
        <v>16480221</v>
      </c>
      <c r="BH165" s="436">
        <v>377919779</v>
      </c>
      <c r="BI165" s="436">
        <v>2538350</v>
      </c>
      <c r="BJ165" s="436">
        <v>13941871</v>
      </c>
      <c r="BK165" s="437">
        <v>0</v>
      </c>
      <c r="BL165" s="436">
        <v>2538350</v>
      </c>
      <c r="BM165" s="437" t="s">
        <v>465</v>
      </c>
      <c r="BN165" s="437" t="s">
        <v>465</v>
      </c>
      <c r="BO165" s="437" t="s">
        <v>465</v>
      </c>
    </row>
    <row r="166" spans="1:67" s="433" customFormat="1">
      <c r="A166" s="433" t="str">
        <f t="shared" si="47"/>
        <v>C-2502-1000-1-0-2-6-10</v>
      </c>
      <c r="B166" s="434" t="str">
        <f t="shared" si="41"/>
        <v>C</v>
      </c>
      <c r="C166" s="434" t="str">
        <f t="shared" si="42"/>
        <v>2502</v>
      </c>
      <c r="D166" s="434" t="str">
        <f t="shared" si="43"/>
        <v>1000</v>
      </c>
      <c r="E166" s="434" t="str">
        <f t="shared" si="44"/>
        <v>1</v>
      </c>
      <c r="F166" s="434" t="str">
        <f t="shared" si="45"/>
        <v>0</v>
      </c>
      <c r="G166" s="434" t="str">
        <f t="shared" si="40"/>
        <v>2</v>
      </c>
      <c r="H166" s="434" t="str">
        <f t="shared" si="46"/>
        <v>6</v>
      </c>
      <c r="I166" s="434"/>
      <c r="J166" s="434"/>
      <c r="K166" s="434"/>
      <c r="M166" s="447"/>
      <c r="N166" s="849" t="s">
        <v>118</v>
      </c>
      <c r="O166" s="850"/>
      <c r="P166" s="849" t="s">
        <v>356</v>
      </c>
      <c r="Q166" s="850"/>
      <c r="R166" s="849" t="s">
        <v>358</v>
      </c>
      <c r="S166" s="850"/>
      <c r="T166" s="849" t="s">
        <v>313</v>
      </c>
      <c r="U166" s="850"/>
      <c r="V166" s="849" t="s">
        <v>314</v>
      </c>
      <c r="W166" s="850"/>
      <c r="X166" s="850"/>
      <c r="Y166" s="849" t="s">
        <v>316</v>
      </c>
      <c r="Z166" s="850"/>
      <c r="AA166" s="850"/>
      <c r="AB166" s="849" t="s">
        <v>326</v>
      </c>
      <c r="AC166" s="850"/>
      <c r="AD166" s="849"/>
      <c r="AE166" s="850"/>
      <c r="AF166" s="852" t="s">
        <v>363</v>
      </c>
      <c r="AG166" s="850"/>
      <c r="AH166" s="850"/>
      <c r="AI166" s="850"/>
      <c r="AJ166" s="850"/>
      <c r="AK166" s="850"/>
      <c r="AL166" s="850"/>
      <c r="AM166" s="850"/>
      <c r="AN166" s="849" t="s">
        <v>307</v>
      </c>
      <c r="AO166" s="850"/>
      <c r="AP166" s="850"/>
      <c r="AQ166" s="850"/>
      <c r="AR166" s="850"/>
      <c r="AS166" s="849" t="s">
        <v>308</v>
      </c>
      <c r="AT166" s="850"/>
      <c r="AU166" s="850"/>
      <c r="AV166" s="435" t="s">
        <v>84</v>
      </c>
      <c r="AW166" s="851" t="s">
        <v>309</v>
      </c>
      <c r="AX166" s="850"/>
      <c r="AY166" s="850"/>
      <c r="AZ166" s="850"/>
      <c r="BA166" s="850"/>
      <c r="BB166" s="850"/>
      <c r="BC166" s="436">
        <v>230000000</v>
      </c>
      <c r="BD166" s="436">
        <v>170000000</v>
      </c>
      <c r="BE166" s="436">
        <v>60000000</v>
      </c>
      <c r="BF166" s="437">
        <v>0</v>
      </c>
      <c r="BG166" s="437">
        <v>0</v>
      </c>
      <c r="BH166" s="436">
        <v>170000000</v>
      </c>
      <c r="BI166" s="437">
        <v>0</v>
      </c>
      <c r="BJ166" s="437">
        <v>0</v>
      </c>
      <c r="BK166" s="437">
        <v>0</v>
      </c>
      <c r="BL166" s="437">
        <v>0</v>
      </c>
      <c r="BM166" s="437" t="s">
        <v>465</v>
      </c>
      <c r="BN166" s="437" t="s">
        <v>465</v>
      </c>
      <c r="BO166" s="437" t="s">
        <v>465</v>
      </c>
    </row>
    <row r="167" spans="1:67" s="433" customFormat="1">
      <c r="A167" s="433" t="str">
        <f t="shared" si="47"/>
        <v>C-2502-1000-1-0-2-11-10</v>
      </c>
      <c r="B167" s="434" t="str">
        <f t="shared" si="41"/>
        <v>C</v>
      </c>
      <c r="C167" s="434" t="str">
        <f t="shared" si="42"/>
        <v>2502</v>
      </c>
      <c r="D167" s="434" t="str">
        <f t="shared" si="43"/>
        <v>1000</v>
      </c>
      <c r="E167" s="434" t="str">
        <f t="shared" si="44"/>
        <v>1</v>
      </c>
      <c r="F167" s="434" t="str">
        <f t="shared" si="45"/>
        <v>0</v>
      </c>
      <c r="G167" s="434" t="str">
        <f t="shared" si="40"/>
        <v>2</v>
      </c>
      <c r="H167" s="434" t="str">
        <f t="shared" si="46"/>
        <v>11</v>
      </c>
      <c r="I167" s="434"/>
      <c r="J167" s="434"/>
      <c r="K167" s="434"/>
      <c r="M167" s="447"/>
      <c r="N167" s="849" t="s">
        <v>118</v>
      </c>
      <c r="O167" s="850"/>
      <c r="P167" s="849" t="s">
        <v>356</v>
      </c>
      <c r="Q167" s="850"/>
      <c r="R167" s="849" t="s">
        <v>358</v>
      </c>
      <c r="S167" s="850"/>
      <c r="T167" s="849" t="s">
        <v>313</v>
      </c>
      <c r="U167" s="850"/>
      <c r="V167" s="849" t="s">
        <v>314</v>
      </c>
      <c r="W167" s="850"/>
      <c r="X167" s="850"/>
      <c r="Y167" s="849" t="s">
        <v>316</v>
      </c>
      <c r="Z167" s="850"/>
      <c r="AA167" s="850"/>
      <c r="AB167" s="849" t="s">
        <v>99</v>
      </c>
      <c r="AC167" s="850"/>
      <c r="AD167" s="849"/>
      <c r="AE167" s="850"/>
      <c r="AF167" s="852" t="s">
        <v>364</v>
      </c>
      <c r="AG167" s="850"/>
      <c r="AH167" s="850"/>
      <c r="AI167" s="850"/>
      <c r="AJ167" s="850"/>
      <c r="AK167" s="850"/>
      <c r="AL167" s="850"/>
      <c r="AM167" s="850"/>
      <c r="AN167" s="849" t="s">
        <v>307</v>
      </c>
      <c r="AO167" s="850"/>
      <c r="AP167" s="850"/>
      <c r="AQ167" s="850"/>
      <c r="AR167" s="850"/>
      <c r="AS167" s="849" t="s">
        <v>308</v>
      </c>
      <c r="AT167" s="850"/>
      <c r="AU167" s="850"/>
      <c r="AV167" s="435" t="s">
        <v>84</v>
      </c>
      <c r="AW167" s="851" t="s">
        <v>309</v>
      </c>
      <c r="AX167" s="850"/>
      <c r="AY167" s="850"/>
      <c r="AZ167" s="850"/>
      <c r="BA167" s="850"/>
      <c r="BB167" s="850"/>
      <c r="BC167" s="436">
        <v>1200000</v>
      </c>
      <c r="BD167" s="437">
        <v>0</v>
      </c>
      <c r="BE167" s="436">
        <v>1200000</v>
      </c>
      <c r="BF167" s="437">
        <v>0</v>
      </c>
      <c r="BG167" s="437">
        <v>0</v>
      </c>
      <c r="BH167" s="437">
        <v>0</v>
      </c>
      <c r="BI167" s="437">
        <v>0</v>
      </c>
      <c r="BJ167" s="437">
        <v>0</v>
      </c>
      <c r="BK167" s="437">
        <v>0</v>
      </c>
      <c r="BL167" s="437">
        <v>0</v>
      </c>
      <c r="BM167" s="437" t="s">
        <v>465</v>
      </c>
      <c r="BN167" s="437" t="s">
        <v>465</v>
      </c>
      <c r="BO167" s="437" t="s">
        <v>465</v>
      </c>
    </row>
    <row r="168" spans="1:67" s="424" customFormat="1">
      <c r="B168" s="427" t="str">
        <f t="shared" si="41"/>
        <v>C</v>
      </c>
      <c r="C168" s="427" t="str">
        <f t="shared" si="42"/>
        <v>2502</v>
      </c>
      <c r="D168" s="427" t="str">
        <f t="shared" si="43"/>
        <v>1000</v>
      </c>
      <c r="E168" s="427" t="str">
        <f t="shared" si="44"/>
        <v>1</v>
      </c>
      <c r="F168" s="427" t="str">
        <f t="shared" si="45"/>
        <v>0</v>
      </c>
      <c r="G168" s="427" t="str">
        <f t="shared" si="40"/>
        <v>3</v>
      </c>
      <c r="H168" s="427">
        <f t="shared" si="46"/>
        <v>0</v>
      </c>
      <c r="I168" s="427"/>
      <c r="J168" s="427"/>
      <c r="K168" s="427"/>
      <c r="M168" s="446"/>
      <c r="N168" s="853" t="s">
        <v>118</v>
      </c>
      <c r="O168" s="854"/>
      <c r="P168" s="853" t="s">
        <v>356</v>
      </c>
      <c r="Q168" s="854"/>
      <c r="R168" s="853" t="s">
        <v>358</v>
      </c>
      <c r="S168" s="854"/>
      <c r="T168" s="853" t="s">
        <v>313</v>
      </c>
      <c r="U168" s="854"/>
      <c r="V168" s="853" t="s">
        <v>314</v>
      </c>
      <c r="W168" s="854"/>
      <c r="X168" s="854"/>
      <c r="Y168" s="853" t="s">
        <v>323</v>
      </c>
      <c r="Z168" s="854"/>
      <c r="AA168" s="854"/>
      <c r="AB168" s="853"/>
      <c r="AC168" s="854"/>
      <c r="AD168" s="853"/>
      <c r="AE168" s="854"/>
      <c r="AF168" s="855" t="s">
        <v>458</v>
      </c>
      <c r="AG168" s="854"/>
      <c r="AH168" s="854"/>
      <c r="AI168" s="854"/>
      <c r="AJ168" s="854"/>
      <c r="AK168" s="854"/>
      <c r="AL168" s="854"/>
      <c r="AM168" s="854"/>
      <c r="AN168" s="853" t="s">
        <v>307</v>
      </c>
      <c r="AO168" s="854"/>
      <c r="AP168" s="854"/>
      <c r="AQ168" s="854"/>
      <c r="AR168" s="854"/>
      <c r="AS168" s="853" t="s">
        <v>308</v>
      </c>
      <c r="AT168" s="854"/>
      <c r="AU168" s="854"/>
      <c r="AV168" s="417" t="s">
        <v>320</v>
      </c>
      <c r="AW168" s="856" t="s">
        <v>457</v>
      </c>
      <c r="AX168" s="854"/>
      <c r="AY168" s="854"/>
      <c r="AZ168" s="854"/>
      <c r="BA168" s="854"/>
      <c r="BB168" s="854"/>
      <c r="BC168" s="418">
        <v>2815325822</v>
      </c>
      <c r="BD168" s="418">
        <v>306000000</v>
      </c>
      <c r="BE168" s="418">
        <v>2509325822</v>
      </c>
      <c r="BF168" s="419">
        <v>0</v>
      </c>
      <c r="BG168" s="419">
        <v>0</v>
      </c>
      <c r="BH168" s="418">
        <v>306000000</v>
      </c>
      <c r="BI168" s="419">
        <v>0</v>
      </c>
      <c r="BJ168" s="419">
        <v>0</v>
      </c>
      <c r="BK168" s="419">
        <v>0</v>
      </c>
      <c r="BL168" s="419">
        <v>0</v>
      </c>
      <c r="BM168" s="419" t="s">
        <v>465</v>
      </c>
      <c r="BN168" s="419" t="s">
        <v>465</v>
      </c>
      <c r="BO168" s="419" t="s">
        <v>465</v>
      </c>
    </row>
    <row r="169" spans="1:67" s="433" customFormat="1">
      <c r="A169" s="433" t="str">
        <f t="shared" si="47"/>
        <v>C-2502-1000-1-0-3-1-15</v>
      </c>
      <c r="B169" s="434" t="str">
        <f t="shared" si="41"/>
        <v>C</v>
      </c>
      <c r="C169" s="434" t="str">
        <f t="shared" si="42"/>
        <v>2502</v>
      </c>
      <c r="D169" s="434" t="str">
        <f t="shared" si="43"/>
        <v>1000</v>
      </c>
      <c r="E169" s="434" t="str">
        <f t="shared" si="44"/>
        <v>1</v>
      </c>
      <c r="F169" s="434" t="str">
        <f t="shared" si="45"/>
        <v>0</v>
      </c>
      <c r="G169" s="434" t="str">
        <f t="shared" si="40"/>
        <v>3</v>
      </c>
      <c r="H169" s="434" t="str">
        <f t="shared" si="46"/>
        <v>1</v>
      </c>
      <c r="I169" s="434"/>
      <c r="J169" s="434"/>
      <c r="K169" s="434"/>
      <c r="M169" s="447"/>
      <c r="N169" s="849" t="s">
        <v>118</v>
      </c>
      <c r="O169" s="850"/>
      <c r="P169" s="849" t="s">
        <v>356</v>
      </c>
      <c r="Q169" s="850"/>
      <c r="R169" s="849" t="s">
        <v>358</v>
      </c>
      <c r="S169" s="850"/>
      <c r="T169" s="849" t="s">
        <v>313</v>
      </c>
      <c r="U169" s="850"/>
      <c r="V169" s="849" t="s">
        <v>314</v>
      </c>
      <c r="W169" s="850"/>
      <c r="X169" s="850"/>
      <c r="Y169" s="849" t="s">
        <v>323</v>
      </c>
      <c r="Z169" s="850"/>
      <c r="AA169" s="850"/>
      <c r="AB169" s="849" t="s">
        <v>313</v>
      </c>
      <c r="AC169" s="850"/>
      <c r="AD169" s="849"/>
      <c r="AE169" s="850"/>
      <c r="AF169" s="852" t="s">
        <v>366</v>
      </c>
      <c r="AG169" s="850"/>
      <c r="AH169" s="850"/>
      <c r="AI169" s="850"/>
      <c r="AJ169" s="850"/>
      <c r="AK169" s="850"/>
      <c r="AL169" s="850"/>
      <c r="AM169" s="850"/>
      <c r="AN169" s="849" t="s">
        <v>307</v>
      </c>
      <c r="AO169" s="850"/>
      <c r="AP169" s="850"/>
      <c r="AQ169" s="850"/>
      <c r="AR169" s="850"/>
      <c r="AS169" s="849" t="s">
        <v>308</v>
      </c>
      <c r="AT169" s="850"/>
      <c r="AU169" s="850"/>
      <c r="AV169" s="435" t="s">
        <v>320</v>
      </c>
      <c r="AW169" s="851" t="s">
        <v>457</v>
      </c>
      <c r="AX169" s="850"/>
      <c r="AY169" s="850"/>
      <c r="AZ169" s="850"/>
      <c r="BA169" s="850"/>
      <c r="BB169" s="850"/>
      <c r="BC169" s="436">
        <v>1217200000</v>
      </c>
      <c r="BD169" s="436">
        <v>306000000</v>
      </c>
      <c r="BE169" s="436">
        <v>911200000</v>
      </c>
      <c r="BF169" s="437">
        <v>0</v>
      </c>
      <c r="BG169" s="437">
        <v>0</v>
      </c>
      <c r="BH169" s="436">
        <v>306000000</v>
      </c>
      <c r="BI169" s="437">
        <v>0</v>
      </c>
      <c r="BJ169" s="437">
        <v>0</v>
      </c>
      <c r="BK169" s="437">
        <v>0</v>
      </c>
      <c r="BL169" s="437">
        <v>0</v>
      </c>
      <c r="BM169" s="437" t="s">
        <v>465</v>
      </c>
      <c r="BN169" s="437" t="s">
        <v>465</v>
      </c>
      <c r="BO169" s="437" t="s">
        <v>465</v>
      </c>
    </row>
    <row r="170" spans="1:67" s="433" customFormat="1">
      <c r="A170" s="433" t="str">
        <f t="shared" si="47"/>
        <v>C-2502-1000-1-0-3-2-15</v>
      </c>
      <c r="B170" s="434" t="str">
        <f t="shared" si="41"/>
        <v>C</v>
      </c>
      <c r="C170" s="434" t="str">
        <f t="shared" si="42"/>
        <v>2502</v>
      </c>
      <c r="D170" s="434" t="str">
        <f t="shared" si="43"/>
        <v>1000</v>
      </c>
      <c r="E170" s="434" t="str">
        <f t="shared" si="44"/>
        <v>1</v>
      </c>
      <c r="F170" s="434" t="str">
        <f t="shared" si="45"/>
        <v>0</v>
      </c>
      <c r="G170" s="434" t="str">
        <f t="shared" si="40"/>
        <v>3</v>
      </c>
      <c r="H170" s="434" t="str">
        <f t="shared" si="46"/>
        <v>2</v>
      </c>
      <c r="I170" s="434"/>
      <c r="J170" s="434"/>
      <c r="K170" s="434"/>
      <c r="M170" s="447"/>
      <c r="N170" s="849" t="s">
        <v>118</v>
      </c>
      <c r="O170" s="850"/>
      <c r="P170" s="849" t="s">
        <v>356</v>
      </c>
      <c r="Q170" s="850"/>
      <c r="R170" s="849" t="s">
        <v>358</v>
      </c>
      <c r="S170" s="850"/>
      <c r="T170" s="849" t="s">
        <v>313</v>
      </c>
      <c r="U170" s="850"/>
      <c r="V170" s="849" t="s">
        <v>314</v>
      </c>
      <c r="W170" s="850"/>
      <c r="X170" s="850"/>
      <c r="Y170" s="849" t="s">
        <v>323</v>
      </c>
      <c r="Z170" s="850"/>
      <c r="AA170" s="850"/>
      <c r="AB170" s="849" t="s">
        <v>316</v>
      </c>
      <c r="AC170" s="850"/>
      <c r="AD170" s="849"/>
      <c r="AE170" s="850"/>
      <c r="AF170" s="852" t="s">
        <v>361</v>
      </c>
      <c r="AG170" s="850"/>
      <c r="AH170" s="850"/>
      <c r="AI170" s="850"/>
      <c r="AJ170" s="850"/>
      <c r="AK170" s="850"/>
      <c r="AL170" s="850"/>
      <c r="AM170" s="850"/>
      <c r="AN170" s="849" t="s">
        <v>307</v>
      </c>
      <c r="AO170" s="850"/>
      <c r="AP170" s="850"/>
      <c r="AQ170" s="850"/>
      <c r="AR170" s="850"/>
      <c r="AS170" s="849" t="s">
        <v>308</v>
      </c>
      <c r="AT170" s="850"/>
      <c r="AU170" s="850"/>
      <c r="AV170" s="435" t="s">
        <v>320</v>
      </c>
      <c r="AW170" s="851" t="s">
        <v>457</v>
      </c>
      <c r="AX170" s="850"/>
      <c r="AY170" s="850"/>
      <c r="AZ170" s="850"/>
      <c r="BA170" s="850"/>
      <c r="BB170" s="850"/>
      <c r="BC170" s="436">
        <v>228000000</v>
      </c>
      <c r="BD170" s="437">
        <v>0</v>
      </c>
      <c r="BE170" s="436">
        <v>228000000</v>
      </c>
      <c r="BF170" s="437">
        <v>0</v>
      </c>
      <c r="BG170" s="437">
        <v>0</v>
      </c>
      <c r="BH170" s="437">
        <v>0</v>
      </c>
      <c r="BI170" s="437">
        <v>0</v>
      </c>
      <c r="BJ170" s="437">
        <v>0</v>
      </c>
      <c r="BK170" s="437">
        <v>0</v>
      </c>
      <c r="BL170" s="437">
        <v>0</v>
      </c>
      <c r="BM170" s="437" t="s">
        <v>465</v>
      </c>
      <c r="BN170" s="437" t="s">
        <v>465</v>
      </c>
      <c r="BO170" s="437" t="s">
        <v>465</v>
      </c>
    </row>
    <row r="171" spans="1:67" s="433" customFormat="1">
      <c r="A171" s="433" t="str">
        <f t="shared" si="47"/>
        <v>C-2502-1000-1-0-3-3-15</v>
      </c>
      <c r="B171" s="434" t="str">
        <f t="shared" si="41"/>
        <v>C</v>
      </c>
      <c r="C171" s="434" t="str">
        <f t="shared" si="42"/>
        <v>2502</v>
      </c>
      <c r="D171" s="434" t="str">
        <f t="shared" si="43"/>
        <v>1000</v>
      </c>
      <c r="E171" s="434" t="str">
        <f t="shared" si="44"/>
        <v>1</v>
      </c>
      <c r="F171" s="434" t="str">
        <f t="shared" si="45"/>
        <v>0</v>
      </c>
      <c r="G171" s="434" t="str">
        <f t="shared" si="40"/>
        <v>3</v>
      </c>
      <c r="H171" s="434" t="str">
        <f t="shared" si="46"/>
        <v>3</v>
      </c>
      <c r="I171" s="434"/>
      <c r="J171" s="434"/>
      <c r="K171" s="434"/>
      <c r="M171" s="447"/>
      <c r="N171" s="849" t="s">
        <v>118</v>
      </c>
      <c r="O171" s="850"/>
      <c r="P171" s="849" t="s">
        <v>356</v>
      </c>
      <c r="Q171" s="850"/>
      <c r="R171" s="849" t="s">
        <v>358</v>
      </c>
      <c r="S171" s="850"/>
      <c r="T171" s="849" t="s">
        <v>313</v>
      </c>
      <c r="U171" s="850"/>
      <c r="V171" s="849" t="s">
        <v>314</v>
      </c>
      <c r="W171" s="850"/>
      <c r="X171" s="850"/>
      <c r="Y171" s="849" t="s">
        <v>323</v>
      </c>
      <c r="Z171" s="850"/>
      <c r="AA171" s="850"/>
      <c r="AB171" s="849" t="s">
        <v>323</v>
      </c>
      <c r="AC171" s="850"/>
      <c r="AD171" s="849"/>
      <c r="AE171" s="850"/>
      <c r="AF171" s="852" t="s">
        <v>362</v>
      </c>
      <c r="AG171" s="850"/>
      <c r="AH171" s="850"/>
      <c r="AI171" s="850"/>
      <c r="AJ171" s="850"/>
      <c r="AK171" s="850"/>
      <c r="AL171" s="850"/>
      <c r="AM171" s="850"/>
      <c r="AN171" s="849" t="s">
        <v>307</v>
      </c>
      <c r="AO171" s="850"/>
      <c r="AP171" s="850"/>
      <c r="AQ171" s="850"/>
      <c r="AR171" s="850"/>
      <c r="AS171" s="849" t="s">
        <v>308</v>
      </c>
      <c r="AT171" s="850"/>
      <c r="AU171" s="850"/>
      <c r="AV171" s="435" t="s">
        <v>320</v>
      </c>
      <c r="AW171" s="851" t="s">
        <v>457</v>
      </c>
      <c r="AX171" s="850"/>
      <c r="AY171" s="850"/>
      <c r="AZ171" s="850"/>
      <c r="BA171" s="850"/>
      <c r="BB171" s="850"/>
      <c r="BC171" s="436">
        <v>164000000</v>
      </c>
      <c r="BD171" s="437">
        <v>0</v>
      </c>
      <c r="BE171" s="436">
        <v>164000000</v>
      </c>
      <c r="BF171" s="437">
        <v>0</v>
      </c>
      <c r="BG171" s="437">
        <v>0</v>
      </c>
      <c r="BH171" s="437">
        <v>0</v>
      </c>
      <c r="BI171" s="437">
        <v>0</v>
      </c>
      <c r="BJ171" s="437">
        <v>0</v>
      </c>
      <c r="BK171" s="437">
        <v>0</v>
      </c>
      <c r="BL171" s="437">
        <v>0</v>
      </c>
      <c r="BM171" s="437" t="s">
        <v>465</v>
      </c>
      <c r="BN171" s="437" t="s">
        <v>465</v>
      </c>
      <c r="BO171" s="437" t="s">
        <v>465</v>
      </c>
    </row>
    <row r="172" spans="1:67" s="433" customFormat="1">
      <c r="A172" s="433" t="str">
        <f t="shared" si="47"/>
        <v>C-2502-1000-1-0-3-4-15</v>
      </c>
      <c r="B172" s="434" t="str">
        <f t="shared" si="41"/>
        <v>C</v>
      </c>
      <c r="C172" s="434" t="str">
        <f t="shared" si="42"/>
        <v>2502</v>
      </c>
      <c r="D172" s="434" t="str">
        <f t="shared" si="43"/>
        <v>1000</v>
      </c>
      <c r="E172" s="434" t="str">
        <f t="shared" si="44"/>
        <v>1</v>
      </c>
      <c r="F172" s="434" t="str">
        <f t="shared" si="45"/>
        <v>0</v>
      </c>
      <c r="G172" s="434" t="str">
        <f t="shared" si="40"/>
        <v>3</v>
      </c>
      <c r="H172" s="434" t="str">
        <f t="shared" si="46"/>
        <v>4</v>
      </c>
      <c r="I172" s="434"/>
      <c r="J172" s="434"/>
      <c r="K172" s="434"/>
      <c r="M172" s="447"/>
      <c r="N172" s="849" t="s">
        <v>118</v>
      </c>
      <c r="O172" s="850"/>
      <c r="P172" s="849" t="s">
        <v>356</v>
      </c>
      <c r="Q172" s="850"/>
      <c r="R172" s="849" t="s">
        <v>358</v>
      </c>
      <c r="S172" s="850"/>
      <c r="T172" s="849" t="s">
        <v>313</v>
      </c>
      <c r="U172" s="850"/>
      <c r="V172" s="849" t="s">
        <v>314</v>
      </c>
      <c r="W172" s="850"/>
      <c r="X172" s="850"/>
      <c r="Y172" s="849" t="s">
        <v>323</v>
      </c>
      <c r="Z172" s="850"/>
      <c r="AA172" s="850"/>
      <c r="AB172" s="849" t="s">
        <v>317</v>
      </c>
      <c r="AC172" s="850"/>
      <c r="AD172" s="849"/>
      <c r="AE172" s="850"/>
      <c r="AF172" s="852" t="s">
        <v>103</v>
      </c>
      <c r="AG172" s="850"/>
      <c r="AH172" s="850"/>
      <c r="AI172" s="850"/>
      <c r="AJ172" s="850"/>
      <c r="AK172" s="850"/>
      <c r="AL172" s="850"/>
      <c r="AM172" s="850"/>
      <c r="AN172" s="849" t="s">
        <v>307</v>
      </c>
      <c r="AO172" s="850"/>
      <c r="AP172" s="850"/>
      <c r="AQ172" s="850"/>
      <c r="AR172" s="850"/>
      <c r="AS172" s="849" t="s">
        <v>308</v>
      </c>
      <c r="AT172" s="850"/>
      <c r="AU172" s="850"/>
      <c r="AV172" s="435" t="s">
        <v>320</v>
      </c>
      <c r="AW172" s="851" t="s">
        <v>457</v>
      </c>
      <c r="AX172" s="850"/>
      <c r="AY172" s="850"/>
      <c r="AZ172" s="850"/>
      <c r="BA172" s="850"/>
      <c r="BB172" s="850"/>
      <c r="BC172" s="436">
        <v>361540000</v>
      </c>
      <c r="BD172" s="437">
        <v>0</v>
      </c>
      <c r="BE172" s="436">
        <v>361540000</v>
      </c>
      <c r="BF172" s="437">
        <v>0</v>
      </c>
      <c r="BG172" s="437">
        <v>0</v>
      </c>
      <c r="BH172" s="437">
        <v>0</v>
      </c>
      <c r="BI172" s="437">
        <v>0</v>
      </c>
      <c r="BJ172" s="437">
        <v>0</v>
      </c>
      <c r="BK172" s="437">
        <v>0</v>
      </c>
      <c r="BL172" s="437">
        <v>0</v>
      </c>
      <c r="BM172" s="437" t="s">
        <v>465</v>
      </c>
      <c r="BN172" s="437" t="s">
        <v>465</v>
      </c>
      <c r="BO172" s="437" t="s">
        <v>465</v>
      </c>
    </row>
    <row r="173" spans="1:67" s="433" customFormat="1">
      <c r="A173" s="433" t="str">
        <f t="shared" si="47"/>
        <v>C-2502-1000-1-0-3-11-15</v>
      </c>
      <c r="B173" s="434" t="str">
        <f t="shared" si="41"/>
        <v>C</v>
      </c>
      <c r="C173" s="434" t="str">
        <f t="shared" si="42"/>
        <v>2502</v>
      </c>
      <c r="D173" s="434" t="str">
        <f t="shared" si="43"/>
        <v>1000</v>
      </c>
      <c r="E173" s="434" t="str">
        <f t="shared" si="44"/>
        <v>1</v>
      </c>
      <c r="F173" s="434" t="str">
        <f t="shared" si="45"/>
        <v>0</v>
      </c>
      <c r="G173" s="434" t="str">
        <f t="shared" si="40"/>
        <v>3</v>
      </c>
      <c r="H173" s="434" t="str">
        <f t="shared" si="46"/>
        <v>11</v>
      </c>
      <c r="I173" s="434"/>
      <c r="J173" s="434"/>
      <c r="K173" s="434"/>
      <c r="M173" s="447"/>
      <c r="N173" s="849" t="s">
        <v>118</v>
      </c>
      <c r="O173" s="850"/>
      <c r="P173" s="849" t="s">
        <v>356</v>
      </c>
      <c r="Q173" s="850"/>
      <c r="R173" s="849" t="s">
        <v>358</v>
      </c>
      <c r="S173" s="850"/>
      <c r="T173" s="849" t="s">
        <v>313</v>
      </c>
      <c r="U173" s="850"/>
      <c r="V173" s="849" t="s">
        <v>314</v>
      </c>
      <c r="W173" s="850"/>
      <c r="X173" s="850"/>
      <c r="Y173" s="849" t="s">
        <v>323</v>
      </c>
      <c r="Z173" s="850"/>
      <c r="AA173" s="850"/>
      <c r="AB173" s="849" t="s">
        <v>99</v>
      </c>
      <c r="AC173" s="850"/>
      <c r="AD173" s="849"/>
      <c r="AE173" s="850"/>
      <c r="AF173" s="852" t="s">
        <v>364</v>
      </c>
      <c r="AG173" s="850"/>
      <c r="AH173" s="850"/>
      <c r="AI173" s="850"/>
      <c r="AJ173" s="850"/>
      <c r="AK173" s="850"/>
      <c r="AL173" s="850"/>
      <c r="AM173" s="850"/>
      <c r="AN173" s="849" t="s">
        <v>307</v>
      </c>
      <c r="AO173" s="850"/>
      <c r="AP173" s="850"/>
      <c r="AQ173" s="850"/>
      <c r="AR173" s="850"/>
      <c r="AS173" s="849" t="s">
        <v>308</v>
      </c>
      <c r="AT173" s="850"/>
      <c r="AU173" s="850"/>
      <c r="AV173" s="435" t="s">
        <v>320</v>
      </c>
      <c r="AW173" s="851" t="s">
        <v>457</v>
      </c>
      <c r="AX173" s="850"/>
      <c r="AY173" s="850"/>
      <c r="AZ173" s="850"/>
      <c r="BA173" s="850"/>
      <c r="BB173" s="850"/>
      <c r="BC173" s="436">
        <v>844585822</v>
      </c>
      <c r="BD173" s="437">
        <v>0</v>
      </c>
      <c r="BE173" s="436">
        <v>844585822</v>
      </c>
      <c r="BF173" s="437">
        <v>0</v>
      </c>
      <c r="BG173" s="437">
        <v>0</v>
      </c>
      <c r="BH173" s="437">
        <v>0</v>
      </c>
      <c r="BI173" s="437">
        <v>0</v>
      </c>
      <c r="BJ173" s="437">
        <v>0</v>
      </c>
      <c r="BK173" s="437">
        <v>0</v>
      </c>
      <c r="BL173" s="437">
        <v>0</v>
      </c>
      <c r="BM173" s="437" t="s">
        <v>465</v>
      </c>
      <c r="BN173" s="437" t="s">
        <v>465</v>
      </c>
      <c r="BO173" s="437" t="s">
        <v>465</v>
      </c>
    </row>
    <row r="174" spans="1:67" s="424" customFormat="1">
      <c r="B174" s="427" t="str">
        <f t="shared" si="41"/>
        <v>C</v>
      </c>
      <c r="C174" s="427" t="str">
        <f t="shared" si="42"/>
        <v>2502</v>
      </c>
      <c r="D174" s="427" t="str">
        <f t="shared" si="43"/>
        <v>1000</v>
      </c>
      <c r="E174" s="427" t="str">
        <f t="shared" si="44"/>
        <v>2</v>
      </c>
      <c r="F174" s="427">
        <f t="shared" si="45"/>
        <v>0</v>
      </c>
      <c r="G174" s="427">
        <f t="shared" si="40"/>
        <v>0</v>
      </c>
      <c r="H174" s="427">
        <f t="shared" si="46"/>
        <v>0</v>
      </c>
      <c r="I174" s="427"/>
      <c r="J174" s="427"/>
      <c r="K174" s="427"/>
      <c r="M174" s="446"/>
      <c r="N174" s="857" t="s">
        <v>118</v>
      </c>
      <c r="O174" s="854"/>
      <c r="P174" s="857" t="s">
        <v>356</v>
      </c>
      <c r="Q174" s="854"/>
      <c r="R174" s="857" t="s">
        <v>358</v>
      </c>
      <c r="S174" s="854"/>
      <c r="T174" s="857" t="s">
        <v>316</v>
      </c>
      <c r="U174" s="854"/>
      <c r="V174" s="857"/>
      <c r="W174" s="854"/>
      <c r="X174" s="854"/>
      <c r="Y174" s="857"/>
      <c r="Z174" s="854"/>
      <c r="AA174" s="854"/>
      <c r="AB174" s="857"/>
      <c r="AC174" s="854"/>
      <c r="AD174" s="857"/>
      <c r="AE174" s="854"/>
      <c r="AF174" s="858" t="s">
        <v>352</v>
      </c>
      <c r="AG174" s="854"/>
      <c r="AH174" s="854"/>
      <c r="AI174" s="854"/>
      <c r="AJ174" s="854"/>
      <c r="AK174" s="854"/>
      <c r="AL174" s="854"/>
      <c r="AM174" s="854"/>
      <c r="AN174" s="857" t="s">
        <v>307</v>
      </c>
      <c r="AO174" s="854"/>
      <c r="AP174" s="854"/>
      <c r="AQ174" s="854"/>
      <c r="AR174" s="854"/>
      <c r="AS174" s="857" t="s">
        <v>308</v>
      </c>
      <c r="AT174" s="854"/>
      <c r="AU174" s="854"/>
      <c r="AV174" s="420" t="s">
        <v>84</v>
      </c>
      <c r="AW174" s="859" t="s">
        <v>309</v>
      </c>
      <c r="AX174" s="854"/>
      <c r="AY174" s="854"/>
      <c r="AZ174" s="854"/>
      <c r="BA174" s="854"/>
      <c r="BB174" s="854"/>
      <c r="BC174" s="421">
        <v>1600000000</v>
      </c>
      <c r="BD174" s="421">
        <v>1273859460</v>
      </c>
      <c r="BE174" s="421">
        <v>326140540</v>
      </c>
      <c r="BF174" s="421">
        <v>323920000</v>
      </c>
      <c r="BG174" s="421">
        <v>1164813219</v>
      </c>
      <c r="BH174" s="421">
        <v>109046241</v>
      </c>
      <c r="BI174" s="421">
        <v>212144339</v>
      </c>
      <c r="BJ174" s="421">
        <v>952668880</v>
      </c>
      <c r="BK174" s="421">
        <v>201639277</v>
      </c>
      <c r="BL174" s="421">
        <v>10505062</v>
      </c>
      <c r="BM174" s="421" t="s">
        <v>637</v>
      </c>
      <c r="BN174" s="422" t="s">
        <v>465</v>
      </c>
      <c r="BO174" s="421" t="s">
        <v>638</v>
      </c>
    </row>
    <row r="175" spans="1:67" s="424" customFormat="1" ht="14.45" customHeight="1">
      <c r="B175" s="427" t="str">
        <f t="shared" si="41"/>
        <v>C</v>
      </c>
      <c r="C175" s="427" t="str">
        <f t="shared" si="42"/>
        <v>2502</v>
      </c>
      <c r="D175" s="427" t="str">
        <f t="shared" si="43"/>
        <v>1000</v>
      </c>
      <c r="E175" s="427" t="str">
        <f t="shared" si="44"/>
        <v>2</v>
      </c>
      <c r="F175" s="427" t="str">
        <f t="shared" si="45"/>
        <v>0</v>
      </c>
      <c r="G175" s="427">
        <f t="shared" si="40"/>
        <v>0</v>
      </c>
      <c r="H175" s="427">
        <f t="shared" si="46"/>
        <v>0</v>
      </c>
      <c r="I175" s="427"/>
      <c r="J175" s="427"/>
      <c r="K175" s="427"/>
      <c r="M175" s="446"/>
      <c r="N175" s="853" t="s">
        <v>118</v>
      </c>
      <c r="O175" s="854"/>
      <c r="P175" s="853" t="s">
        <v>356</v>
      </c>
      <c r="Q175" s="854"/>
      <c r="R175" s="853" t="s">
        <v>358</v>
      </c>
      <c r="S175" s="854"/>
      <c r="T175" s="853" t="s">
        <v>316</v>
      </c>
      <c r="U175" s="854"/>
      <c r="V175" s="853" t="s">
        <v>314</v>
      </c>
      <c r="W175" s="854"/>
      <c r="X175" s="854"/>
      <c r="Y175" s="853"/>
      <c r="Z175" s="854"/>
      <c r="AA175" s="854"/>
      <c r="AB175" s="853"/>
      <c r="AC175" s="854"/>
      <c r="AD175" s="853"/>
      <c r="AE175" s="854"/>
      <c r="AF175" s="855" t="s">
        <v>352</v>
      </c>
      <c r="AG175" s="854"/>
      <c r="AH175" s="854"/>
      <c r="AI175" s="854"/>
      <c r="AJ175" s="854"/>
      <c r="AK175" s="854"/>
      <c r="AL175" s="854"/>
      <c r="AM175" s="854"/>
      <c r="AN175" s="853" t="s">
        <v>307</v>
      </c>
      <c r="AO175" s="854"/>
      <c r="AP175" s="854"/>
      <c r="AQ175" s="854"/>
      <c r="AR175" s="854"/>
      <c r="AS175" s="853" t="s">
        <v>308</v>
      </c>
      <c r="AT175" s="854"/>
      <c r="AU175" s="854"/>
      <c r="AV175" s="417" t="s">
        <v>84</v>
      </c>
      <c r="AW175" s="856" t="s">
        <v>309</v>
      </c>
      <c r="AX175" s="854"/>
      <c r="AY175" s="854"/>
      <c r="AZ175" s="854"/>
      <c r="BA175" s="854"/>
      <c r="BB175" s="854"/>
      <c r="BC175" s="418">
        <v>1600000000</v>
      </c>
      <c r="BD175" s="418">
        <v>1273859460</v>
      </c>
      <c r="BE175" s="418">
        <v>326140540</v>
      </c>
      <c r="BF175" s="419">
        <v>0</v>
      </c>
      <c r="BG175" s="418">
        <v>1164813219</v>
      </c>
      <c r="BH175" s="418">
        <v>109046241</v>
      </c>
      <c r="BI175" s="418">
        <v>212144339</v>
      </c>
      <c r="BJ175" s="418">
        <v>952668880</v>
      </c>
      <c r="BK175" s="418">
        <v>201639277</v>
      </c>
      <c r="BL175" s="418">
        <v>10505062</v>
      </c>
      <c r="BM175" s="418" t="s">
        <v>637</v>
      </c>
      <c r="BN175" s="419" t="s">
        <v>465</v>
      </c>
      <c r="BO175" s="418" t="s">
        <v>638</v>
      </c>
    </row>
    <row r="176" spans="1:67">
      <c r="A176" s="431"/>
      <c r="B176" s="432" t="str">
        <f t="shared" si="41"/>
        <v>C</v>
      </c>
      <c r="C176" s="432" t="str">
        <f t="shared" si="42"/>
        <v>2502</v>
      </c>
      <c r="D176" s="432" t="str">
        <f t="shared" si="43"/>
        <v>1000</v>
      </c>
      <c r="E176" s="432" t="str">
        <f t="shared" si="44"/>
        <v>2</v>
      </c>
      <c r="F176" s="432" t="str">
        <f t="shared" si="45"/>
        <v>0</v>
      </c>
      <c r="G176" s="432" t="str">
        <f t="shared" si="40"/>
        <v>1</v>
      </c>
      <c r="H176" s="432">
        <f t="shared" si="46"/>
        <v>0</v>
      </c>
      <c r="I176" s="432"/>
      <c r="J176" s="432"/>
      <c r="K176" s="432"/>
      <c r="L176" s="431"/>
      <c r="M176" s="449"/>
      <c r="N176" s="860" t="s">
        <v>118</v>
      </c>
      <c r="O176" s="758"/>
      <c r="P176" s="860" t="s">
        <v>356</v>
      </c>
      <c r="Q176" s="758"/>
      <c r="R176" s="860" t="s">
        <v>358</v>
      </c>
      <c r="S176" s="758"/>
      <c r="T176" s="860" t="s">
        <v>316</v>
      </c>
      <c r="U176" s="758"/>
      <c r="V176" s="860" t="s">
        <v>314</v>
      </c>
      <c r="W176" s="758"/>
      <c r="X176" s="758"/>
      <c r="Y176" s="860" t="s">
        <v>313</v>
      </c>
      <c r="Z176" s="758"/>
      <c r="AA176" s="758"/>
      <c r="AB176" s="860"/>
      <c r="AC176" s="758"/>
      <c r="AD176" s="860"/>
      <c r="AE176" s="758"/>
      <c r="AF176" s="862" t="s">
        <v>365</v>
      </c>
      <c r="AG176" s="758"/>
      <c r="AH176" s="758"/>
      <c r="AI176" s="758"/>
      <c r="AJ176" s="758"/>
      <c r="AK176" s="758"/>
      <c r="AL176" s="758"/>
      <c r="AM176" s="758"/>
      <c r="AN176" s="860" t="s">
        <v>307</v>
      </c>
      <c r="AO176" s="758"/>
      <c r="AP176" s="758"/>
      <c r="AQ176" s="758"/>
      <c r="AR176" s="758"/>
      <c r="AS176" s="860" t="s">
        <v>308</v>
      </c>
      <c r="AT176" s="758"/>
      <c r="AU176" s="758"/>
      <c r="AV176" s="443" t="s">
        <v>84</v>
      </c>
      <c r="AW176" s="861" t="s">
        <v>309</v>
      </c>
      <c r="AX176" s="758"/>
      <c r="AY176" s="758"/>
      <c r="AZ176" s="758"/>
      <c r="BA176" s="758"/>
      <c r="BB176" s="758"/>
      <c r="BC176" s="444">
        <v>382300000</v>
      </c>
      <c r="BD176" s="444">
        <v>205000000</v>
      </c>
      <c r="BE176" s="444">
        <v>177300000</v>
      </c>
      <c r="BF176" s="445">
        <v>0</v>
      </c>
      <c r="BG176" s="444">
        <v>202068259</v>
      </c>
      <c r="BH176" s="444">
        <v>2931741</v>
      </c>
      <c r="BI176" s="444">
        <v>55263850</v>
      </c>
      <c r="BJ176" s="444">
        <v>146804409</v>
      </c>
      <c r="BK176" s="444">
        <v>54688556</v>
      </c>
      <c r="BL176" s="444">
        <v>575294</v>
      </c>
      <c r="BM176" s="444" t="s">
        <v>639</v>
      </c>
      <c r="BN176" s="445" t="s">
        <v>465</v>
      </c>
      <c r="BO176" s="444" t="s">
        <v>638</v>
      </c>
    </row>
    <row r="177" spans="1:67" s="433" customFormat="1">
      <c r="A177" s="433" t="str">
        <f t="shared" ref="A177:A187" si="48">+B177&amp;"-"&amp;C177&amp;"-"&amp;D177&amp;"-"&amp;E177&amp;"-"&amp;F177&amp;"-"&amp;G177&amp;"-"&amp;H177&amp;"-"&amp;AV177</f>
        <v>C-2502-1000-2-0-1-1-10</v>
      </c>
      <c r="B177" s="434" t="str">
        <f t="shared" si="41"/>
        <v>C</v>
      </c>
      <c r="C177" s="434" t="str">
        <f t="shared" si="42"/>
        <v>2502</v>
      </c>
      <c r="D177" s="434" t="str">
        <f t="shared" si="43"/>
        <v>1000</v>
      </c>
      <c r="E177" s="434" t="str">
        <f t="shared" si="44"/>
        <v>2</v>
      </c>
      <c r="F177" s="434" t="str">
        <f t="shared" si="45"/>
        <v>0</v>
      </c>
      <c r="G177" s="434" t="str">
        <f t="shared" si="40"/>
        <v>1</v>
      </c>
      <c r="H177" s="434" t="str">
        <f t="shared" si="46"/>
        <v>1</v>
      </c>
      <c r="I177" s="434"/>
      <c r="J177" s="434"/>
      <c r="K177" s="434"/>
      <c r="M177" s="447"/>
      <c r="N177" s="849" t="s">
        <v>118</v>
      </c>
      <c r="O177" s="850"/>
      <c r="P177" s="849" t="s">
        <v>356</v>
      </c>
      <c r="Q177" s="850"/>
      <c r="R177" s="849" t="s">
        <v>358</v>
      </c>
      <c r="S177" s="850"/>
      <c r="T177" s="849" t="s">
        <v>316</v>
      </c>
      <c r="U177" s="850"/>
      <c r="V177" s="849" t="s">
        <v>314</v>
      </c>
      <c r="W177" s="850"/>
      <c r="X177" s="850"/>
      <c r="Y177" s="849" t="s">
        <v>313</v>
      </c>
      <c r="Z177" s="850"/>
      <c r="AA177" s="850"/>
      <c r="AB177" s="849" t="s">
        <v>313</v>
      </c>
      <c r="AC177" s="850"/>
      <c r="AD177" s="849"/>
      <c r="AE177" s="850"/>
      <c r="AF177" s="852" t="s">
        <v>366</v>
      </c>
      <c r="AG177" s="850"/>
      <c r="AH177" s="850"/>
      <c r="AI177" s="850"/>
      <c r="AJ177" s="850"/>
      <c r="AK177" s="850"/>
      <c r="AL177" s="850"/>
      <c r="AM177" s="850"/>
      <c r="AN177" s="849" t="s">
        <v>307</v>
      </c>
      <c r="AO177" s="850"/>
      <c r="AP177" s="850"/>
      <c r="AQ177" s="850"/>
      <c r="AR177" s="850"/>
      <c r="AS177" s="849" t="s">
        <v>308</v>
      </c>
      <c r="AT177" s="850"/>
      <c r="AU177" s="850"/>
      <c r="AV177" s="435" t="s">
        <v>84</v>
      </c>
      <c r="AW177" s="851" t="s">
        <v>309</v>
      </c>
      <c r="AX177" s="850"/>
      <c r="AY177" s="850"/>
      <c r="AZ177" s="850"/>
      <c r="BA177" s="850"/>
      <c r="BB177" s="850"/>
      <c r="BC177" s="436">
        <v>177300000</v>
      </c>
      <c r="BD177" s="437">
        <v>0</v>
      </c>
      <c r="BE177" s="436">
        <v>177300000</v>
      </c>
      <c r="BF177" s="437">
        <v>0</v>
      </c>
      <c r="BG177" s="437">
        <v>0</v>
      </c>
      <c r="BH177" s="437">
        <v>0</v>
      </c>
      <c r="BI177" s="437">
        <v>0</v>
      </c>
      <c r="BJ177" s="437">
        <v>0</v>
      </c>
      <c r="BK177" s="437">
        <v>0</v>
      </c>
      <c r="BL177" s="437">
        <v>0</v>
      </c>
      <c r="BM177" s="437" t="s">
        <v>465</v>
      </c>
      <c r="BN177" s="437" t="s">
        <v>465</v>
      </c>
      <c r="BO177" s="437" t="s">
        <v>465</v>
      </c>
    </row>
    <row r="178" spans="1:67" s="433" customFormat="1">
      <c r="A178" s="433" t="str">
        <f t="shared" si="48"/>
        <v>C-2502-1000-2-0-1-2-10</v>
      </c>
      <c r="B178" s="434" t="str">
        <f t="shared" si="41"/>
        <v>C</v>
      </c>
      <c r="C178" s="434" t="str">
        <f t="shared" si="42"/>
        <v>2502</v>
      </c>
      <c r="D178" s="434" t="str">
        <f t="shared" si="43"/>
        <v>1000</v>
      </c>
      <c r="E178" s="434" t="str">
        <f t="shared" si="44"/>
        <v>2</v>
      </c>
      <c r="F178" s="434" t="str">
        <f t="shared" si="45"/>
        <v>0</v>
      </c>
      <c r="G178" s="434" t="str">
        <f t="shared" si="40"/>
        <v>1</v>
      </c>
      <c r="H178" s="434" t="str">
        <f t="shared" si="46"/>
        <v>2</v>
      </c>
      <c r="I178" s="434"/>
      <c r="J178" s="434"/>
      <c r="K178" s="434"/>
      <c r="M178" s="447"/>
      <c r="N178" s="849" t="s">
        <v>118</v>
      </c>
      <c r="O178" s="850"/>
      <c r="P178" s="849" t="s">
        <v>356</v>
      </c>
      <c r="Q178" s="850"/>
      <c r="R178" s="849" t="s">
        <v>358</v>
      </c>
      <c r="S178" s="850"/>
      <c r="T178" s="849" t="s">
        <v>316</v>
      </c>
      <c r="U178" s="850"/>
      <c r="V178" s="849" t="s">
        <v>314</v>
      </c>
      <c r="W178" s="850"/>
      <c r="X178" s="850"/>
      <c r="Y178" s="849" t="s">
        <v>313</v>
      </c>
      <c r="Z178" s="850"/>
      <c r="AA178" s="850"/>
      <c r="AB178" s="849" t="s">
        <v>316</v>
      </c>
      <c r="AC178" s="850"/>
      <c r="AD178" s="849"/>
      <c r="AE178" s="850"/>
      <c r="AF178" s="852" t="s">
        <v>361</v>
      </c>
      <c r="AG178" s="850"/>
      <c r="AH178" s="850"/>
      <c r="AI178" s="850"/>
      <c r="AJ178" s="850"/>
      <c r="AK178" s="850"/>
      <c r="AL178" s="850"/>
      <c r="AM178" s="850"/>
      <c r="AN178" s="849" t="s">
        <v>307</v>
      </c>
      <c r="AO178" s="850"/>
      <c r="AP178" s="850"/>
      <c r="AQ178" s="850"/>
      <c r="AR178" s="850"/>
      <c r="AS178" s="849" t="s">
        <v>308</v>
      </c>
      <c r="AT178" s="850"/>
      <c r="AU178" s="850"/>
      <c r="AV178" s="435" t="s">
        <v>84</v>
      </c>
      <c r="AW178" s="851" t="s">
        <v>309</v>
      </c>
      <c r="AX178" s="850"/>
      <c r="AY178" s="850"/>
      <c r="AZ178" s="850"/>
      <c r="BA178" s="850"/>
      <c r="BB178" s="850"/>
      <c r="BC178" s="436">
        <v>175000000</v>
      </c>
      <c r="BD178" s="436">
        <v>175000000</v>
      </c>
      <c r="BE178" s="437">
        <v>0</v>
      </c>
      <c r="BF178" s="437">
        <v>0</v>
      </c>
      <c r="BG178" s="436">
        <v>175000000</v>
      </c>
      <c r="BH178" s="437">
        <v>0</v>
      </c>
      <c r="BI178" s="436">
        <v>35000000</v>
      </c>
      <c r="BJ178" s="436">
        <v>140000000</v>
      </c>
      <c r="BK178" s="436">
        <v>35000000</v>
      </c>
      <c r="BL178" s="437">
        <v>0</v>
      </c>
      <c r="BM178" s="436" t="s">
        <v>640</v>
      </c>
      <c r="BN178" s="437" t="s">
        <v>465</v>
      </c>
      <c r="BO178" s="437" t="s">
        <v>465</v>
      </c>
    </row>
    <row r="179" spans="1:67" s="433" customFormat="1">
      <c r="A179" s="433" t="str">
        <f t="shared" si="48"/>
        <v>C-2502-1000-2-0-1-3-10</v>
      </c>
      <c r="B179" s="434" t="str">
        <f t="shared" si="41"/>
        <v>C</v>
      </c>
      <c r="C179" s="434" t="str">
        <f t="shared" si="42"/>
        <v>2502</v>
      </c>
      <c r="D179" s="434" t="str">
        <f t="shared" si="43"/>
        <v>1000</v>
      </c>
      <c r="E179" s="434" t="str">
        <f t="shared" si="44"/>
        <v>2</v>
      </c>
      <c r="F179" s="434" t="str">
        <f t="shared" si="45"/>
        <v>0</v>
      </c>
      <c r="G179" s="434" t="str">
        <f t="shared" si="40"/>
        <v>1</v>
      </c>
      <c r="H179" s="434" t="str">
        <f t="shared" si="46"/>
        <v>3</v>
      </c>
      <c r="I179" s="434"/>
      <c r="J179" s="434"/>
      <c r="K179" s="434"/>
      <c r="M179" s="447"/>
      <c r="N179" s="849" t="s">
        <v>118</v>
      </c>
      <c r="O179" s="850"/>
      <c r="P179" s="849" t="s">
        <v>356</v>
      </c>
      <c r="Q179" s="850"/>
      <c r="R179" s="849" t="s">
        <v>358</v>
      </c>
      <c r="S179" s="850"/>
      <c r="T179" s="849" t="s">
        <v>316</v>
      </c>
      <c r="U179" s="850"/>
      <c r="V179" s="849" t="s">
        <v>314</v>
      </c>
      <c r="W179" s="850"/>
      <c r="X179" s="850"/>
      <c r="Y179" s="849" t="s">
        <v>313</v>
      </c>
      <c r="Z179" s="850"/>
      <c r="AA179" s="850"/>
      <c r="AB179" s="849" t="s">
        <v>323</v>
      </c>
      <c r="AC179" s="850"/>
      <c r="AD179" s="849"/>
      <c r="AE179" s="850"/>
      <c r="AF179" s="852" t="s">
        <v>362</v>
      </c>
      <c r="AG179" s="850"/>
      <c r="AH179" s="850"/>
      <c r="AI179" s="850"/>
      <c r="AJ179" s="850"/>
      <c r="AK179" s="850"/>
      <c r="AL179" s="850"/>
      <c r="AM179" s="850"/>
      <c r="AN179" s="849" t="s">
        <v>307</v>
      </c>
      <c r="AO179" s="850"/>
      <c r="AP179" s="850"/>
      <c r="AQ179" s="850"/>
      <c r="AR179" s="850"/>
      <c r="AS179" s="849" t="s">
        <v>308</v>
      </c>
      <c r="AT179" s="850"/>
      <c r="AU179" s="850"/>
      <c r="AV179" s="435" t="s">
        <v>84</v>
      </c>
      <c r="AW179" s="851" t="s">
        <v>309</v>
      </c>
      <c r="AX179" s="850"/>
      <c r="AY179" s="850"/>
      <c r="AZ179" s="850"/>
      <c r="BA179" s="850"/>
      <c r="BB179" s="850"/>
      <c r="BC179" s="436">
        <v>5000000</v>
      </c>
      <c r="BD179" s="436">
        <v>5000000</v>
      </c>
      <c r="BE179" s="437">
        <v>0</v>
      </c>
      <c r="BF179" s="437">
        <v>0</v>
      </c>
      <c r="BG179" s="436">
        <v>5000000</v>
      </c>
      <c r="BH179" s="437">
        <v>0</v>
      </c>
      <c r="BI179" s="436">
        <v>504590</v>
      </c>
      <c r="BJ179" s="436">
        <v>4495410</v>
      </c>
      <c r="BK179" s="436">
        <v>504590</v>
      </c>
      <c r="BL179" s="437">
        <v>0</v>
      </c>
      <c r="BM179" s="436" t="s">
        <v>641</v>
      </c>
      <c r="BN179" s="437" t="s">
        <v>465</v>
      </c>
      <c r="BO179" s="436" t="s">
        <v>638</v>
      </c>
    </row>
    <row r="180" spans="1:67" s="433" customFormat="1" ht="14.45" customHeight="1">
      <c r="A180" s="433" t="str">
        <f t="shared" si="48"/>
        <v>C-2502-1000-2-0-1-4-10</v>
      </c>
      <c r="B180" s="434" t="str">
        <f t="shared" si="41"/>
        <v>C</v>
      </c>
      <c r="C180" s="434" t="str">
        <f t="shared" si="42"/>
        <v>2502</v>
      </c>
      <c r="D180" s="434" t="str">
        <f t="shared" si="43"/>
        <v>1000</v>
      </c>
      <c r="E180" s="434" t="str">
        <f t="shared" si="44"/>
        <v>2</v>
      </c>
      <c r="F180" s="434" t="str">
        <f t="shared" si="45"/>
        <v>0</v>
      </c>
      <c r="G180" s="434" t="str">
        <f t="shared" si="40"/>
        <v>1</v>
      </c>
      <c r="H180" s="434" t="str">
        <f t="shared" si="46"/>
        <v>4</v>
      </c>
      <c r="I180" s="434"/>
      <c r="J180" s="434"/>
      <c r="K180" s="434"/>
      <c r="M180" s="447"/>
      <c r="N180" s="849" t="s">
        <v>118</v>
      </c>
      <c r="O180" s="850"/>
      <c r="P180" s="849" t="s">
        <v>356</v>
      </c>
      <c r="Q180" s="850"/>
      <c r="R180" s="849" t="s">
        <v>358</v>
      </c>
      <c r="S180" s="850"/>
      <c r="T180" s="849" t="s">
        <v>316</v>
      </c>
      <c r="U180" s="850"/>
      <c r="V180" s="849" t="s">
        <v>314</v>
      </c>
      <c r="W180" s="850"/>
      <c r="X180" s="850"/>
      <c r="Y180" s="849" t="s">
        <v>313</v>
      </c>
      <c r="Z180" s="850"/>
      <c r="AA180" s="850"/>
      <c r="AB180" s="849" t="s">
        <v>317</v>
      </c>
      <c r="AC180" s="850"/>
      <c r="AD180" s="849"/>
      <c r="AE180" s="850"/>
      <c r="AF180" s="852" t="s">
        <v>103</v>
      </c>
      <c r="AG180" s="850"/>
      <c r="AH180" s="850"/>
      <c r="AI180" s="850"/>
      <c r="AJ180" s="850"/>
      <c r="AK180" s="850"/>
      <c r="AL180" s="850"/>
      <c r="AM180" s="850"/>
      <c r="AN180" s="849" t="s">
        <v>307</v>
      </c>
      <c r="AO180" s="850"/>
      <c r="AP180" s="850"/>
      <c r="AQ180" s="850"/>
      <c r="AR180" s="850"/>
      <c r="AS180" s="849" t="s">
        <v>308</v>
      </c>
      <c r="AT180" s="850"/>
      <c r="AU180" s="850"/>
      <c r="AV180" s="435" t="s">
        <v>84</v>
      </c>
      <c r="AW180" s="851" t="s">
        <v>309</v>
      </c>
      <c r="AX180" s="850"/>
      <c r="AY180" s="850"/>
      <c r="AZ180" s="850"/>
      <c r="BA180" s="850"/>
      <c r="BB180" s="850"/>
      <c r="BC180" s="436">
        <v>25000000</v>
      </c>
      <c r="BD180" s="436">
        <v>25000000</v>
      </c>
      <c r="BE180" s="437">
        <v>0</v>
      </c>
      <c r="BF180" s="437">
        <v>0</v>
      </c>
      <c r="BG180" s="436">
        <v>22068259</v>
      </c>
      <c r="BH180" s="436">
        <v>2931741</v>
      </c>
      <c r="BI180" s="436">
        <v>19759260</v>
      </c>
      <c r="BJ180" s="436">
        <v>2308999</v>
      </c>
      <c r="BK180" s="436">
        <v>19183966</v>
      </c>
      <c r="BL180" s="436">
        <v>575294</v>
      </c>
      <c r="BM180" s="436" t="s">
        <v>642</v>
      </c>
      <c r="BN180" s="437" t="s">
        <v>465</v>
      </c>
      <c r="BO180" s="437" t="s">
        <v>465</v>
      </c>
    </row>
    <row r="181" spans="1:67" s="424" customFormat="1" ht="14.45" customHeight="1">
      <c r="B181" s="427" t="str">
        <f t="shared" si="41"/>
        <v>C</v>
      </c>
      <c r="C181" s="427" t="str">
        <f t="shared" si="42"/>
        <v>2502</v>
      </c>
      <c r="D181" s="427" t="str">
        <f t="shared" si="43"/>
        <v>1000</v>
      </c>
      <c r="E181" s="427" t="str">
        <f t="shared" si="44"/>
        <v>2</v>
      </c>
      <c r="F181" s="427" t="str">
        <f t="shared" si="45"/>
        <v>0</v>
      </c>
      <c r="G181" s="427" t="str">
        <f t="shared" si="40"/>
        <v>2</v>
      </c>
      <c r="H181" s="427">
        <f t="shared" si="46"/>
        <v>0</v>
      </c>
      <c r="I181" s="427"/>
      <c r="J181" s="427"/>
      <c r="K181" s="427"/>
      <c r="M181" s="446"/>
      <c r="N181" s="853" t="s">
        <v>118</v>
      </c>
      <c r="O181" s="854"/>
      <c r="P181" s="853" t="s">
        <v>356</v>
      </c>
      <c r="Q181" s="854"/>
      <c r="R181" s="853" t="s">
        <v>358</v>
      </c>
      <c r="S181" s="854"/>
      <c r="T181" s="853" t="s">
        <v>316</v>
      </c>
      <c r="U181" s="854"/>
      <c r="V181" s="853" t="s">
        <v>314</v>
      </c>
      <c r="W181" s="854"/>
      <c r="X181" s="854"/>
      <c r="Y181" s="853" t="s">
        <v>316</v>
      </c>
      <c r="Z181" s="854"/>
      <c r="AA181" s="854"/>
      <c r="AB181" s="853"/>
      <c r="AC181" s="854"/>
      <c r="AD181" s="853"/>
      <c r="AE181" s="854"/>
      <c r="AF181" s="855" t="s">
        <v>360</v>
      </c>
      <c r="AG181" s="854"/>
      <c r="AH181" s="854"/>
      <c r="AI181" s="854"/>
      <c r="AJ181" s="854"/>
      <c r="AK181" s="854"/>
      <c r="AL181" s="854"/>
      <c r="AM181" s="854"/>
      <c r="AN181" s="853" t="s">
        <v>307</v>
      </c>
      <c r="AO181" s="854"/>
      <c r="AP181" s="854"/>
      <c r="AQ181" s="854"/>
      <c r="AR181" s="854"/>
      <c r="AS181" s="853" t="s">
        <v>308</v>
      </c>
      <c r="AT181" s="854"/>
      <c r="AU181" s="854"/>
      <c r="AV181" s="417" t="s">
        <v>84</v>
      </c>
      <c r="AW181" s="856" t="s">
        <v>309</v>
      </c>
      <c r="AX181" s="854"/>
      <c r="AY181" s="854"/>
      <c r="AZ181" s="854"/>
      <c r="BA181" s="854"/>
      <c r="BB181" s="854"/>
      <c r="BC181" s="418">
        <v>1217700000</v>
      </c>
      <c r="BD181" s="418">
        <v>1068859460</v>
      </c>
      <c r="BE181" s="418">
        <v>148840540</v>
      </c>
      <c r="BF181" s="419">
        <v>0</v>
      </c>
      <c r="BG181" s="418">
        <v>962744960</v>
      </c>
      <c r="BH181" s="418">
        <v>106114500</v>
      </c>
      <c r="BI181" s="418">
        <v>156880489</v>
      </c>
      <c r="BJ181" s="418">
        <v>805864471</v>
      </c>
      <c r="BK181" s="418">
        <v>146950721</v>
      </c>
      <c r="BL181" s="418">
        <v>9929768</v>
      </c>
      <c r="BM181" s="418" t="s">
        <v>643</v>
      </c>
      <c r="BN181" s="419" t="s">
        <v>465</v>
      </c>
      <c r="BO181" s="419" t="s">
        <v>465</v>
      </c>
    </row>
    <row r="182" spans="1:67" s="433" customFormat="1">
      <c r="A182" s="433" t="str">
        <f t="shared" si="48"/>
        <v>C-2502-1000-2-0-2-1-10</v>
      </c>
      <c r="B182" s="434" t="str">
        <f t="shared" si="41"/>
        <v>C</v>
      </c>
      <c r="C182" s="434" t="str">
        <f t="shared" si="42"/>
        <v>2502</v>
      </c>
      <c r="D182" s="434" t="str">
        <f t="shared" si="43"/>
        <v>1000</v>
      </c>
      <c r="E182" s="434" t="str">
        <f t="shared" si="44"/>
        <v>2</v>
      </c>
      <c r="F182" s="434" t="str">
        <f t="shared" si="45"/>
        <v>0</v>
      </c>
      <c r="G182" s="434" t="str">
        <f t="shared" si="40"/>
        <v>2</v>
      </c>
      <c r="H182" s="434" t="str">
        <f t="shared" si="46"/>
        <v>1</v>
      </c>
      <c r="I182" s="434"/>
      <c r="J182" s="434"/>
      <c r="K182" s="434"/>
      <c r="M182" s="447"/>
      <c r="N182" s="849" t="s">
        <v>118</v>
      </c>
      <c r="O182" s="850"/>
      <c r="P182" s="849" t="s">
        <v>356</v>
      </c>
      <c r="Q182" s="850"/>
      <c r="R182" s="849" t="s">
        <v>358</v>
      </c>
      <c r="S182" s="850"/>
      <c r="T182" s="849" t="s">
        <v>316</v>
      </c>
      <c r="U182" s="850"/>
      <c r="V182" s="849" t="s">
        <v>314</v>
      </c>
      <c r="W182" s="850"/>
      <c r="X182" s="850"/>
      <c r="Y182" s="849" t="s">
        <v>316</v>
      </c>
      <c r="Z182" s="850"/>
      <c r="AA182" s="850"/>
      <c r="AB182" s="849" t="s">
        <v>313</v>
      </c>
      <c r="AC182" s="850"/>
      <c r="AD182" s="849"/>
      <c r="AE182" s="850"/>
      <c r="AF182" s="852" t="s">
        <v>366</v>
      </c>
      <c r="AG182" s="850"/>
      <c r="AH182" s="850"/>
      <c r="AI182" s="850"/>
      <c r="AJ182" s="850"/>
      <c r="AK182" s="850"/>
      <c r="AL182" s="850"/>
      <c r="AM182" s="850"/>
      <c r="AN182" s="849" t="s">
        <v>307</v>
      </c>
      <c r="AO182" s="850"/>
      <c r="AP182" s="850"/>
      <c r="AQ182" s="850"/>
      <c r="AR182" s="850"/>
      <c r="AS182" s="849" t="s">
        <v>308</v>
      </c>
      <c r="AT182" s="850"/>
      <c r="AU182" s="850"/>
      <c r="AV182" s="435" t="s">
        <v>84</v>
      </c>
      <c r="AW182" s="851" t="s">
        <v>309</v>
      </c>
      <c r="AX182" s="850"/>
      <c r="AY182" s="850"/>
      <c r="AZ182" s="850"/>
      <c r="BA182" s="850"/>
      <c r="BB182" s="850"/>
      <c r="BC182" s="436">
        <v>172000000</v>
      </c>
      <c r="BD182" s="436">
        <v>171600000</v>
      </c>
      <c r="BE182" s="436">
        <v>400000</v>
      </c>
      <c r="BF182" s="437">
        <v>0</v>
      </c>
      <c r="BG182" s="436">
        <v>165600000</v>
      </c>
      <c r="BH182" s="436">
        <v>6000000</v>
      </c>
      <c r="BI182" s="436">
        <v>11440000</v>
      </c>
      <c r="BJ182" s="436">
        <v>154160000</v>
      </c>
      <c r="BK182" s="436">
        <v>11440000</v>
      </c>
      <c r="BL182" s="437">
        <v>0</v>
      </c>
      <c r="BM182" s="436" t="s">
        <v>644</v>
      </c>
      <c r="BN182" s="437" t="s">
        <v>465</v>
      </c>
      <c r="BO182" s="437" t="s">
        <v>465</v>
      </c>
    </row>
    <row r="183" spans="1:67" s="433" customFormat="1">
      <c r="A183" s="433" t="str">
        <f t="shared" si="48"/>
        <v>C-2502-1000-2-0-2-2-10</v>
      </c>
      <c r="B183" s="434" t="str">
        <f t="shared" si="41"/>
        <v>C</v>
      </c>
      <c r="C183" s="434" t="str">
        <f t="shared" si="42"/>
        <v>2502</v>
      </c>
      <c r="D183" s="434" t="str">
        <f t="shared" si="43"/>
        <v>1000</v>
      </c>
      <c r="E183" s="434" t="str">
        <f t="shared" si="44"/>
        <v>2</v>
      </c>
      <c r="F183" s="434" t="str">
        <f t="shared" si="45"/>
        <v>0</v>
      </c>
      <c r="G183" s="434" t="str">
        <f t="shared" si="40"/>
        <v>2</v>
      </c>
      <c r="H183" s="434" t="str">
        <f t="shared" si="46"/>
        <v>2</v>
      </c>
      <c r="I183" s="434"/>
      <c r="J183" s="434"/>
      <c r="K183" s="434"/>
      <c r="M183" s="447"/>
      <c r="N183" s="849" t="s">
        <v>118</v>
      </c>
      <c r="O183" s="850"/>
      <c r="P183" s="849" t="s">
        <v>356</v>
      </c>
      <c r="Q183" s="850"/>
      <c r="R183" s="849" t="s">
        <v>358</v>
      </c>
      <c r="S183" s="850"/>
      <c r="T183" s="849" t="s">
        <v>316</v>
      </c>
      <c r="U183" s="850"/>
      <c r="V183" s="849" t="s">
        <v>314</v>
      </c>
      <c r="W183" s="850"/>
      <c r="X183" s="850"/>
      <c r="Y183" s="849" t="s">
        <v>316</v>
      </c>
      <c r="Z183" s="850"/>
      <c r="AA183" s="850"/>
      <c r="AB183" s="849" t="s">
        <v>316</v>
      </c>
      <c r="AC183" s="850"/>
      <c r="AD183" s="849"/>
      <c r="AE183" s="850"/>
      <c r="AF183" s="852" t="s">
        <v>361</v>
      </c>
      <c r="AG183" s="850"/>
      <c r="AH183" s="850"/>
      <c r="AI183" s="850"/>
      <c r="AJ183" s="850"/>
      <c r="AK183" s="850"/>
      <c r="AL183" s="850"/>
      <c r="AM183" s="850"/>
      <c r="AN183" s="849" t="s">
        <v>307</v>
      </c>
      <c r="AO183" s="850"/>
      <c r="AP183" s="850"/>
      <c r="AQ183" s="850"/>
      <c r="AR183" s="850"/>
      <c r="AS183" s="849" t="s">
        <v>308</v>
      </c>
      <c r="AT183" s="850"/>
      <c r="AU183" s="850"/>
      <c r="AV183" s="435" t="s">
        <v>84</v>
      </c>
      <c r="AW183" s="851" t="s">
        <v>309</v>
      </c>
      <c r="AX183" s="850"/>
      <c r="AY183" s="850"/>
      <c r="AZ183" s="850"/>
      <c r="BA183" s="850"/>
      <c r="BB183" s="850"/>
      <c r="BC183" s="436">
        <v>633400000</v>
      </c>
      <c r="BD183" s="436">
        <v>633400000</v>
      </c>
      <c r="BE183" s="437">
        <v>0</v>
      </c>
      <c r="BF183" s="437">
        <v>0</v>
      </c>
      <c r="BG183" s="436">
        <v>633400000</v>
      </c>
      <c r="BH183" s="437">
        <v>0</v>
      </c>
      <c r="BI183" s="436">
        <v>126680000</v>
      </c>
      <c r="BJ183" s="436">
        <v>506720000</v>
      </c>
      <c r="BK183" s="436">
        <v>126680000</v>
      </c>
      <c r="BL183" s="437">
        <v>0</v>
      </c>
      <c r="BM183" s="436" t="s">
        <v>645</v>
      </c>
      <c r="BN183" s="437" t="s">
        <v>465</v>
      </c>
      <c r="BO183" s="437" t="s">
        <v>465</v>
      </c>
    </row>
    <row r="184" spans="1:67" s="433" customFormat="1">
      <c r="A184" s="433" t="str">
        <f t="shared" si="48"/>
        <v>C-2502-1000-2-0-2-3-10</v>
      </c>
      <c r="B184" s="434" t="str">
        <f t="shared" si="41"/>
        <v>C</v>
      </c>
      <c r="C184" s="434" t="str">
        <f t="shared" si="42"/>
        <v>2502</v>
      </c>
      <c r="D184" s="434" t="str">
        <f t="shared" si="43"/>
        <v>1000</v>
      </c>
      <c r="E184" s="434" t="str">
        <f t="shared" si="44"/>
        <v>2</v>
      </c>
      <c r="F184" s="434" t="str">
        <f t="shared" si="45"/>
        <v>0</v>
      </c>
      <c r="G184" s="434" t="str">
        <f t="shared" si="40"/>
        <v>2</v>
      </c>
      <c r="H184" s="434" t="str">
        <f t="shared" si="46"/>
        <v>3</v>
      </c>
      <c r="I184" s="434"/>
      <c r="J184" s="434"/>
      <c r="K184" s="434"/>
      <c r="M184" s="447"/>
      <c r="N184" s="849" t="s">
        <v>118</v>
      </c>
      <c r="O184" s="850"/>
      <c r="P184" s="849" t="s">
        <v>356</v>
      </c>
      <c r="Q184" s="850"/>
      <c r="R184" s="849" t="s">
        <v>358</v>
      </c>
      <c r="S184" s="850"/>
      <c r="T184" s="849" t="s">
        <v>316</v>
      </c>
      <c r="U184" s="850"/>
      <c r="V184" s="849" t="s">
        <v>314</v>
      </c>
      <c r="W184" s="850"/>
      <c r="X184" s="850"/>
      <c r="Y184" s="849" t="s">
        <v>316</v>
      </c>
      <c r="Z184" s="850"/>
      <c r="AA184" s="850"/>
      <c r="AB184" s="849" t="s">
        <v>323</v>
      </c>
      <c r="AC184" s="850"/>
      <c r="AD184" s="849"/>
      <c r="AE184" s="850"/>
      <c r="AF184" s="852" t="s">
        <v>362</v>
      </c>
      <c r="AG184" s="850"/>
      <c r="AH184" s="850"/>
      <c r="AI184" s="850"/>
      <c r="AJ184" s="850"/>
      <c r="AK184" s="850"/>
      <c r="AL184" s="850"/>
      <c r="AM184" s="850"/>
      <c r="AN184" s="849" t="s">
        <v>307</v>
      </c>
      <c r="AO184" s="850"/>
      <c r="AP184" s="850"/>
      <c r="AQ184" s="850"/>
      <c r="AR184" s="850"/>
      <c r="AS184" s="849" t="s">
        <v>308</v>
      </c>
      <c r="AT184" s="850"/>
      <c r="AU184" s="850"/>
      <c r="AV184" s="435" t="s">
        <v>84</v>
      </c>
      <c r="AW184" s="851" t="s">
        <v>309</v>
      </c>
      <c r="AX184" s="850"/>
      <c r="AY184" s="850"/>
      <c r="AZ184" s="850"/>
      <c r="BA184" s="850"/>
      <c r="BB184" s="850"/>
      <c r="BC184" s="436">
        <v>120000000</v>
      </c>
      <c r="BD184" s="436">
        <v>120000000</v>
      </c>
      <c r="BE184" s="437">
        <v>0</v>
      </c>
      <c r="BF184" s="437">
        <v>0</v>
      </c>
      <c r="BG184" s="436">
        <v>120000000</v>
      </c>
      <c r="BH184" s="437">
        <v>0</v>
      </c>
      <c r="BI184" s="436">
        <v>2201129</v>
      </c>
      <c r="BJ184" s="436">
        <v>117798871</v>
      </c>
      <c r="BK184" s="436">
        <v>2201129</v>
      </c>
      <c r="BL184" s="437">
        <v>0</v>
      </c>
      <c r="BM184" s="436" t="s">
        <v>646</v>
      </c>
      <c r="BN184" s="437" t="s">
        <v>465</v>
      </c>
      <c r="BO184" s="437" t="s">
        <v>465</v>
      </c>
    </row>
    <row r="185" spans="1:67" s="433" customFormat="1" ht="14.45" customHeight="1">
      <c r="A185" s="433" t="str">
        <f t="shared" si="48"/>
        <v>C-2502-1000-2-0-2-4-10</v>
      </c>
      <c r="B185" s="434" t="str">
        <f t="shared" si="41"/>
        <v>C</v>
      </c>
      <c r="C185" s="434" t="str">
        <f t="shared" si="42"/>
        <v>2502</v>
      </c>
      <c r="D185" s="434" t="str">
        <f t="shared" si="43"/>
        <v>1000</v>
      </c>
      <c r="E185" s="434" t="str">
        <f t="shared" si="44"/>
        <v>2</v>
      </c>
      <c r="F185" s="434" t="str">
        <f t="shared" si="45"/>
        <v>0</v>
      </c>
      <c r="G185" s="434" t="str">
        <f t="shared" si="40"/>
        <v>2</v>
      </c>
      <c r="H185" s="434" t="str">
        <f t="shared" si="46"/>
        <v>4</v>
      </c>
      <c r="I185" s="434"/>
      <c r="J185" s="434"/>
      <c r="K185" s="434"/>
      <c r="M185" s="447"/>
      <c r="N185" s="849" t="s">
        <v>118</v>
      </c>
      <c r="O185" s="850"/>
      <c r="P185" s="849" t="s">
        <v>356</v>
      </c>
      <c r="Q185" s="850"/>
      <c r="R185" s="849" t="s">
        <v>358</v>
      </c>
      <c r="S185" s="850"/>
      <c r="T185" s="849" t="s">
        <v>316</v>
      </c>
      <c r="U185" s="850"/>
      <c r="V185" s="849" t="s">
        <v>314</v>
      </c>
      <c r="W185" s="850"/>
      <c r="X185" s="850"/>
      <c r="Y185" s="849" t="s">
        <v>316</v>
      </c>
      <c r="Z185" s="850"/>
      <c r="AA185" s="850"/>
      <c r="AB185" s="849" t="s">
        <v>317</v>
      </c>
      <c r="AC185" s="850"/>
      <c r="AD185" s="849"/>
      <c r="AE185" s="850"/>
      <c r="AF185" s="852" t="s">
        <v>103</v>
      </c>
      <c r="AG185" s="850"/>
      <c r="AH185" s="850"/>
      <c r="AI185" s="850"/>
      <c r="AJ185" s="850"/>
      <c r="AK185" s="850"/>
      <c r="AL185" s="850"/>
      <c r="AM185" s="850"/>
      <c r="AN185" s="849" t="s">
        <v>307</v>
      </c>
      <c r="AO185" s="850"/>
      <c r="AP185" s="850"/>
      <c r="AQ185" s="850"/>
      <c r="AR185" s="850"/>
      <c r="AS185" s="849" t="s">
        <v>308</v>
      </c>
      <c r="AT185" s="850"/>
      <c r="AU185" s="850"/>
      <c r="AV185" s="435" t="s">
        <v>84</v>
      </c>
      <c r="AW185" s="851" t="s">
        <v>309</v>
      </c>
      <c r="AX185" s="850"/>
      <c r="AY185" s="850"/>
      <c r="AZ185" s="850"/>
      <c r="BA185" s="850"/>
      <c r="BB185" s="850"/>
      <c r="BC185" s="436">
        <v>140000000</v>
      </c>
      <c r="BD185" s="436">
        <v>140000000</v>
      </c>
      <c r="BE185" s="437">
        <v>0</v>
      </c>
      <c r="BF185" s="437">
        <v>0</v>
      </c>
      <c r="BG185" s="436">
        <v>39885500</v>
      </c>
      <c r="BH185" s="436">
        <v>100114500</v>
      </c>
      <c r="BI185" s="436">
        <v>12699900</v>
      </c>
      <c r="BJ185" s="436">
        <v>27185600</v>
      </c>
      <c r="BK185" s="436">
        <v>2770132</v>
      </c>
      <c r="BL185" s="436">
        <v>9929768</v>
      </c>
      <c r="BM185" s="436" t="s">
        <v>647</v>
      </c>
      <c r="BN185" s="437" t="s">
        <v>465</v>
      </c>
      <c r="BO185" s="437" t="s">
        <v>465</v>
      </c>
    </row>
    <row r="186" spans="1:67" s="433" customFormat="1">
      <c r="A186" s="433" t="str">
        <f t="shared" si="48"/>
        <v>C-2502-1000-2-0-2-6-10</v>
      </c>
      <c r="B186" s="434" t="str">
        <f t="shared" si="41"/>
        <v>C</v>
      </c>
      <c r="C186" s="434" t="str">
        <f t="shared" si="42"/>
        <v>2502</v>
      </c>
      <c r="D186" s="434" t="str">
        <f t="shared" si="43"/>
        <v>1000</v>
      </c>
      <c r="E186" s="434" t="str">
        <f t="shared" si="44"/>
        <v>2</v>
      </c>
      <c r="F186" s="434" t="str">
        <f t="shared" si="45"/>
        <v>0</v>
      </c>
      <c r="G186" s="434" t="str">
        <f t="shared" si="40"/>
        <v>2</v>
      </c>
      <c r="H186" s="434" t="str">
        <f t="shared" si="46"/>
        <v>6</v>
      </c>
      <c r="I186" s="434"/>
      <c r="J186" s="434"/>
      <c r="K186" s="434"/>
      <c r="M186" s="447"/>
      <c r="N186" s="849" t="s">
        <v>118</v>
      </c>
      <c r="O186" s="850"/>
      <c r="P186" s="849" t="s">
        <v>356</v>
      </c>
      <c r="Q186" s="850"/>
      <c r="R186" s="849" t="s">
        <v>358</v>
      </c>
      <c r="S186" s="850"/>
      <c r="T186" s="849" t="s">
        <v>316</v>
      </c>
      <c r="U186" s="850"/>
      <c r="V186" s="849" t="s">
        <v>314</v>
      </c>
      <c r="W186" s="850"/>
      <c r="X186" s="850"/>
      <c r="Y186" s="849" t="s">
        <v>316</v>
      </c>
      <c r="Z186" s="850"/>
      <c r="AA186" s="850"/>
      <c r="AB186" s="849" t="s">
        <v>326</v>
      </c>
      <c r="AC186" s="850"/>
      <c r="AD186" s="849"/>
      <c r="AE186" s="850"/>
      <c r="AF186" s="852" t="s">
        <v>363</v>
      </c>
      <c r="AG186" s="850"/>
      <c r="AH186" s="850"/>
      <c r="AI186" s="850"/>
      <c r="AJ186" s="850"/>
      <c r="AK186" s="850"/>
      <c r="AL186" s="850"/>
      <c r="AM186" s="850"/>
      <c r="AN186" s="849" t="s">
        <v>307</v>
      </c>
      <c r="AO186" s="850"/>
      <c r="AP186" s="850"/>
      <c r="AQ186" s="850"/>
      <c r="AR186" s="850"/>
      <c r="AS186" s="849" t="s">
        <v>308</v>
      </c>
      <c r="AT186" s="850"/>
      <c r="AU186" s="850"/>
      <c r="AV186" s="435" t="s">
        <v>84</v>
      </c>
      <c r="AW186" s="851" t="s">
        <v>309</v>
      </c>
      <c r="AX186" s="850"/>
      <c r="AY186" s="850"/>
      <c r="AZ186" s="850"/>
      <c r="BA186" s="850"/>
      <c r="BB186" s="850"/>
      <c r="BC186" s="436">
        <v>70000000</v>
      </c>
      <c r="BD186" s="437">
        <v>0</v>
      </c>
      <c r="BE186" s="436">
        <v>70000000</v>
      </c>
      <c r="BF186" s="437">
        <v>0</v>
      </c>
      <c r="BG186" s="437">
        <v>0</v>
      </c>
      <c r="BH186" s="437">
        <v>0</v>
      </c>
      <c r="BI186" s="437">
        <v>0</v>
      </c>
      <c r="BJ186" s="437">
        <v>0</v>
      </c>
      <c r="BK186" s="437">
        <v>0</v>
      </c>
      <c r="BL186" s="437">
        <v>0</v>
      </c>
      <c r="BM186" s="437" t="s">
        <v>465</v>
      </c>
      <c r="BN186" s="437" t="s">
        <v>465</v>
      </c>
      <c r="BO186" s="437" t="s">
        <v>465</v>
      </c>
    </row>
    <row r="187" spans="1:67" s="433" customFormat="1">
      <c r="A187" s="433" t="str">
        <f t="shared" si="48"/>
        <v>C-2502-1000-2-0-2-11-10</v>
      </c>
      <c r="B187" s="434" t="str">
        <f t="shared" si="41"/>
        <v>C</v>
      </c>
      <c r="C187" s="434" t="str">
        <f t="shared" si="42"/>
        <v>2502</v>
      </c>
      <c r="D187" s="434" t="str">
        <f t="shared" si="43"/>
        <v>1000</v>
      </c>
      <c r="E187" s="434" t="str">
        <f t="shared" si="44"/>
        <v>2</v>
      </c>
      <c r="F187" s="434" t="str">
        <f t="shared" si="45"/>
        <v>0</v>
      </c>
      <c r="G187" s="434" t="str">
        <f t="shared" si="40"/>
        <v>2</v>
      </c>
      <c r="H187" s="434" t="str">
        <f t="shared" si="46"/>
        <v>11</v>
      </c>
      <c r="I187" s="434"/>
      <c r="J187" s="434"/>
      <c r="K187" s="434"/>
      <c r="M187" s="447"/>
      <c r="N187" s="849" t="s">
        <v>118</v>
      </c>
      <c r="O187" s="850"/>
      <c r="P187" s="849" t="s">
        <v>356</v>
      </c>
      <c r="Q187" s="850"/>
      <c r="R187" s="849" t="s">
        <v>358</v>
      </c>
      <c r="S187" s="850"/>
      <c r="T187" s="849" t="s">
        <v>316</v>
      </c>
      <c r="U187" s="850"/>
      <c r="V187" s="849" t="s">
        <v>314</v>
      </c>
      <c r="W187" s="850"/>
      <c r="X187" s="850"/>
      <c r="Y187" s="849" t="s">
        <v>316</v>
      </c>
      <c r="Z187" s="850"/>
      <c r="AA187" s="850"/>
      <c r="AB187" s="849" t="s">
        <v>99</v>
      </c>
      <c r="AC187" s="850"/>
      <c r="AD187" s="849"/>
      <c r="AE187" s="850"/>
      <c r="AF187" s="852" t="s">
        <v>364</v>
      </c>
      <c r="AG187" s="850"/>
      <c r="AH187" s="850"/>
      <c r="AI187" s="850"/>
      <c r="AJ187" s="850"/>
      <c r="AK187" s="850"/>
      <c r="AL187" s="850"/>
      <c r="AM187" s="850"/>
      <c r="AN187" s="849" t="s">
        <v>307</v>
      </c>
      <c r="AO187" s="850"/>
      <c r="AP187" s="850"/>
      <c r="AQ187" s="850"/>
      <c r="AR187" s="850"/>
      <c r="AS187" s="849" t="s">
        <v>308</v>
      </c>
      <c r="AT187" s="850"/>
      <c r="AU187" s="850"/>
      <c r="AV187" s="435" t="s">
        <v>84</v>
      </c>
      <c r="AW187" s="851" t="s">
        <v>309</v>
      </c>
      <c r="AX187" s="850"/>
      <c r="AY187" s="850"/>
      <c r="AZ187" s="850"/>
      <c r="BA187" s="850"/>
      <c r="BB187" s="850"/>
      <c r="BC187" s="436">
        <v>82300000</v>
      </c>
      <c r="BD187" s="436">
        <v>3859460</v>
      </c>
      <c r="BE187" s="436">
        <v>78440540</v>
      </c>
      <c r="BF187" s="437">
        <v>0</v>
      </c>
      <c r="BG187" s="436">
        <v>3859460</v>
      </c>
      <c r="BH187" s="437">
        <v>0</v>
      </c>
      <c r="BI187" s="436">
        <v>3859460</v>
      </c>
      <c r="BJ187" s="437">
        <v>0</v>
      </c>
      <c r="BK187" s="436">
        <v>3859460</v>
      </c>
      <c r="BL187" s="437">
        <v>0</v>
      </c>
      <c r="BM187" s="436" t="s">
        <v>648</v>
      </c>
      <c r="BN187" s="437" t="s">
        <v>465</v>
      </c>
      <c r="BO187" s="437" t="s">
        <v>465</v>
      </c>
    </row>
    <row r="188" spans="1:67" s="424" customFormat="1">
      <c r="B188" s="427" t="str">
        <f t="shared" si="41"/>
        <v>C</v>
      </c>
      <c r="C188" s="427" t="str">
        <f t="shared" si="42"/>
        <v>2502</v>
      </c>
      <c r="D188" s="427" t="str">
        <f t="shared" si="43"/>
        <v>1000</v>
      </c>
      <c r="E188" s="427" t="str">
        <f t="shared" si="44"/>
        <v>3</v>
      </c>
      <c r="F188" s="427">
        <f t="shared" si="45"/>
        <v>0</v>
      </c>
      <c r="G188" s="427">
        <f t="shared" si="40"/>
        <v>0</v>
      </c>
      <c r="H188" s="427">
        <f t="shared" si="46"/>
        <v>0</v>
      </c>
      <c r="I188" s="427"/>
      <c r="J188" s="427"/>
      <c r="K188" s="427"/>
      <c r="M188" s="446"/>
      <c r="N188" s="857" t="s">
        <v>118</v>
      </c>
      <c r="O188" s="854"/>
      <c r="P188" s="857" t="s">
        <v>356</v>
      </c>
      <c r="Q188" s="854"/>
      <c r="R188" s="857" t="s">
        <v>358</v>
      </c>
      <c r="S188" s="854"/>
      <c r="T188" s="857" t="s">
        <v>323</v>
      </c>
      <c r="U188" s="854"/>
      <c r="V188" s="857"/>
      <c r="W188" s="854"/>
      <c r="X188" s="854"/>
      <c r="Y188" s="857"/>
      <c r="Z188" s="854"/>
      <c r="AA188" s="854"/>
      <c r="AB188" s="857"/>
      <c r="AC188" s="854"/>
      <c r="AD188" s="857"/>
      <c r="AE188" s="854"/>
      <c r="AF188" s="858" t="s">
        <v>354</v>
      </c>
      <c r="AG188" s="854"/>
      <c r="AH188" s="854"/>
      <c r="AI188" s="854"/>
      <c r="AJ188" s="854"/>
      <c r="AK188" s="854"/>
      <c r="AL188" s="854"/>
      <c r="AM188" s="854"/>
      <c r="AN188" s="857" t="s">
        <v>307</v>
      </c>
      <c r="AO188" s="854"/>
      <c r="AP188" s="854"/>
      <c r="AQ188" s="854"/>
      <c r="AR188" s="854"/>
      <c r="AS188" s="857" t="s">
        <v>308</v>
      </c>
      <c r="AT188" s="854"/>
      <c r="AU188" s="854"/>
      <c r="AV188" s="420" t="s">
        <v>84</v>
      </c>
      <c r="AW188" s="859" t="s">
        <v>309</v>
      </c>
      <c r="AX188" s="854"/>
      <c r="AY188" s="854"/>
      <c r="AZ188" s="854"/>
      <c r="BA188" s="854"/>
      <c r="BB188" s="854"/>
      <c r="BC188" s="421">
        <v>2500000000</v>
      </c>
      <c r="BD188" s="421">
        <v>1864366881</v>
      </c>
      <c r="BE188" s="421">
        <v>635633119</v>
      </c>
      <c r="BF188" s="421">
        <v>1000000000</v>
      </c>
      <c r="BG188" s="421">
        <v>1408767332</v>
      </c>
      <c r="BH188" s="421">
        <v>455599549</v>
      </c>
      <c r="BI188" s="421">
        <v>293430762</v>
      </c>
      <c r="BJ188" s="421">
        <v>1115336570</v>
      </c>
      <c r="BK188" s="421">
        <v>276279646</v>
      </c>
      <c r="BL188" s="421">
        <v>17151116</v>
      </c>
      <c r="BM188" s="421" t="s">
        <v>649</v>
      </c>
      <c r="BN188" s="422" t="s">
        <v>465</v>
      </c>
      <c r="BO188" s="422" t="s">
        <v>465</v>
      </c>
    </row>
    <row r="189" spans="1:67" s="424" customFormat="1" ht="14.45" customHeight="1">
      <c r="B189" s="427" t="str">
        <f t="shared" si="41"/>
        <v>C</v>
      </c>
      <c r="C189" s="427" t="str">
        <f t="shared" si="42"/>
        <v>2502</v>
      </c>
      <c r="D189" s="427" t="str">
        <f t="shared" si="43"/>
        <v>1000</v>
      </c>
      <c r="E189" s="427" t="str">
        <f t="shared" si="44"/>
        <v>3</v>
      </c>
      <c r="F189" s="427" t="str">
        <f t="shared" si="45"/>
        <v>0</v>
      </c>
      <c r="G189" s="427">
        <f t="shared" si="40"/>
        <v>0</v>
      </c>
      <c r="H189" s="427">
        <f t="shared" si="46"/>
        <v>0</v>
      </c>
      <c r="I189" s="427"/>
      <c r="J189" s="427"/>
      <c r="K189" s="427"/>
      <c r="M189" s="446"/>
      <c r="N189" s="853" t="s">
        <v>118</v>
      </c>
      <c r="O189" s="854"/>
      <c r="P189" s="853" t="s">
        <v>356</v>
      </c>
      <c r="Q189" s="854"/>
      <c r="R189" s="853" t="s">
        <v>358</v>
      </c>
      <c r="S189" s="854"/>
      <c r="T189" s="853" t="s">
        <v>323</v>
      </c>
      <c r="U189" s="854"/>
      <c r="V189" s="853" t="s">
        <v>314</v>
      </c>
      <c r="W189" s="854"/>
      <c r="X189" s="854"/>
      <c r="Y189" s="853"/>
      <c r="Z189" s="854"/>
      <c r="AA189" s="854"/>
      <c r="AB189" s="853"/>
      <c r="AC189" s="854"/>
      <c r="AD189" s="853"/>
      <c r="AE189" s="854"/>
      <c r="AF189" s="855" t="s">
        <v>354</v>
      </c>
      <c r="AG189" s="854"/>
      <c r="AH189" s="854"/>
      <c r="AI189" s="854"/>
      <c r="AJ189" s="854"/>
      <c r="AK189" s="854"/>
      <c r="AL189" s="854"/>
      <c r="AM189" s="854"/>
      <c r="AN189" s="853" t="s">
        <v>307</v>
      </c>
      <c r="AO189" s="854"/>
      <c r="AP189" s="854"/>
      <c r="AQ189" s="854"/>
      <c r="AR189" s="854"/>
      <c r="AS189" s="853" t="s">
        <v>308</v>
      </c>
      <c r="AT189" s="854"/>
      <c r="AU189" s="854"/>
      <c r="AV189" s="417" t="s">
        <v>84</v>
      </c>
      <c r="AW189" s="856" t="s">
        <v>309</v>
      </c>
      <c r="AX189" s="854"/>
      <c r="AY189" s="854"/>
      <c r="AZ189" s="854"/>
      <c r="BA189" s="854"/>
      <c r="BB189" s="854"/>
      <c r="BC189" s="418">
        <v>2500000000</v>
      </c>
      <c r="BD189" s="418">
        <v>1864366881</v>
      </c>
      <c r="BE189" s="418">
        <v>635633119</v>
      </c>
      <c r="BF189" s="419">
        <v>0</v>
      </c>
      <c r="BG189" s="418">
        <v>1408767332</v>
      </c>
      <c r="BH189" s="418">
        <v>455599549</v>
      </c>
      <c r="BI189" s="418">
        <v>293430762</v>
      </c>
      <c r="BJ189" s="418">
        <v>1115336570</v>
      </c>
      <c r="BK189" s="418">
        <v>276279646</v>
      </c>
      <c r="BL189" s="418">
        <v>17151116</v>
      </c>
      <c r="BM189" s="418" t="s">
        <v>649</v>
      </c>
      <c r="BN189" s="419" t="s">
        <v>465</v>
      </c>
      <c r="BO189" s="419" t="s">
        <v>465</v>
      </c>
    </row>
    <row r="190" spans="1:67" s="424" customFormat="1">
      <c r="B190" s="427" t="str">
        <f t="shared" si="41"/>
        <v>C</v>
      </c>
      <c r="C190" s="427" t="str">
        <f t="shared" si="42"/>
        <v>2502</v>
      </c>
      <c r="D190" s="427" t="str">
        <f t="shared" si="43"/>
        <v>1000</v>
      </c>
      <c r="E190" s="427" t="str">
        <f t="shared" si="44"/>
        <v>3</v>
      </c>
      <c r="F190" s="427" t="str">
        <f t="shared" si="45"/>
        <v>0</v>
      </c>
      <c r="G190" s="427" t="str">
        <f t="shared" si="40"/>
        <v>1</v>
      </c>
      <c r="H190" s="427">
        <f t="shared" si="46"/>
        <v>0</v>
      </c>
      <c r="I190" s="427"/>
      <c r="J190" s="427"/>
      <c r="K190" s="427"/>
      <c r="M190" s="446"/>
      <c r="N190" s="853" t="s">
        <v>118</v>
      </c>
      <c r="O190" s="854"/>
      <c r="P190" s="853" t="s">
        <v>356</v>
      </c>
      <c r="Q190" s="854"/>
      <c r="R190" s="853" t="s">
        <v>358</v>
      </c>
      <c r="S190" s="854"/>
      <c r="T190" s="853" t="s">
        <v>323</v>
      </c>
      <c r="U190" s="854"/>
      <c r="V190" s="853" t="s">
        <v>314</v>
      </c>
      <c r="W190" s="854"/>
      <c r="X190" s="854"/>
      <c r="Y190" s="853" t="s">
        <v>313</v>
      </c>
      <c r="Z190" s="854"/>
      <c r="AA190" s="854"/>
      <c r="AB190" s="853"/>
      <c r="AC190" s="854"/>
      <c r="AD190" s="853"/>
      <c r="AE190" s="854"/>
      <c r="AF190" s="855" t="s">
        <v>365</v>
      </c>
      <c r="AG190" s="854"/>
      <c r="AH190" s="854"/>
      <c r="AI190" s="854"/>
      <c r="AJ190" s="854"/>
      <c r="AK190" s="854"/>
      <c r="AL190" s="854"/>
      <c r="AM190" s="854"/>
      <c r="AN190" s="853" t="s">
        <v>307</v>
      </c>
      <c r="AO190" s="854"/>
      <c r="AP190" s="854"/>
      <c r="AQ190" s="854"/>
      <c r="AR190" s="854"/>
      <c r="AS190" s="853" t="s">
        <v>308</v>
      </c>
      <c r="AT190" s="854"/>
      <c r="AU190" s="854"/>
      <c r="AV190" s="417" t="s">
        <v>84</v>
      </c>
      <c r="AW190" s="856" t="s">
        <v>309</v>
      </c>
      <c r="AX190" s="854"/>
      <c r="AY190" s="854"/>
      <c r="AZ190" s="854"/>
      <c r="BA190" s="854"/>
      <c r="BB190" s="854"/>
      <c r="BC190" s="419">
        <v>0</v>
      </c>
      <c r="BD190" s="419">
        <v>0</v>
      </c>
      <c r="BE190" s="419">
        <v>0</v>
      </c>
      <c r="BF190" s="419">
        <v>0</v>
      </c>
      <c r="BG190" s="419">
        <v>0</v>
      </c>
      <c r="BH190" s="419">
        <v>0</v>
      </c>
      <c r="BI190" s="419">
        <v>0</v>
      </c>
      <c r="BJ190" s="419">
        <v>0</v>
      </c>
      <c r="BK190" s="419">
        <v>0</v>
      </c>
      <c r="BL190" s="419">
        <v>0</v>
      </c>
      <c r="BM190" s="419" t="s">
        <v>465</v>
      </c>
      <c r="BN190" s="419" t="s">
        <v>465</v>
      </c>
      <c r="BO190" s="419" t="s">
        <v>465</v>
      </c>
    </row>
    <row r="191" spans="1:67" s="433" customFormat="1">
      <c r="A191" s="433" t="str">
        <f t="shared" ref="A191" si="49">+B191&amp;"-"&amp;C191&amp;"-"&amp;D191&amp;"-"&amp;E191&amp;"-"&amp;F191&amp;"-"&amp;G191&amp;"-"&amp;H191&amp;"-"&amp;AV191</f>
        <v>C-2502-1000-3-0-1-4-10</v>
      </c>
      <c r="B191" s="434" t="str">
        <f t="shared" si="41"/>
        <v>C</v>
      </c>
      <c r="C191" s="434" t="str">
        <f t="shared" si="42"/>
        <v>2502</v>
      </c>
      <c r="D191" s="434" t="str">
        <f t="shared" si="43"/>
        <v>1000</v>
      </c>
      <c r="E191" s="434" t="str">
        <f t="shared" si="44"/>
        <v>3</v>
      </c>
      <c r="F191" s="434" t="str">
        <f t="shared" si="45"/>
        <v>0</v>
      </c>
      <c r="G191" s="434" t="str">
        <f t="shared" si="40"/>
        <v>1</v>
      </c>
      <c r="H191" s="434" t="str">
        <f t="shared" si="46"/>
        <v>4</v>
      </c>
      <c r="I191" s="434"/>
      <c r="J191" s="434"/>
      <c r="K191" s="434"/>
      <c r="M191" s="447"/>
      <c r="N191" s="849" t="s">
        <v>118</v>
      </c>
      <c r="O191" s="850"/>
      <c r="P191" s="849" t="s">
        <v>356</v>
      </c>
      <c r="Q191" s="850"/>
      <c r="R191" s="849" t="s">
        <v>358</v>
      </c>
      <c r="S191" s="850"/>
      <c r="T191" s="849" t="s">
        <v>323</v>
      </c>
      <c r="U191" s="850"/>
      <c r="V191" s="849" t="s">
        <v>314</v>
      </c>
      <c r="W191" s="850"/>
      <c r="X191" s="850"/>
      <c r="Y191" s="849" t="s">
        <v>313</v>
      </c>
      <c r="Z191" s="850"/>
      <c r="AA191" s="850"/>
      <c r="AB191" s="849" t="s">
        <v>317</v>
      </c>
      <c r="AC191" s="850"/>
      <c r="AD191" s="849"/>
      <c r="AE191" s="850"/>
      <c r="AF191" s="852" t="s">
        <v>103</v>
      </c>
      <c r="AG191" s="850"/>
      <c r="AH191" s="850"/>
      <c r="AI191" s="850"/>
      <c r="AJ191" s="850"/>
      <c r="AK191" s="850"/>
      <c r="AL191" s="850"/>
      <c r="AM191" s="850"/>
      <c r="AN191" s="849" t="s">
        <v>307</v>
      </c>
      <c r="AO191" s="850"/>
      <c r="AP191" s="850"/>
      <c r="AQ191" s="850"/>
      <c r="AR191" s="850"/>
      <c r="AS191" s="849" t="s">
        <v>308</v>
      </c>
      <c r="AT191" s="850"/>
      <c r="AU191" s="850"/>
      <c r="AV191" s="435" t="s">
        <v>84</v>
      </c>
      <c r="AW191" s="851" t="s">
        <v>309</v>
      </c>
      <c r="AX191" s="850"/>
      <c r="AY191" s="850"/>
      <c r="AZ191" s="850"/>
      <c r="BA191" s="850"/>
      <c r="BB191" s="850"/>
      <c r="BC191" s="437">
        <v>0</v>
      </c>
      <c r="BD191" s="437">
        <v>0</v>
      </c>
      <c r="BE191" s="437">
        <v>0</v>
      </c>
      <c r="BF191" s="437">
        <v>0</v>
      </c>
      <c r="BG191" s="437">
        <v>0</v>
      </c>
      <c r="BH191" s="437">
        <v>0</v>
      </c>
      <c r="BI191" s="437">
        <v>0</v>
      </c>
      <c r="BJ191" s="437">
        <v>0</v>
      </c>
      <c r="BK191" s="437">
        <v>0</v>
      </c>
      <c r="BL191" s="437">
        <v>0</v>
      </c>
      <c r="BM191" s="437" t="s">
        <v>465</v>
      </c>
      <c r="BN191" s="437" t="s">
        <v>465</v>
      </c>
      <c r="BO191" s="437" t="s">
        <v>465</v>
      </c>
    </row>
    <row r="192" spans="1:67" s="424" customFormat="1" ht="14.45" customHeight="1">
      <c r="B192" s="427" t="str">
        <f t="shared" si="41"/>
        <v>C</v>
      </c>
      <c r="C192" s="427" t="str">
        <f t="shared" si="42"/>
        <v>2502</v>
      </c>
      <c r="D192" s="427" t="str">
        <f t="shared" si="43"/>
        <v>1000</v>
      </c>
      <c r="E192" s="427" t="str">
        <f t="shared" si="44"/>
        <v>3</v>
      </c>
      <c r="F192" s="427" t="str">
        <f t="shared" si="45"/>
        <v>0</v>
      </c>
      <c r="G192" s="427" t="str">
        <f t="shared" si="40"/>
        <v>2</v>
      </c>
      <c r="H192" s="427">
        <f t="shared" si="46"/>
        <v>0</v>
      </c>
      <c r="I192" s="427"/>
      <c r="J192" s="427"/>
      <c r="K192" s="427"/>
      <c r="M192" s="446"/>
      <c r="N192" s="853" t="s">
        <v>118</v>
      </c>
      <c r="O192" s="854"/>
      <c r="P192" s="853" t="s">
        <v>356</v>
      </c>
      <c r="Q192" s="854"/>
      <c r="R192" s="853" t="s">
        <v>358</v>
      </c>
      <c r="S192" s="854"/>
      <c r="T192" s="853" t="s">
        <v>323</v>
      </c>
      <c r="U192" s="854"/>
      <c r="V192" s="853" t="s">
        <v>314</v>
      </c>
      <c r="W192" s="854"/>
      <c r="X192" s="854"/>
      <c r="Y192" s="853" t="s">
        <v>316</v>
      </c>
      <c r="Z192" s="854"/>
      <c r="AA192" s="854"/>
      <c r="AB192" s="853"/>
      <c r="AC192" s="854"/>
      <c r="AD192" s="853"/>
      <c r="AE192" s="854"/>
      <c r="AF192" s="855" t="s">
        <v>360</v>
      </c>
      <c r="AG192" s="854"/>
      <c r="AH192" s="854"/>
      <c r="AI192" s="854"/>
      <c r="AJ192" s="854"/>
      <c r="AK192" s="854"/>
      <c r="AL192" s="854"/>
      <c r="AM192" s="854"/>
      <c r="AN192" s="853" t="s">
        <v>307</v>
      </c>
      <c r="AO192" s="854"/>
      <c r="AP192" s="854"/>
      <c r="AQ192" s="854"/>
      <c r="AR192" s="854"/>
      <c r="AS192" s="853" t="s">
        <v>308</v>
      </c>
      <c r="AT192" s="854"/>
      <c r="AU192" s="854"/>
      <c r="AV192" s="417" t="s">
        <v>84</v>
      </c>
      <c r="AW192" s="856" t="s">
        <v>309</v>
      </c>
      <c r="AX192" s="854"/>
      <c r="AY192" s="854"/>
      <c r="AZ192" s="854"/>
      <c r="BA192" s="854"/>
      <c r="BB192" s="854"/>
      <c r="BC192" s="418">
        <v>2500000000</v>
      </c>
      <c r="BD192" s="418">
        <v>1864366881</v>
      </c>
      <c r="BE192" s="418">
        <v>635633119</v>
      </c>
      <c r="BF192" s="419">
        <v>0</v>
      </c>
      <c r="BG192" s="418">
        <v>1408767332</v>
      </c>
      <c r="BH192" s="418">
        <v>455599549</v>
      </c>
      <c r="BI192" s="418">
        <v>293430762</v>
      </c>
      <c r="BJ192" s="418">
        <v>1115336570</v>
      </c>
      <c r="BK192" s="418">
        <v>276279646</v>
      </c>
      <c r="BL192" s="418">
        <v>17151116</v>
      </c>
      <c r="BM192" s="418" t="s">
        <v>649</v>
      </c>
      <c r="BN192" s="419" t="s">
        <v>465</v>
      </c>
      <c r="BO192" s="419" t="s">
        <v>465</v>
      </c>
    </row>
    <row r="193" spans="1:67" s="433" customFormat="1">
      <c r="A193" s="433" t="str">
        <f t="shared" ref="A193:A198" si="50">+B193&amp;"-"&amp;C193&amp;"-"&amp;D193&amp;"-"&amp;E193&amp;"-"&amp;F193&amp;"-"&amp;G193&amp;"-"&amp;H193&amp;"-"&amp;AV193</f>
        <v>C-2502-1000-3-0-2-1-10</v>
      </c>
      <c r="B193" s="434" t="str">
        <f t="shared" si="41"/>
        <v>C</v>
      </c>
      <c r="C193" s="434" t="str">
        <f t="shared" si="42"/>
        <v>2502</v>
      </c>
      <c r="D193" s="434" t="str">
        <f t="shared" si="43"/>
        <v>1000</v>
      </c>
      <c r="E193" s="434" t="str">
        <f t="shared" si="44"/>
        <v>3</v>
      </c>
      <c r="F193" s="434" t="str">
        <f t="shared" si="45"/>
        <v>0</v>
      </c>
      <c r="G193" s="434" t="str">
        <f t="shared" si="40"/>
        <v>2</v>
      </c>
      <c r="H193" s="434" t="str">
        <f t="shared" si="46"/>
        <v>1</v>
      </c>
      <c r="I193" s="434"/>
      <c r="J193" s="434"/>
      <c r="K193" s="434"/>
      <c r="M193" s="447"/>
      <c r="N193" s="849" t="s">
        <v>118</v>
      </c>
      <c r="O193" s="850"/>
      <c r="P193" s="849" t="s">
        <v>356</v>
      </c>
      <c r="Q193" s="850"/>
      <c r="R193" s="849" t="s">
        <v>358</v>
      </c>
      <c r="S193" s="850"/>
      <c r="T193" s="849" t="s">
        <v>323</v>
      </c>
      <c r="U193" s="850"/>
      <c r="V193" s="849" t="s">
        <v>314</v>
      </c>
      <c r="W193" s="850"/>
      <c r="X193" s="850"/>
      <c r="Y193" s="849" t="s">
        <v>316</v>
      </c>
      <c r="Z193" s="850"/>
      <c r="AA193" s="850"/>
      <c r="AB193" s="849" t="s">
        <v>313</v>
      </c>
      <c r="AC193" s="850"/>
      <c r="AD193" s="849"/>
      <c r="AE193" s="850"/>
      <c r="AF193" s="852" t="s">
        <v>366</v>
      </c>
      <c r="AG193" s="850"/>
      <c r="AH193" s="850"/>
      <c r="AI193" s="850"/>
      <c r="AJ193" s="850"/>
      <c r="AK193" s="850"/>
      <c r="AL193" s="850"/>
      <c r="AM193" s="850"/>
      <c r="AN193" s="849" t="s">
        <v>307</v>
      </c>
      <c r="AO193" s="850"/>
      <c r="AP193" s="850"/>
      <c r="AQ193" s="850"/>
      <c r="AR193" s="850"/>
      <c r="AS193" s="849" t="s">
        <v>308</v>
      </c>
      <c r="AT193" s="850"/>
      <c r="AU193" s="850"/>
      <c r="AV193" s="435" t="s">
        <v>84</v>
      </c>
      <c r="AW193" s="851" t="s">
        <v>309</v>
      </c>
      <c r="AX193" s="850"/>
      <c r="AY193" s="850"/>
      <c r="AZ193" s="850"/>
      <c r="BA193" s="850"/>
      <c r="BB193" s="850"/>
      <c r="BC193" s="436">
        <v>1000000000</v>
      </c>
      <c r="BD193" s="436">
        <v>794366881</v>
      </c>
      <c r="BE193" s="436">
        <v>205633119</v>
      </c>
      <c r="BF193" s="437">
        <v>0</v>
      </c>
      <c r="BG193" s="436">
        <v>571003148</v>
      </c>
      <c r="BH193" s="436">
        <v>223363733</v>
      </c>
      <c r="BI193" s="436">
        <v>79186121</v>
      </c>
      <c r="BJ193" s="436">
        <v>491817027</v>
      </c>
      <c r="BK193" s="436">
        <v>79186121</v>
      </c>
      <c r="BL193" s="437">
        <v>0</v>
      </c>
      <c r="BM193" s="436" t="s">
        <v>650</v>
      </c>
      <c r="BN193" s="437" t="s">
        <v>465</v>
      </c>
      <c r="BO193" s="437" t="s">
        <v>465</v>
      </c>
    </row>
    <row r="194" spans="1:67" s="433" customFormat="1">
      <c r="A194" s="433" t="str">
        <f t="shared" si="50"/>
        <v>C-2502-1000-3-0-2-2-10</v>
      </c>
      <c r="B194" s="434" t="str">
        <f t="shared" si="41"/>
        <v>C</v>
      </c>
      <c r="C194" s="434" t="str">
        <f t="shared" si="42"/>
        <v>2502</v>
      </c>
      <c r="D194" s="434" t="str">
        <f t="shared" si="43"/>
        <v>1000</v>
      </c>
      <c r="E194" s="434" t="str">
        <f t="shared" si="44"/>
        <v>3</v>
      </c>
      <c r="F194" s="434" t="str">
        <f t="shared" si="45"/>
        <v>0</v>
      </c>
      <c r="G194" s="434" t="str">
        <f t="shared" si="40"/>
        <v>2</v>
      </c>
      <c r="H194" s="434" t="str">
        <f t="shared" si="46"/>
        <v>2</v>
      </c>
      <c r="I194" s="434"/>
      <c r="J194" s="434"/>
      <c r="K194" s="434"/>
      <c r="M194" s="447"/>
      <c r="N194" s="849" t="s">
        <v>118</v>
      </c>
      <c r="O194" s="850"/>
      <c r="P194" s="849" t="s">
        <v>356</v>
      </c>
      <c r="Q194" s="850"/>
      <c r="R194" s="849" t="s">
        <v>358</v>
      </c>
      <c r="S194" s="850"/>
      <c r="T194" s="849" t="s">
        <v>323</v>
      </c>
      <c r="U194" s="850"/>
      <c r="V194" s="849" t="s">
        <v>314</v>
      </c>
      <c r="W194" s="850"/>
      <c r="X194" s="850"/>
      <c r="Y194" s="849" t="s">
        <v>316</v>
      </c>
      <c r="Z194" s="850"/>
      <c r="AA194" s="850"/>
      <c r="AB194" s="849" t="s">
        <v>316</v>
      </c>
      <c r="AC194" s="850"/>
      <c r="AD194" s="849"/>
      <c r="AE194" s="850"/>
      <c r="AF194" s="852" t="s">
        <v>361</v>
      </c>
      <c r="AG194" s="850"/>
      <c r="AH194" s="850"/>
      <c r="AI194" s="850"/>
      <c r="AJ194" s="850"/>
      <c r="AK194" s="850"/>
      <c r="AL194" s="850"/>
      <c r="AM194" s="850"/>
      <c r="AN194" s="849" t="s">
        <v>307</v>
      </c>
      <c r="AO194" s="850"/>
      <c r="AP194" s="850"/>
      <c r="AQ194" s="850"/>
      <c r="AR194" s="850"/>
      <c r="AS194" s="849" t="s">
        <v>308</v>
      </c>
      <c r="AT194" s="850"/>
      <c r="AU194" s="850"/>
      <c r="AV194" s="435" t="s">
        <v>84</v>
      </c>
      <c r="AW194" s="851" t="s">
        <v>309</v>
      </c>
      <c r="AX194" s="850"/>
      <c r="AY194" s="850"/>
      <c r="AZ194" s="850"/>
      <c r="BA194" s="850"/>
      <c r="BB194" s="850"/>
      <c r="BC194" s="436">
        <v>550000000</v>
      </c>
      <c r="BD194" s="436">
        <v>420000000</v>
      </c>
      <c r="BE194" s="436">
        <v>130000000</v>
      </c>
      <c r="BF194" s="437">
        <v>0</v>
      </c>
      <c r="BG194" s="436">
        <v>420000000</v>
      </c>
      <c r="BH194" s="437">
        <v>0</v>
      </c>
      <c r="BI194" s="436">
        <v>84000000</v>
      </c>
      <c r="BJ194" s="436">
        <v>336000000</v>
      </c>
      <c r="BK194" s="436">
        <v>84000000</v>
      </c>
      <c r="BL194" s="437">
        <v>0</v>
      </c>
      <c r="BM194" s="436" t="s">
        <v>651</v>
      </c>
      <c r="BN194" s="437" t="s">
        <v>465</v>
      </c>
      <c r="BO194" s="437" t="s">
        <v>465</v>
      </c>
    </row>
    <row r="195" spans="1:67" s="433" customFormat="1">
      <c r="A195" s="433" t="str">
        <f t="shared" si="50"/>
        <v>C-2502-1000-3-0-2-3-10</v>
      </c>
      <c r="B195" s="434" t="str">
        <f t="shared" si="41"/>
        <v>C</v>
      </c>
      <c r="C195" s="434" t="str">
        <f t="shared" si="42"/>
        <v>2502</v>
      </c>
      <c r="D195" s="434" t="str">
        <f t="shared" si="43"/>
        <v>1000</v>
      </c>
      <c r="E195" s="434" t="str">
        <f t="shared" si="44"/>
        <v>3</v>
      </c>
      <c r="F195" s="434" t="str">
        <f t="shared" si="45"/>
        <v>0</v>
      </c>
      <c r="G195" s="434" t="str">
        <f t="shared" si="40"/>
        <v>2</v>
      </c>
      <c r="H195" s="434" t="str">
        <f t="shared" si="46"/>
        <v>3</v>
      </c>
      <c r="I195" s="434"/>
      <c r="J195" s="434"/>
      <c r="K195" s="434"/>
      <c r="M195" s="447"/>
      <c r="N195" s="849" t="s">
        <v>118</v>
      </c>
      <c r="O195" s="850"/>
      <c r="P195" s="849" t="s">
        <v>356</v>
      </c>
      <c r="Q195" s="850"/>
      <c r="R195" s="849" t="s">
        <v>358</v>
      </c>
      <c r="S195" s="850"/>
      <c r="T195" s="849" t="s">
        <v>323</v>
      </c>
      <c r="U195" s="850"/>
      <c r="V195" s="849" t="s">
        <v>314</v>
      </c>
      <c r="W195" s="850"/>
      <c r="X195" s="850"/>
      <c r="Y195" s="849" t="s">
        <v>316</v>
      </c>
      <c r="Z195" s="850"/>
      <c r="AA195" s="850"/>
      <c r="AB195" s="849" t="s">
        <v>323</v>
      </c>
      <c r="AC195" s="850"/>
      <c r="AD195" s="849"/>
      <c r="AE195" s="850"/>
      <c r="AF195" s="852" t="s">
        <v>362</v>
      </c>
      <c r="AG195" s="850"/>
      <c r="AH195" s="850"/>
      <c r="AI195" s="850"/>
      <c r="AJ195" s="850"/>
      <c r="AK195" s="850"/>
      <c r="AL195" s="850"/>
      <c r="AM195" s="850"/>
      <c r="AN195" s="849" t="s">
        <v>307</v>
      </c>
      <c r="AO195" s="850"/>
      <c r="AP195" s="850"/>
      <c r="AQ195" s="850"/>
      <c r="AR195" s="850"/>
      <c r="AS195" s="849" t="s">
        <v>308</v>
      </c>
      <c r="AT195" s="850"/>
      <c r="AU195" s="850"/>
      <c r="AV195" s="435" t="s">
        <v>84</v>
      </c>
      <c r="AW195" s="851" t="s">
        <v>309</v>
      </c>
      <c r="AX195" s="850"/>
      <c r="AY195" s="850"/>
      <c r="AZ195" s="850"/>
      <c r="BA195" s="850"/>
      <c r="BB195" s="850"/>
      <c r="BC195" s="436">
        <v>250000000</v>
      </c>
      <c r="BD195" s="436">
        <v>250000000</v>
      </c>
      <c r="BE195" s="437">
        <v>0</v>
      </c>
      <c r="BF195" s="437">
        <v>0</v>
      </c>
      <c r="BG195" s="436">
        <v>250000000</v>
      </c>
      <c r="BH195" s="437">
        <v>0</v>
      </c>
      <c r="BI195" s="436">
        <v>10641756</v>
      </c>
      <c r="BJ195" s="436">
        <v>239358244</v>
      </c>
      <c r="BK195" s="436">
        <v>10641756</v>
      </c>
      <c r="BL195" s="437">
        <v>0</v>
      </c>
      <c r="BM195" s="436" t="s">
        <v>652</v>
      </c>
      <c r="BN195" s="437" t="s">
        <v>465</v>
      </c>
      <c r="BO195" s="437" t="s">
        <v>465</v>
      </c>
    </row>
    <row r="196" spans="1:67" s="433" customFormat="1" ht="14.45" customHeight="1">
      <c r="A196" s="433" t="str">
        <f t="shared" si="50"/>
        <v>C-2502-1000-3-0-2-4-10</v>
      </c>
      <c r="B196" s="434" t="str">
        <f t="shared" si="41"/>
        <v>C</v>
      </c>
      <c r="C196" s="434" t="str">
        <f t="shared" si="42"/>
        <v>2502</v>
      </c>
      <c r="D196" s="434" t="str">
        <f t="shared" si="43"/>
        <v>1000</v>
      </c>
      <c r="E196" s="434" t="str">
        <f t="shared" si="44"/>
        <v>3</v>
      </c>
      <c r="F196" s="434" t="str">
        <f t="shared" si="45"/>
        <v>0</v>
      </c>
      <c r="G196" s="434" t="str">
        <f t="shared" si="40"/>
        <v>2</v>
      </c>
      <c r="H196" s="434" t="str">
        <f t="shared" si="46"/>
        <v>4</v>
      </c>
      <c r="I196" s="434"/>
      <c r="J196" s="434"/>
      <c r="K196" s="434"/>
      <c r="M196" s="447"/>
      <c r="N196" s="849" t="s">
        <v>118</v>
      </c>
      <c r="O196" s="850"/>
      <c r="P196" s="849" t="s">
        <v>356</v>
      </c>
      <c r="Q196" s="850"/>
      <c r="R196" s="849" t="s">
        <v>358</v>
      </c>
      <c r="S196" s="850"/>
      <c r="T196" s="849" t="s">
        <v>323</v>
      </c>
      <c r="U196" s="850"/>
      <c r="V196" s="849" t="s">
        <v>314</v>
      </c>
      <c r="W196" s="850"/>
      <c r="X196" s="850"/>
      <c r="Y196" s="849" t="s">
        <v>316</v>
      </c>
      <c r="Z196" s="850"/>
      <c r="AA196" s="850"/>
      <c r="AB196" s="849" t="s">
        <v>317</v>
      </c>
      <c r="AC196" s="850"/>
      <c r="AD196" s="849"/>
      <c r="AE196" s="850"/>
      <c r="AF196" s="852" t="s">
        <v>103</v>
      </c>
      <c r="AG196" s="850"/>
      <c r="AH196" s="850"/>
      <c r="AI196" s="850"/>
      <c r="AJ196" s="850"/>
      <c r="AK196" s="850"/>
      <c r="AL196" s="850"/>
      <c r="AM196" s="850"/>
      <c r="AN196" s="849" t="s">
        <v>307</v>
      </c>
      <c r="AO196" s="850"/>
      <c r="AP196" s="850"/>
      <c r="AQ196" s="850"/>
      <c r="AR196" s="850"/>
      <c r="AS196" s="849" t="s">
        <v>308</v>
      </c>
      <c r="AT196" s="850"/>
      <c r="AU196" s="850"/>
      <c r="AV196" s="435" t="s">
        <v>84</v>
      </c>
      <c r="AW196" s="851" t="s">
        <v>309</v>
      </c>
      <c r="AX196" s="850"/>
      <c r="AY196" s="850"/>
      <c r="AZ196" s="850"/>
      <c r="BA196" s="850"/>
      <c r="BB196" s="850"/>
      <c r="BC196" s="436">
        <v>400000000</v>
      </c>
      <c r="BD196" s="436">
        <v>400000000</v>
      </c>
      <c r="BE196" s="437">
        <v>0</v>
      </c>
      <c r="BF196" s="437">
        <v>0</v>
      </c>
      <c r="BG196" s="436">
        <v>167764184</v>
      </c>
      <c r="BH196" s="436">
        <v>232235816</v>
      </c>
      <c r="BI196" s="436">
        <v>119602885</v>
      </c>
      <c r="BJ196" s="436">
        <v>48161299</v>
      </c>
      <c r="BK196" s="436">
        <v>102451769</v>
      </c>
      <c r="BL196" s="436">
        <v>17151116</v>
      </c>
      <c r="BM196" s="436" t="s">
        <v>653</v>
      </c>
      <c r="BN196" s="437" t="s">
        <v>465</v>
      </c>
      <c r="BO196" s="437" t="s">
        <v>465</v>
      </c>
    </row>
    <row r="197" spans="1:67" s="433" customFormat="1">
      <c r="A197" s="433" t="str">
        <f t="shared" si="50"/>
        <v>C-2502-1000-3-0-2-6-10</v>
      </c>
      <c r="B197" s="434" t="str">
        <f t="shared" si="41"/>
        <v>C</v>
      </c>
      <c r="C197" s="434" t="str">
        <f t="shared" si="42"/>
        <v>2502</v>
      </c>
      <c r="D197" s="434" t="str">
        <f t="shared" si="43"/>
        <v>1000</v>
      </c>
      <c r="E197" s="434" t="str">
        <f t="shared" si="44"/>
        <v>3</v>
      </c>
      <c r="F197" s="434" t="str">
        <f t="shared" si="45"/>
        <v>0</v>
      </c>
      <c r="G197" s="434" t="str">
        <f t="shared" si="40"/>
        <v>2</v>
      </c>
      <c r="H197" s="434" t="str">
        <f t="shared" si="46"/>
        <v>6</v>
      </c>
      <c r="I197" s="434"/>
      <c r="J197" s="434"/>
      <c r="K197" s="434"/>
      <c r="M197" s="447"/>
      <c r="N197" s="849" t="s">
        <v>118</v>
      </c>
      <c r="O197" s="850"/>
      <c r="P197" s="849" t="s">
        <v>356</v>
      </c>
      <c r="Q197" s="850"/>
      <c r="R197" s="849" t="s">
        <v>358</v>
      </c>
      <c r="S197" s="850"/>
      <c r="T197" s="849" t="s">
        <v>323</v>
      </c>
      <c r="U197" s="850"/>
      <c r="V197" s="849" t="s">
        <v>314</v>
      </c>
      <c r="W197" s="850"/>
      <c r="X197" s="850"/>
      <c r="Y197" s="849" t="s">
        <v>316</v>
      </c>
      <c r="Z197" s="850"/>
      <c r="AA197" s="850"/>
      <c r="AB197" s="849" t="s">
        <v>326</v>
      </c>
      <c r="AC197" s="850"/>
      <c r="AD197" s="849"/>
      <c r="AE197" s="850"/>
      <c r="AF197" s="852" t="s">
        <v>363</v>
      </c>
      <c r="AG197" s="850"/>
      <c r="AH197" s="850"/>
      <c r="AI197" s="850"/>
      <c r="AJ197" s="850"/>
      <c r="AK197" s="850"/>
      <c r="AL197" s="850"/>
      <c r="AM197" s="850"/>
      <c r="AN197" s="849" t="s">
        <v>307</v>
      </c>
      <c r="AO197" s="850"/>
      <c r="AP197" s="850"/>
      <c r="AQ197" s="850"/>
      <c r="AR197" s="850"/>
      <c r="AS197" s="849" t="s">
        <v>308</v>
      </c>
      <c r="AT197" s="850"/>
      <c r="AU197" s="850"/>
      <c r="AV197" s="435" t="s">
        <v>84</v>
      </c>
      <c r="AW197" s="851" t="s">
        <v>309</v>
      </c>
      <c r="AX197" s="850"/>
      <c r="AY197" s="850"/>
      <c r="AZ197" s="850"/>
      <c r="BA197" s="850"/>
      <c r="BB197" s="850"/>
      <c r="BC197" s="436">
        <v>200000000</v>
      </c>
      <c r="BD197" s="437">
        <v>0</v>
      </c>
      <c r="BE197" s="436">
        <v>200000000</v>
      </c>
      <c r="BF197" s="437">
        <v>0</v>
      </c>
      <c r="BG197" s="437">
        <v>0</v>
      </c>
      <c r="BH197" s="437">
        <v>0</v>
      </c>
      <c r="BI197" s="437">
        <v>0</v>
      </c>
      <c r="BJ197" s="437">
        <v>0</v>
      </c>
      <c r="BK197" s="437">
        <v>0</v>
      </c>
      <c r="BL197" s="437">
        <v>0</v>
      </c>
      <c r="BM197" s="437" t="s">
        <v>465</v>
      </c>
      <c r="BN197" s="437" t="s">
        <v>465</v>
      </c>
      <c r="BO197" s="437" t="s">
        <v>465</v>
      </c>
    </row>
    <row r="198" spans="1:67" s="433" customFormat="1">
      <c r="A198" s="433" t="str">
        <f t="shared" si="50"/>
        <v>C-2502-1000-3-0-2-11-10</v>
      </c>
      <c r="B198" s="434" t="str">
        <f t="shared" si="41"/>
        <v>C</v>
      </c>
      <c r="C198" s="434" t="str">
        <f t="shared" si="42"/>
        <v>2502</v>
      </c>
      <c r="D198" s="434" t="str">
        <f t="shared" si="43"/>
        <v>1000</v>
      </c>
      <c r="E198" s="434" t="str">
        <f t="shared" si="44"/>
        <v>3</v>
      </c>
      <c r="F198" s="434" t="str">
        <f t="shared" si="45"/>
        <v>0</v>
      </c>
      <c r="G198" s="434" t="str">
        <f t="shared" si="40"/>
        <v>2</v>
      </c>
      <c r="H198" s="434" t="str">
        <f t="shared" si="46"/>
        <v>11</v>
      </c>
      <c r="I198" s="434"/>
      <c r="J198" s="434"/>
      <c r="K198" s="434"/>
      <c r="M198" s="447"/>
      <c r="N198" s="849" t="s">
        <v>118</v>
      </c>
      <c r="O198" s="850"/>
      <c r="P198" s="849" t="s">
        <v>356</v>
      </c>
      <c r="Q198" s="850"/>
      <c r="R198" s="849" t="s">
        <v>358</v>
      </c>
      <c r="S198" s="850"/>
      <c r="T198" s="849" t="s">
        <v>323</v>
      </c>
      <c r="U198" s="850"/>
      <c r="V198" s="849" t="s">
        <v>314</v>
      </c>
      <c r="W198" s="850"/>
      <c r="X198" s="850"/>
      <c r="Y198" s="849" t="s">
        <v>316</v>
      </c>
      <c r="Z198" s="850"/>
      <c r="AA198" s="850"/>
      <c r="AB198" s="849" t="s">
        <v>99</v>
      </c>
      <c r="AC198" s="850"/>
      <c r="AD198" s="849"/>
      <c r="AE198" s="850"/>
      <c r="AF198" s="852" t="s">
        <v>364</v>
      </c>
      <c r="AG198" s="850"/>
      <c r="AH198" s="850"/>
      <c r="AI198" s="850"/>
      <c r="AJ198" s="850"/>
      <c r="AK198" s="850"/>
      <c r="AL198" s="850"/>
      <c r="AM198" s="850"/>
      <c r="AN198" s="849" t="s">
        <v>307</v>
      </c>
      <c r="AO198" s="850"/>
      <c r="AP198" s="850"/>
      <c r="AQ198" s="850"/>
      <c r="AR198" s="850"/>
      <c r="AS198" s="849" t="s">
        <v>308</v>
      </c>
      <c r="AT198" s="850"/>
      <c r="AU198" s="850"/>
      <c r="AV198" s="435" t="s">
        <v>84</v>
      </c>
      <c r="AW198" s="851" t="s">
        <v>309</v>
      </c>
      <c r="AX198" s="850"/>
      <c r="AY198" s="850"/>
      <c r="AZ198" s="850"/>
      <c r="BA198" s="850"/>
      <c r="BB198" s="850"/>
      <c r="BC198" s="436">
        <v>100000000</v>
      </c>
      <c r="BD198" s="437">
        <v>0</v>
      </c>
      <c r="BE198" s="436">
        <v>100000000</v>
      </c>
      <c r="BF198" s="437">
        <v>0</v>
      </c>
      <c r="BG198" s="437">
        <v>0</v>
      </c>
      <c r="BH198" s="437">
        <v>0</v>
      </c>
      <c r="BI198" s="437">
        <v>0</v>
      </c>
      <c r="BJ198" s="437">
        <v>0</v>
      </c>
      <c r="BK198" s="437">
        <v>0</v>
      </c>
      <c r="BL198" s="437">
        <v>0</v>
      </c>
      <c r="BM198" s="437" t="s">
        <v>465</v>
      </c>
      <c r="BN198" s="437" t="s">
        <v>465</v>
      </c>
      <c r="BO198" s="437" t="s">
        <v>465</v>
      </c>
    </row>
    <row r="199" spans="1:67" s="424" customFormat="1" ht="14.45" customHeight="1">
      <c r="B199" s="427" t="str">
        <f t="shared" si="41"/>
        <v>C</v>
      </c>
      <c r="C199" s="427" t="str">
        <f t="shared" si="42"/>
        <v>2502</v>
      </c>
      <c r="D199" s="427" t="str">
        <f t="shared" si="43"/>
        <v>1000</v>
      </c>
      <c r="E199" s="427" t="str">
        <f t="shared" si="44"/>
        <v>4</v>
      </c>
      <c r="F199" s="427">
        <f t="shared" si="45"/>
        <v>0</v>
      </c>
      <c r="G199" s="427">
        <f t="shared" si="40"/>
        <v>0</v>
      </c>
      <c r="H199" s="427">
        <f t="shared" si="46"/>
        <v>0</v>
      </c>
      <c r="I199" s="427"/>
      <c r="J199" s="427"/>
      <c r="K199" s="427"/>
      <c r="M199" s="446"/>
      <c r="N199" s="857" t="s">
        <v>118</v>
      </c>
      <c r="O199" s="854"/>
      <c r="P199" s="857" t="s">
        <v>356</v>
      </c>
      <c r="Q199" s="854"/>
      <c r="R199" s="857" t="s">
        <v>358</v>
      </c>
      <c r="S199" s="854"/>
      <c r="T199" s="857" t="s">
        <v>317</v>
      </c>
      <c r="U199" s="854"/>
      <c r="V199" s="857"/>
      <c r="W199" s="854"/>
      <c r="X199" s="854"/>
      <c r="Y199" s="857"/>
      <c r="Z199" s="854"/>
      <c r="AA199" s="854"/>
      <c r="AB199" s="857"/>
      <c r="AC199" s="854"/>
      <c r="AD199" s="857"/>
      <c r="AE199" s="854"/>
      <c r="AF199" s="858" t="s">
        <v>353</v>
      </c>
      <c r="AG199" s="854"/>
      <c r="AH199" s="854"/>
      <c r="AI199" s="854"/>
      <c r="AJ199" s="854"/>
      <c r="AK199" s="854"/>
      <c r="AL199" s="854"/>
      <c r="AM199" s="854"/>
      <c r="AN199" s="857" t="s">
        <v>307</v>
      </c>
      <c r="AO199" s="854"/>
      <c r="AP199" s="854"/>
      <c r="AQ199" s="854"/>
      <c r="AR199" s="854"/>
      <c r="AS199" s="857" t="s">
        <v>308</v>
      </c>
      <c r="AT199" s="854"/>
      <c r="AU199" s="854"/>
      <c r="AV199" s="420" t="s">
        <v>84</v>
      </c>
      <c r="AW199" s="859" t="s">
        <v>309</v>
      </c>
      <c r="AX199" s="854"/>
      <c r="AY199" s="854"/>
      <c r="AZ199" s="854"/>
      <c r="BA199" s="854"/>
      <c r="BB199" s="854"/>
      <c r="BC199" s="421">
        <v>600000000</v>
      </c>
      <c r="BD199" s="421">
        <v>490158583</v>
      </c>
      <c r="BE199" s="421">
        <v>109841417</v>
      </c>
      <c r="BF199" s="421">
        <v>300000000</v>
      </c>
      <c r="BG199" s="421">
        <v>277690783</v>
      </c>
      <c r="BH199" s="421">
        <v>212467800</v>
      </c>
      <c r="BI199" s="421">
        <v>45968087</v>
      </c>
      <c r="BJ199" s="421">
        <v>231722696</v>
      </c>
      <c r="BK199" s="421">
        <v>41315676</v>
      </c>
      <c r="BL199" s="421">
        <v>4652411</v>
      </c>
      <c r="BM199" s="421" t="s">
        <v>654</v>
      </c>
      <c r="BN199" s="422" t="s">
        <v>465</v>
      </c>
      <c r="BO199" s="422" t="s">
        <v>465</v>
      </c>
    </row>
    <row r="200" spans="1:67" s="424" customFormat="1" ht="14.45" customHeight="1">
      <c r="B200" s="427" t="str">
        <f t="shared" si="41"/>
        <v>C</v>
      </c>
      <c r="C200" s="427" t="str">
        <f t="shared" si="42"/>
        <v>2502</v>
      </c>
      <c r="D200" s="427" t="str">
        <f t="shared" si="43"/>
        <v>1000</v>
      </c>
      <c r="E200" s="427" t="str">
        <f t="shared" si="44"/>
        <v>4</v>
      </c>
      <c r="F200" s="427" t="str">
        <f t="shared" si="45"/>
        <v>0</v>
      </c>
      <c r="G200" s="427">
        <f t="shared" si="40"/>
        <v>0</v>
      </c>
      <c r="H200" s="427">
        <f t="shared" si="46"/>
        <v>0</v>
      </c>
      <c r="I200" s="427"/>
      <c r="J200" s="427"/>
      <c r="K200" s="427"/>
      <c r="M200" s="446"/>
      <c r="N200" s="853" t="s">
        <v>118</v>
      </c>
      <c r="O200" s="854"/>
      <c r="P200" s="853" t="s">
        <v>356</v>
      </c>
      <c r="Q200" s="854"/>
      <c r="R200" s="853" t="s">
        <v>358</v>
      </c>
      <c r="S200" s="854"/>
      <c r="T200" s="853" t="s">
        <v>317</v>
      </c>
      <c r="U200" s="854"/>
      <c r="V200" s="853" t="s">
        <v>314</v>
      </c>
      <c r="W200" s="854"/>
      <c r="X200" s="854"/>
      <c r="Y200" s="853"/>
      <c r="Z200" s="854"/>
      <c r="AA200" s="854"/>
      <c r="AB200" s="853"/>
      <c r="AC200" s="854"/>
      <c r="AD200" s="853"/>
      <c r="AE200" s="854"/>
      <c r="AF200" s="855" t="s">
        <v>353</v>
      </c>
      <c r="AG200" s="854"/>
      <c r="AH200" s="854"/>
      <c r="AI200" s="854"/>
      <c r="AJ200" s="854"/>
      <c r="AK200" s="854"/>
      <c r="AL200" s="854"/>
      <c r="AM200" s="854"/>
      <c r="AN200" s="853" t="s">
        <v>307</v>
      </c>
      <c r="AO200" s="854"/>
      <c r="AP200" s="854"/>
      <c r="AQ200" s="854"/>
      <c r="AR200" s="854"/>
      <c r="AS200" s="853" t="s">
        <v>308</v>
      </c>
      <c r="AT200" s="854"/>
      <c r="AU200" s="854"/>
      <c r="AV200" s="417" t="s">
        <v>84</v>
      </c>
      <c r="AW200" s="856" t="s">
        <v>309</v>
      </c>
      <c r="AX200" s="854"/>
      <c r="AY200" s="854"/>
      <c r="AZ200" s="854"/>
      <c r="BA200" s="854"/>
      <c r="BB200" s="854"/>
      <c r="BC200" s="418">
        <v>600000000</v>
      </c>
      <c r="BD200" s="418">
        <v>490158583</v>
      </c>
      <c r="BE200" s="418">
        <v>109841417</v>
      </c>
      <c r="BF200" s="419">
        <v>0</v>
      </c>
      <c r="BG200" s="418">
        <v>277690783</v>
      </c>
      <c r="BH200" s="418">
        <v>212467800</v>
      </c>
      <c r="BI200" s="418">
        <v>45968087</v>
      </c>
      <c r="BJ200" s="418">
        <v>231722696</v>
      </c>
      <c r="BK200" s="418">
        <v>41315676</v>
      </c>
      <c r="BL200" s="418">
        <v>4652411</v>
      </c>
      <c r="BM200" s="418" t="s">
        <v>654</v>
      </c>
      <c r="BN200" s="419" t="s">
        <v>465</v>
      </c>
      <c r="BO200" s="419" t="s">
        <v>465</v>
      </c>
    </row>
    <row r="201" spans="1:67" s="424" customFormat="1" ht="14.45" customHeight="1">
      <c r="B201" s="427" t="str">
        <f t="shared" si="41"/>
        <v>C</v>
      </c>
      <c r="C201" s="427" t="str">
        <f t="shared" si="42"/>
        <v>2502</v>
      </c>
      <c r="D201" s="427" t="str">
        <f t="shared" si="43"/>
        <v>1000</v>
      </c>
      <c r="E201" s="427" t="str">
        <f t="shared" si="44"/>
        <v>4</v>
      </c>
      <c r="F201" s="427" t="str">
        <f t="shared" si="45"/>
        <v>0</v>
      </c>
      <c r="G201" s="427" t="str">
        <f t="shared" si="40"/>
        <v>2</v>
      </c>
      <c r="H201" s="427">
        <f t="shared" si="46"/>
        <v>0</v>
      </c>
      <c r="I201" s="427"/>
      <c r="J201" s="427"/>
      <c r="K201" s="427"/>
      <c r="M201" s="446"/>
      <c r="N201" s="853" t="s">
        <v>118</v>
      </c>
      <c r="O201" s="854"/>
      <c r="P201" s="853" t="s">
        <v>356</v>
      </c>
      <c r="Q201" s="854"/>
      <c r="R201" s="853" t="s">
        <v>358</v>
      </c>
      <c r="S201" s="854"/>
      <c r="T201" s="853" t="s">
        <v>317</v>
      </c>
      <c r="U201" s="854"/>
      <c r="V201" s="853" t="s">
        <v>314</v>
      </c>
      <c r="W201" s="854"/>
      <c r="X201" s="854"/>
      <c r="Y201" s="853" t="s">
        <v>316</v>
      </c>
      <c r="Z201" s="854"/>
      <c r="AA201" s="854"/>
      <c r="AB201" s="853"/>
      <c r="AC201" s="854"/>
      <c r="AD201" s="853"/>
      <c r="AE201" s="854"/>
      <c r="AF201" s="855" t="s">
        <v>360</v>
      </c>
      <c r="AG201" s="854"/>
      <c r="AH201" s="854"/>
      <c r="AI201" s="854"/>
      <c r="AJ201" s="854"/>
      <c r="AK201" s="854"/>
      <c r="AL201" s="854"/>
      <c r="AM201" s="854"/>
      <c r="AN201" s="853" t="s">
        <v>307</v>
      </c>
      <c r="AO201" s="854"/>
      <c r="AP201" s="854"/>
      <c r="AQ201" s="854"/>
      <c r="AR201" s="854"/>
      <c r="AS201" s="853" t="s">
        <v>308</v>
      </c>
      <c r="AT201" s="854"/>
      <c r="AU201" s="854"/>
      <c r="AV201" s="417" t="s">
        <v>84</v>
      </c>
      <c r="AW201" s="856" t="s">
        <v>309</v>
      </c>
      <c r="AX201" s="854"/>
      <c r="AY201" s="854"/>
      <c r="AZ201" s="854"/>
      <c r="BA201" s="854"/>
      <c r="BB201" s="854"/>
      <c r="BC201" s="418">
        <v>600000000</v>
      </c>
      <c r="BD201" s="418">
        <v>490158583</v>
      </c>
      <c r="BE201" s="418">
        <v>109841417</v>
      </c>
      <c r="BF201" s="419">
        <v>0</v>
      </c>
      <c r="BG201" s="418">
        <v>277690783</v>
      </c>
      <c r="BH201" s="418">
        <v>212467800</v>
      </c>
      <c r="BI201" s="418">
        <v>45968087</v>
      </c>
      <c r="BJ201" s="418">
        <v>231722696</v>
      </c>
      <c r="BK201" s="418">
        <v>41315676</v>
      </c>
      <c r="BL201" s="418">
        <v>4652411</v>
      </c>
      <c r="BM201" s="418" t="s">
        <v>654</v>
      </c>
      <c r="BN201" s="419" t="s">
        <v>465</v>
      </c>
      <c r="BO201" s="419" t="s">
        <v>465</v>
      </c>
    </row>
    <row r="202" spans="1:67" s="433" customFormat="1" ht="14.45" customHeight="1">
      <c r="A202" s="433" t="str">
        <f t="shared" ref="A202:A207" si="51">+B202&amp;"-"&amp;C202&amp;"-"&amp;D202&amp;"-"&amp;E202&amp;"-"&amp;F202&amp;"-"&amp;G202&amp;"-"&amp;H202&amp;"-"&amp;AV202</f>
        <v>C-2502-1000-4-0-2-1-10</v>
      </c>
      <c r="B202" s="434" t="str">
        <f t="shared" si="41"/>
        <v>C</v>
      </c>
      <c r="C202" s="434" t="str">
        <f t="shared" si="42"/>
        <v>2502</v>
      </c>
      <c r="D202" s="434" t="str">
        <f t="shared" si="43"/>
        <v>1000</v>
      </c>
      <c r="E202" s="434" t="str">
        <f t="shared" si="44"/>
        <v>4</v>
      </c>
      <c r="F202" s="434" t="str">
        <f t="shared" si="45"/>
        <v>0</v>
      </c>
      <c r="G202" s="434" t="str">
        <f t="shared" si="40"/>
        <v>2</v>
      </c>
      <c r="H202" s="434" t="str">
        <f t="shared" si="46"/>
        <v>1</v>
      </c>
      <c r="I202" s="434"/>
      <c r="J202" s="434"/>
      <c r="K202" s="434"/>
      <c r="M202" s="447"/>
      <c r="N202" s="849" t="s">
        <v>118</v>
      </c>
      <c r="O202" s="850"/>
      <c r="P202" s="849" t="s">
        <v>356</v>
      </c>
      <c r="Q202" s="850"/>
      <c r="R202" s="849" t="s">
        <v>358</v>
      </c>
      <c r="S202" s="850"/>
      <c r="T202" s="849" t="s">
        <v>317</v>
      </c>
      <c r="U202" s="850"/>
      <c r="V202" s="849" t="s">
        <v>314</v>
      </c>
      <c r="W202" s="850"/>
      <c r="X202" s="850"/>
      <c r="Y202" s="849" t="s">
        <v>316</v>
      </c>
      <c r="Z202" s="850"/>
      <c r="AA202" s="850"/>
      <c r="AB202" s="849" t="s">
        <v>313</v>
      </c>
      <c r="AC202" s="850"/>
      <c r="AD202" s="849"/>
      <c r="AE202" s="850"/>
      <c r="AF202" s="852" t="s">
        <v>366</v>
      </c>
      <c r="AG202" s="850"/>
      <c r="AH202" s="850"/>
      <c r="AI202" s="850"/>
      <c r="AJ202" s="850"/>
      <c r="AK202" s="850"/>
      <c r="AL202" s="850"/>
      <c r="AM202" s="850"/>
      <c r="AN202" s="849" t="s">
        <v>307</v>
      </c>
      <c r="AO202" s="850"/>
      <c r="AP202" s="850"/>
      <c r="AQ202" s="850"/>
      <c r="AR202" s="850"/>
      <c r="AS202" s="849" t="s">
        <v>308</v>
      </c>
      <c r="AT202" s="850"/>
      <c r="AU202" s="850"/>
      <c r="AV202" s="435" t="s">
        <v>84</v>
      </c>
      <c r="AW202" s="851" t="s">
        <v>309</v>
      </c>
      <c r="AX202" s="850"/>
      <c r="AY202" s="850"/>
      <c r="AZ202" s="850"/>
      <c r="BA202" s="850"/>
      <c r="BB202" s="850"/>
      <c r="BC202" s="436">
        <v>335914298</v>
      </c>
      <c r="BD202" s="436">
        <v>250437583</v>
      </c>
      <c r="BE202" s="436">
        <v>85476715</v>
      </c>
      <c r="BF202" s="437">
        <v>0</v>
      </c>
      <c r="BG202" s="436">
        <v>200318843</v>
      </c>
      <c r="BH202" s="436">
        <v>50118740</v>
      </c>
      <c r="BI202" s="436">
        <v>22386370</v>
      </c>
      <c r="BJ202" s="436">
        <v>177932473</v>
      </c>
      <c r="BK202" s="436">
        <v>22386370</v>
      </c>
      <c r="BL202" s="437">
        <v>0</v>
      </c>
      <c r="BM202" s="436" t="s">
        <v>655</v>
      </c>
      <c r="BN202" s="437" t="s">
        <v>465</v>
      </c>
      <c r="BO202" s="437" t="s">
        <v>465</v>
      </c>
    </row>
    <row r="203" spans="1:67" s="433" customFormat="1">
      <c r="A203" s="433" t="str">
        <f t="shared" si="51"/>
        <v>C-2502-1000-4-0-2-2-10</v>
      </c>
      <c r="B203" s="434" t="str">
        <f t="shared" si="41"/>
        <v>C</v>
      </c>
      <c r="C203" s="434" t="str">
        <f t="shared" si="42"/>
        <v>2502</v>
      </c>
      <c r="D203" s="434" t="str">
        <f t="shared" si="43"/>
        <v>1000</v>
      </c>
      <c r="E203" s="434" t="str">
        <f t="shared" si="44"/>
        <v>4</v>
      </c>
      <c r="F203" s="434" t="str">
        <f t="shared" si="45"/>
        <v>0</v>
      </c>
      <c r="G203" s="434" t="str">
        <f t="shared" si="40"/>
        <v>2</v>
      </c>
      <c r="H203" s="434" t="str">
        <f t="shared" si="46"/>
        <v>2</v>
      </c>
      <c r="I203" s="434"/>
      <c r="J203" s="434"/>
      <c r="K203" s="434"/>
      <c r="M203" s="447"/>
      <c r="N203" s="849" t="s">
        <v>118</v>
      </c>
      <c r="O203" s="850"/>
      <c r="P203" s="849" t="s">
        <v>356</v>
      </c>
      <c r="Q203" s="850"/>
      <c r="R203" s="849" t="s">
        <v>358</v>
      </c>
      <c r="S203" s="850"/>
      <c r="T203" s="849" t="s">
        <v>317</v>
      </c>
      <c r="U203" s="850"/>
      <c r="V203" s="849" t="s">
        <v>314</v>
      </c>
      <c r="W203" s="850"/>
      <c r="X203" s="850"/>
      <c r="Y203" s="849" t="s">
        <v>316</v>
      </c>
      <c r="Z203" s="850"/>
      <c r="AA203" s="850"/>
      <c r="AB203" s="849" t="s">
        <v>316</v>
      </c>
      <c r="AC203" s="850"/>
      <c r="AD203" s="849"/>
      <c r="AE203" s="850"/>
      <c r="AF203" s="852" t="s">
        <v>361</v>
      </c>
      <c r="AG203" s="850"/>
      <c r="AH203" s="850"/>
      <c r="AI203" s="850"/>
      <c r="AJ203" s="850"/>
      <c r="AK203" s="850"/>
      <c r="AL203" s="850"/>
      <c r="AM203" s="850"/>
      <c r="AN203" s="849" t="s">
        <v>307</v>
      </c>
      <c r="AO203" s="850"/>
      <c r="AP203" s="850"/>
      <c r="AQ203" s="850"/>
      <c r="AR203" s="850"/>
      <c r="AS203" s="849" t="s">
        <v>308</v>
      </c>
      <c r="AT203" s="850"/>
      <c r="AU203" s="850"/>
      <c r="AV203" s="435" t="s">
        <v>84</v>
      </c>
      <c r="AW203" s="851" t="s">
        <v>309</v>
      </c>
      <c r="AX203" s="850"/>
      <c r="AY203" s="850"/>
      <c r="AZ203" s="850"/>
      <c r="BA203" s="850"/>
      <c r="BB203" s="850"/>
      <c r="BC203" s="436">
        <v>40000000</v>
      </c>
      <c r="BD203" s="436">
        <v>40000000</v>
      </c>
      <c r="BE203" s="437">
        <v>0</v>
      </c>
      <c r="BF203" s="437">
        <v>0</v>
      </c>
      <c r="BG203" s="437">
        <v>0</v>
      </c>
      <c r="BH203" s="436">
        <v>40000000</v>
      </c>
      <c r="BI203" s="437">
        <v>0</v>
      </c>
      <c r="BJ203" s="437">
        <v>0</v>
      </c>
      <c r="BK203" s="437">
        <v>0</v>
      </c>
      <c r="BL203" s="437">
        <v>0</v>
      </c>
      <c r="BM203" s="437" t="s">
        <v>465</v>
      </c>
      <c r="BN203" s="437" t="s">
        <v>465</v>
      </c>
      <c r="BO203" s="437" t="s">
        <v>465</v>
      </c>
    </row>
    <row r="204" spans="1:67" s="433" customFormat="1">
      <c r="A204" s="433" t="str">
        <f t="shared" si="51"/>
        <v>C-2502-1000-4-0-2-3-10</v>
      </c>
      <c r="B204" s="434" t="str">
        <f t="shared" si="41"/>
        <v>C</v>
      </c>
      <c r="C204" s="434" t="str">
        <f t="shared" si="42"/>
        <v>2502</v>
      </c>
      <c r="D204" s="434" t="str">
        <f t="shared" si="43"/>
        <v>1000</v>
      </c>
      <c r="E204" s="434" t="str">
        <f t="shared" si="44"/>
        <v>4</v>
      </c>
      <c r="F204" s="434" t="str">
        <f t="shared" si="45"/>
        <v>0</v>
      </c>
      <c r="G204" s="434" t="str">
        <f t="shared" si="40"/>
        <v>2</v>
      </c>
      <c r="H204" s="434" t="str">
        <f t="shared" si="46"/>
        <v>3</v>
      </c>
      <c r="I204" s="434"/>
      <c r="J204" s="434"/>
      <c r="K204" s="434"/>
      <c r="M204" s="447"/>
      <c r="N204" s="849" t="s">
        <v>118</v>
      </c>
      <c r="O204" s="850"/>
      <c r="P204" s="849" t="s">
        <v>356</v>
      </c>
      <c r="Q204" s="850"/>
      <c r="R204" s="849" t="s">
        <v>358</v>
      </c>
      <c r="S204" s="850"/>
      <c r="T204" s="849" t="s">
        <v>317</v>
      </c>
      <c r="U204" s="850"/>
      <c r="V204" s="849" t="s">
        <v>314</v>
      </c>
      <c r="W204" s="850"/>
      <c r="X204" s="850"/>
      <c r="Y204" s="849" t="s">
        <v>316</v>
      </c>
      <c r="Z204" s="850"/>
      <c r="AA204" s="850"/>
      <c r="AB204" s="849" t="s">
        <v>323</v>
      </c>
      <c r="AC204" s="850"/>
      <c r="AD204" s="849"/>
      <c r="AE204" s="850"/>
      <c r="AF204" s="852" t="s">
        <v>362</v>
      </c>
      <c r="AG204" s="850"/>
      <c r="AH204" s="850"/>
      <c r="AI204" s="850"/>
      <c r="AJ204" s="850"/>
      <c r="AK204" s="850"/>
      <c r="AL204" s="850"/>
      <c r="AM204" s="850"/>
      <c r="AN204" s="849" t="s">
        <v>307</v>
      </c>
      <c r="AO204" s="850"/>
      <c r="AP204" s="850"/>
      <c r="AQ204" s="850"/>
      <c r="AR204" s="850"/>
      <c r="AS204" s="849" t="s">
        <v>308</v>
      </c>
      <c r="AT204" s="850"/>
      <c r="AU204" s="850"/>
      <c r="AV204" s="435" t="s">
        <v>84</v>
      </c>
      <c r="AW204" s="851" t="s">
        <v>309</v>
      </c>
      <c r="AX204" s="850"/>
      <c r="AY204" s="850"/>
      <c r="AZ204" s="850"/>
      <c r="BA204" s="850"/>
      <c r="BB204" s="850"/>
      <c r="BC204" s="436">
        <v>45000000</v>
      </c>
      <c r="BD204" s="436">
        <v>45000000</v>
      </c>
      <c r="BE204" s="437">
        <v>0</v>
      </c>
      <c r="BF204" s="437">
        <v>0</v>
      </c>
      <c r="BG204" s="436">
        <v>45000000</v>
      </c>
      <c r="BH204" s="437">
        <v>0</v>
      </c>
      <c r="BI204" s="436">
        <v>2144809</v>
      </c>
      <c r="BJ204" s="436">
        <v>42855191</v>
      </c>
      <c r="BK204" s="436">
        <v>2144809</v>
      </c>
      <c r="BL204" s="437">
        <v>0</v>
      </c>
      <c r="BM204" s="436" t="s">
        <v>656</v>
      </c>
      <c r="BN204" s="437" t="s">
        <v>465</v>
      </c>
      <c r="BO204" s="437" t="s">
        <v>465</v>
      </c>
    </row>
    <row r="205" spans="1:67" s="433" customFormat="1" ht="14.45" customHeight="1">
      <c r="A205" s="433" t="str">
        <f t="shared" si="51"/>
        <v>C-2502-1000-4-0-2-4-10</v>
      </c>
      <c r="B205" s="434" t="str">
        <f t="shared" si="41"/>
        <v>C</v>
      </c>
      <c r="C205" s="434" t="str">
        <f t="shared" si="42"/>
        <v>2502</v>
      </c>
      <c r="D205" s="434" t="str">
        <f t="shared" si="43"/>
        <v>1000</v>
      </c>
      <c r="E205" s="434" t="str">
        <f t="shared" si="44"/>
        <v>4</v>
      </c>
      <c r="F205" s="434" t="str">
        <f t="shared" si="45"/>
        <v>0</v>
      </c>
      <c r="G205" s="434" t="str">
        <f t="shared" si="40"/>
        <v>2</v>
      </c>
      <c r="H205" s="434" t="str">
        <f t="shared" si="46"/>
        <v>4</v>
      </c>
      <c r="I205" s="434"/>
      <c r="J205" s="434"/>
      <c r="K205" s="434"/>
      <c r="M205" s="447"/>
      <c r="N205" s="849" t="s">
        <v>118</v>
      </c>
      <c r="O205" s="850"/>
      <c r="P205" s="849" t="s">
        <v>356</v>
      </c>
      <c r="Q205" s="850"/>
      <c r="R205" s="849" t="s">
        <v>358</v>
      </c>
      <c r="S205" s="850"/>
      <c r="T205" s="849" t="s">
        <v>317</v>
      </c>
      <c r="U205" s="850"/>
      <c r="V205" s="849" t="s">
        <v>314</v>
      </c>
      <c r="W205" s="850"/>
      <c r="X205" s="850"/>
      <c r="Y205" s="849" t="s">
        <v>316</v>
      </c>
      <c r="Z205" s="850"/>
      <c r="AA205" s="850"/>
      <c r="AB205" s="849" t="s">
        <v>317</v>
      </c>
      <c r="AC205" s="850"/>
      <c r="AD205" s="849"/>
      <c r="AE205" s="850"/>
      <c r="AF205" s="852" t="s">
        <v>103</v>
      </c>
      <c r="AG205" s="850"/>
      <c r="AH205" s="850"/>
      <c r="AI205" s="850"/>
      <c r="AJ205" s="850"/>
      <c r="AK205" s="850"/>
      <c r="AL205" s="850"/>
      <c r="AM205" s="850"/>
      <c r="AN205" s="849" t="s">
        <v>307</v>
      </c>
      <c r="AO205" s="850"/>
      <c r="AP205" s="850"/>
      <c r="AQ205" s="850"/>
      <c r="AR205" s="850"/>
      <c r="AS205" s="849" t="s">
        <v>308</v>
      </c>
      <c r="AT205" s="850"/>
      <c r="AU205" s="850"/>
      <c r="AV205" s="435" t="s">
        <v>84</v>
      </c>
      <c r="AW205" s="851" t="s">
        <v>309</v>
      </c>
      <c r="AX205" s="850"/>
      <c r="AY205" s="850"/>
      <c r="AZ205" s="850"/>
      <c r="BA205" s="850"/>
      <c r="BB205" s="850"/>
      <c r="BC205" s="436">
        <v>159085702</v>
      </c>
      <c r="BD205" s="436">
        <v>134721000</v>
      </c>
      <c r="BE205" s="436">
        <v>24364702</v>
      </c>
      <c r="BF205" s="437">
        <v>0</v>
      </c>
      <c r="BG205" s="436">
        <v>32371940</v>
      </c>
      <c r="BH205" s="436">
        <v>102349060</v>
      </c>
      <c r="BI205" s="436">
        <v>21436908</v>
      </c>
      <c r="BJ205" s="436">
        <v>10935032</v>
      </c>
      <c r="BK205" s="436">
        <v>16784497</v>
      </c>
      <c r="BL205" s="436">
        <v>4652411</v>
      </c>
      <c r="BM205" s="436" t="s">
        <v>657</v>
      </c>
      <c r="BN205" s="437" t="s">
        <v>465</v>
      </c>
      <c r="BO205" s="437" t="s">
        <v>465</v>
      </c>
    </row>
    <row r="206" spans="1:67" s="433" customFormat="1">
      <c r="A206" s="433" t="str">
        <f t="shared" si="51"/>
        <v>C-2502-1000-4-0-2-6-10</v>
      </c>
      <c r="B206" s="434" t="str">
        <f t="shared" si="41"/>
        <v>C</v>
      </c>
      <c r="C206" s="434" t="str">
        <f t="shared" si="42"/>
        <v>2502</v>
      </c>
      <c r="D206" s="434" t="str">
        <f t="shared" si="43"/>
        <v>1000</v>
      </c>
      <c r="E206" s="434" t="str">
        <f t="shared" si="44"/>
        <v>4</v>
      </c>
      <c r="F206" s="434" t="str">
        <f t="shared" si="45"/>
        <v>0</v>
      </c>
      <c r="G206" s="434" t="str">
        <f t="shared" si="40"/>
        <v>2</v>
      </c>
      <c r="H206" s="434" t="str">
        <f t="shared" si="46"/>
        <v>6</v>
      </c>
      <c r="I206" s="434"/>
      <c r="J206" s="434"/>
      <c r="K206" s="434"/>
      <c r="M206" s="447"/>
      <c r="N206" s="849" t="s">
        <v>118</v>
      </c>
      <c r="O206" s="850"/>
      <c r="P206" s="849" t="s">
        <v>356</v>
      </c>
      <c r="Q206" s="850"/>
      <c r="R206" s="849" t="s">
        <v>358</v>
      </c>
      <c r="S206" s="850"/>
      <c r="T206" s="849" t="s">
        <v>317</v>
      </c>
      <c r="U206" s="850"/>
      <c r="V206" s="849" t="s">
        <v>314</v>
      </c>
      <c r="W206" s="850"/>
      <c r="X206" s="850"/>
      <c r="Y206" s="849" t="s">
        <v>316</v>
      </c>
      <c r="Z206" s="850"/>
      <c r="AA206" s="850"/>
      <c r="AB206" s="849" t="s">
        <v>326</v>
      </c>
      <c r="AC206" s="850"/>
      <c r="AD206" s="849"/>
      <c r="AE206" s="850"/>
      <c r="AF206" s="852" t="s">
        <v>363</v>
      </c>
      <c r="AG206" s="850"/>
      <c r="AH206" s="850"/>
      <c r="AI206" s="850"/>
      <c r="AJ206" s="850"/>
      <c r="AK206" s="850"/>
      <c r="AL206" s="850"/>
      <c r="AM206" s="850"/>
      <c r="AN206" s="849" t="s">
        <v>307</v>
      </c>
      <c r="AO206" s="850"/>
      <c r="AP206" s="850"/>
      <c r="AQ206" s="850"/>
      <c r="AR206" s="850"/>
      <c r="AS206" s="849" t="s">
        <v>308</v>
      </c>
      <c r="AT206" s="850"/>
      <c r="AU206" s="850"/>
      <c r="AV206" s="435" t="s">
        <v>84</v>
      </c>
      <c r="AW206" s="851" t="s">
        <v>309</v>
      </c>
      <c r="AX206" s="850"/>
      <c r="AY206" s="850"/>
      <c r="AZ206" s="850"/>
      <c r="BA206" s="850"/>
      <c r="BB206" s="850"/>
      <c r="BC206" s="436">
        <v>20000000</v>
      </c>
      <c r="BD206" s="436">
        <v>20000000</v>
      </c>
      <c r="BE206" s="437">
        <v>0</v>
      </c>
      <c r="BF206" s="437">
        <v>0</v>
      </c>
      <c r="BG206" s="437">
        <v>0</v>
      </c>
      <c r="BH206" s="436">
        <v>20000000</v>
      </c>
      <c r="BI206" s="437">
        <v>0</v>
      </c>
      <c r="BJ206" s="437">
        <v>0</v>
      </c>
      <c r="BK206" s="437">
        <v>0</v>
      </c>
      <c r="BL206" s="437">
        <v>0</v>
      </c>
      <c r="BM206" s="437" t="s">
        <v>465</v>
      </c>
      <c r="BN206" s="437" t="s">
        <v>465</v>
      </c>
      <c r="BO206" s="437" t="s">
        <v>465</v>
      </c>
    </row>
    <row r="207" spans="1:67" s="433" customFormat="1">
      <c r="A207" s="433" t="str">
        <f t="shared" si="51"/>
        <v>C-2502-1000-4-0-2-11-10</v>
      </c>
      <c r="B207" s="434" t="str">
        <f t="shared" si="41"/>
        <v>C</v>
      </c>
      <c r="C207" s="434" t="str">
        <f t="shared" si="42"/>
        <v>2502</v>
      </c>
      <c r="D207" s="434" t="str">
        <f t="shared" si="43"/>
        <v>1000</v>
      </c>
      <c r="E207" s="434" t="str">
        <f t="shared" si="44"/>
        <v>4</v>
      </c>
      <c r="F207" s="434" t="str">
        <f t="shared" si="45"/>
        <v>0</v>
      </c>
      <c r="G207" s="434" t="str">
        <f t="shared" si="40"/>
        <v>2</v>
      </c>
      <c r="H207" s="434" t="str">
        <f t="shared" si="46"/>
        <v>11</v>
      </c>
      <c r="I207" s="434"/>
      <c r="J207" s="434"/>
      <c r="K207" s="434"/>
      <c r="M207" s="447"/>
      <c r="N207" s="849" t="s">
        <v>118</v>
      </c>
      <c r="O207" s="850"/>
      <c r="P207" s="849" t="s">
        <v>356</v>
      </c>
      <c r="Q207" s="850"/>
      <c r="R207" s="849" t="s">
        <v>358</v>
      </c>
      <c r="S207" s="850"/>
      <c r="T207" s="849" t="s">
        <v>317</v>
      </c>
      <c r="U207" s="850"/>
      <c r="V207" s="849" t="s">
        <v>314</v>
      </c>
      <c r="W207" s="850"/>
      <c r="X207" s="850"/>
      <c r="Y207" s="849" t="s">
        <v>316</v>
      </c>
      <c r="Z207" s="850"/>
      <c r="AA207" s="850"/>
      <c r="AB207" s="849" t="s">
        <v>99</v>
      </c>
      <c r="AC207" s="850"/>
      <c r="AD207" s="849"/>
      <c r="AE207" s="850"/>
      <c r="AF207" s="852" t="s">
        <v>364</v>
      </c>
      <c r="AG207" s="850"/>
      <c r="AH207" s="850"/>
      <c r="AI207" s="850"/>
      <c r="AJ207" s="850"/>
      <c r="AK207" s="850"/>
      <c r="AL207" s="850"/>
      <c r="AM207" s="850"/>
      <c r="AN207" s="849" t="s">
        <v>307</v>
      </c>
      <c r="AO207" s="850"/>
      <c r="AP207" s="850"/>
      <c r="AQ207" s="850"/>
      <c r="AR207" s="850"/>
      <c r="AS207" s="849" t="s">
        <v>308</v>
      </c>
      <c r="AT207" s="850"/>
      <c r="AU207" s="850"/>
      <c r="AV207" s="435" t="s">
        <v>84</v>
      </c>
      <c r="AW207" s="851" t="s">
        <v>309</v>
      </c>
      <c r="AX207" s="850"/>
      <c r="AY207" s="850"/>
      <c r="AZ207" s="850"/>
      <c r="BA207" s="850"/>
      <c r="BB207" s="850"/>
      <c r="BC207" s="437">
        <v>0</v>
      </c>
      <c r="BD207" s="437">
        <v>0</v>
      </c>
      <c r="BE207" s="437">
        <v>0</v>
      </c>
      <c r="BF207" s="437">
        <v>0</v>
      </c>
      <c r="BG207" s="437">
        <v>0</v>
      </c>
      <c r="BH207" s="437">
        <v>0</v>
      </c>
      <c r="BI207" s="437">
        <v>0</v>
      </c>
      <c r="BJ207" s="437">
        <v>0</v>
      </c>
      <c r="BK207" s="437">
        <v>0</v>
      </c>
      <c r="BL207" s="437">
        <v>0</v>
      </c>
      <c r="BM207" s="437" t="s">
        <v>465</v>
      </c>
      <c r="BN207" s="437" t="s">
        <v>465</v>
      </c>
      <c r="BO207" s="437" t="s">
        <v>465</v>
      </c>
    </row>
    <row r="208" spans="1:67" s="424" customFormat="1">
      <c r="B208" s="427" t="str">
        <f t="shared" si="41"/>
        <v>C</v>
      </c>
      <c r="C208" s="427" t="str">
        <f t="shared" si="42"/>
        <v>2502</v>
      </c>
      <c r="D208" s="427" t="str">
        <f t="shared" si="43"/>
        <v>1000</v>
      </c>
      <c r="E208" s="427" t="str">
        <f t="shared" si="44"/>
        <v>5</v>
      </c>
      <c r="F208" s="427">
        <f t="shared" si="45"/>
        <v>0</v>
      </c>
      <c r="G208" s="427">
        <f t="shared" si="40"/>
        <v>0</v>
      </c>
      <c r="H208" s="427">
        <f t="shared" si="46"/>
        <v>0</v>
      </c>
      <c r="I208" s="427"/>
      <c r="J208" s="427"/>
      <c r="K208" s="427"/>
      <c r="M208" s="446"/>
      <c r="N208" s="857" t="s">
        <v>118</v>
      </c>
      <c r="O208" s="854"/>
      <c r="P208" s="857" t="s">
        <v>356</v>
      </c>
      <c r="Q208" s="854"/>
      <c r="R208" s="857" t="s">
        <v>358</v>
      </c>
      <c r="S208" s="854"/>
      <c r="T208" s="857" t="s">
        <v>318</v>
      </c>
      <c r="U208" s="854"/>
      <c r="V208" s="857"/>
      <c r="W208" s="854"/>
      <c r="X208" s="854"/>
      <c r="Y208" s="857"/>
      <c r="Z208" s="854"/>
      <c r="AA208" s="854"/>
      <c r="AB208" s="857"/>
      <c r="AC208" s="854"/>
      <c r="AD208" s="857"/>
      <c r="AE208" s="854"/>
      <c r="AF208" s="858" t="s">
        <v>367</v>
      </c>
      <c r="AG208" s="854"/>
      <c r="AH208" s="854"/>
      <c r="AI208" s="854"/>
      <c r="AJ208" s="854"/>
      <c r="AK208" s="854"/>
      <c r="AL208" s="854"/>
      <c r="AM208" s="854"/>
      <c r="AN208" s="857" t="s">
        <v>307</v>
      </c>
      <c r="AO208" s="854"/>
      <c r="AP208" s="854"/>
      <c r="AQ208" s="854"/>
      <c r="AR208" s="854"/>
      <c r="AS208" s="857" t="s">
        <v>308</v>
      </c>
      <c r="AT208" s="854"/>
      <c r="AU208" s="854"/>
      <c r="AV208" s="420" t="s">
        <v>84</v>
      </c>
      <c r="AW208" s="859" t="s">
        <v>309</v>
      </c>
      <c r="AX208" s="854"/>
      <c r="AY208" s="854"/>
      <c r="AZ208" s="854"/>
      <c r="BA208" s="854"/>
      <c r="BB208" s="854"/>
      <c r="BC208" s="421">
        <v>900000000</v>
      </c>
      <c r="BD208" s="421">
        <v>879000000</v>
      </c>
      <c r="BE208" s="421">
        <v>21000000</v>
      </c>
      <c r="BF208" s="421">
        <v>300000000</v>
      </c>
      <c r="BG208" s="421">
        <v>599000906</v>
      </c>
      <c r="BH208" s="421">
        <v>279999094</v>
      </c>
      <c r="BI208" s="421">
        <v>163019426</v>
      </c>
      <c r="BJ208" s="421">
        <v>435981480</v>
      </c>
      <c r="BK208" s="421">
        <v>146817759</v>
      </c>
      <c r="BL208" s="421">
        <v>16201667</v>
      </c>
      <c r="BM208" s="421" t="s">
        <v>658</v>
      </c>
      <c r="BN208" s="422" t="s">
        <v>465</v>
      </c>
      <c r="BO208" s="422" t="s">
        <v>465</v>
      </c>
    </row>
    <row r="209" spans="1:67" s="424" customFormat="1" ht="14.45" customHeight="1">
      <c r="B209" s="427" t="str">
        <f t="shared" si="41"/>
        <v>C</v>
      </c>
      <c r="C209" s="427" t="str">
        <f t="shared" si="42"/>
        <v>2502</v>
      </c>
      <c r="D209" s="427" t="str">
        <f t="shared" si="43"/>
        <v>1000</v>
      </c>
      <c r="E209" s="427" t="str">
        <f t="shared" si="44"/>
        <v>5</v>
      </c>
      <c r="F209" s="427" t="str">
        <f t="shared" si="45"/>
        <v>0</v>
      </c>
      <c r="G209" s="427">
        <f t="shared" si="40"/>
        <v>0</v>
      </c>
      <c r="H209" s="427">
        <f t="shared" si="46"/>
        <v>0</v>
      </c>
      <c r="I209" s="427"/>
      <c r="J209" s="427"/>
      <c r="K209" s="427"/>
      <c r="M209" s="446"/>
      <c r="N209" s="853" t="s">
        <v>118</v>
      </c>
      <c r="O209" s="854"/>
      <c r="P209" s="853" t="s">
        <v>356</v>
      </c>
      <c r="Q209" s="854"/>
      <c r="R209" s="853" t="s">
        <v>358</v>
      </c>
      <c r="S209" s="854"/>
      <c r="T209" s="853" t="s">
        <v>318</v>
      </c>
      <c r="U209" s="854"/>
      <c r="V209" s="853" t="s">
        <v>314</v>
      </c>
      <c r="W209" s="854"/>
      <c r="X209" s="854"/>
      <c r="Y209" s="853"/>
      <c r="Z209" s="854"/>
      <c r="AA209" s="854"/>
      <c r="AB209" s="853"/>
      <c r="AC209" s="854"/>
      <c r="AD209" s="853"/>
      <c r="AE209" s="854"/>
      <c r="AF209" s="855" t="s">
        <v>367</v>
      </c>
      <c r="AG209" s="854"/>
      <c r="AH209" s="854"/>
      <c r="AI209" s="854"/>
      <c r="AJ209" s="854"/>
      <c r="AK209" s="854"/>
      <c r="AL209" s="854"/>
      <c r="AM209" s="854"/>
      <c r="AN209" s="853" t="s">
        <v>307</v>
      </c>
      <c r="AO209" s="854"/>
      <c r="AP209" s="854"/>
      <c r="AQ209" s="854"/>
      <c r="AR209" s="854"/>
      <c r="AS209" s="853" t="s">
        <v>308</v>
      </c>
      <c r="AT209" s="854"/>
      <c r="AU209" s="854"/>
      <c r="AV209" s="417" t="s">
        <v>84</v>
      </c>
      <c r="AW209" s="856" t="s">
        <v>309</v>
      </c>
      <c r="AX209" s="854"/>
      <c r="AY209" s="854"/>
      <c r="AZ209" s="854"/>
      <c r="BA209" s="854"/>
      <c r="BB209" s="854"/>
      <c r="BC209" s="418">
        <v>900000000</v>
      </c>
      <c r="BD209" s="418">
        <v>879000000</v>
      </c>
      <c r="BE209" s="418">
        <v>21000000</v>
      </c>
      <c r="BF209" s="419">
        <v>0</v>
      </c>
      <c r="BG209" s="418">
        <v>599000906</v>
      </c>
      <c r="BH209" s="418">
        <v>279999094</v>
      </c>
      <c r="BI209" s="418">
        <v>163019426</v>
      </c>
      <c r="BJ209" s="418">
        <v>435981480</v>
      </c>
      <c r="BK209" s="418">
        <v>146817759</v>
      </c>
      <c r="BL209" s="418">
        <v>16201667</v>
      </c>
      <c r="BM209" s="418" t="s">
        <v>658</v>
      </c>
      <c r="BN209" s="419" t="s">
        <v>465</v>
      </c>
      <c r="BO209" s="419" t="s">
        <v>465</v>
      </c>
    </row>
    <row r="210" spans="1:67" s="424" customFormat="1" ht="14.45" customHeight="1">
      <c r="B210" s="427" t="str">
        <f t="shared" si="41"/>
        <v>C</v>
      </c>
      <c r="C210" s="427" t="str">
        <f t="shared" si="42"/>
        <v>2502</v>
      </c>
      <c r="D210" s="427" t="str">
        <f t="shared" si="43"/>
        <v>1000</v>
      </c>
      <c r="E210" s="427" t="str">
        <f t="shared" si="44"/>
        <v>5</v>
      </c>
      <c r="F210" s="427" t="str">
        <f t="shared" si="45"/>
        <v>0</v>
      </c>
      <c r="G210" s="427" t="str">
        <f t="shared" si="40"/>
        <v>2</v>
      </c>
      <c r="H210" s="427">
        <f t="shared" si="46"/>
        <v>0</v>
      </c>
      <c r="I210" s="427"/>
      <c r="J210" s="427"/>
      <c r="K210" s="427"/>
      <c r="M210" s="446"/>
      <c r="N210" s="853" t="s">
        <v>118</v>
      </c>
      <c r="O210" s="854"/>
      <c r="P210" s="853" t="s">
        <v>356</v>
      </c>
      <c r="Q210" s="854"/>
      <c r="R210" s="853" t="s">
        <v>358</v>
      </c>
      <c r="S210" s="854"/>
      <c r="T210" s="853" t="s">
        <v>318</v>
      </c>
      <c r="U210" s="854"/>
      <c r="V210" s="853" t="s">
        <v>314</v>
      </c>
      <c r="W210" s="854"/>
      <c r="X210" s="854"/>
      <c r="Y210" s="853" t="s">
        <v>316</v>
      </c>
      <c r="Z210" s="854"/>
      <c r="AA210" s="854"/>
      <c r="AB210" s="853"/>
      <c r="AC210" s="854"/>
      <c r="AD210" s="853"/>
      <c r="AE210" s="854"/>
      <c r="AF210" s="855" t="s">
        <v>360</v>
      </c>
      <c r="AG210" s="854"/>
      <c r="AH210" s="854"/>
      <c r="AI210" s="854"/>
      <c r="AJ210" s="854"/>
      <c r="AK210" s="854"/>
      <c r="AL210" s="854"/>
      <c r="AM210" s="854"/>
      <c r="AN210" s="853" t="s">
        <v>307</v>
      </c>
      <c r="AO210" s="854"/>
      <c r="AP210" s="854"/>
      <c r="AQ210" s="854"/>
      <c r="AR210" s="854"/>
      <c r="AS210" s="853" t="s">
        <v>308</v>
      </c>
      <c r="AT210" s="854"/>
      <c r="AU210" s="854"/>
      <c r="AV210" s="417" t="s">
        <v>84</v>
      </c>
      <c r="AW210" s="856" t="s">
        <v>309</v>
      </c>
      <c r="AX210" s="854"/>
      <c r="AY210" s="854"/>
      <c r="AZ210" s="854"/>
      <c r="BA210" s="854"/>
      <c r="BB210" s="854"/>
      <c r="BC210" s="418">
        <v>900000000</v>
      </c>
      <c r="BD210" s="418">
        <v>879000000</v>
      </c>
      <c r="BE210" s="418">
        <v>21000000</v>
      </c>
      <c r="BF210" s="419">
        <v>0</v>
      </c>
      <c r="BG210" s="418">
        <v>599000906</v>
      </c>
      <c r="BH210" s="418">
        <v>279999094</v>
      </c>
      <c r="BI210" s="418">
        <v>163019426</v>
      </c>
      <c r="BJ210" s="418">
        <v>435981480</v>
      </c>
      <c r="BK210" s="418">
        <v>146817759</v>
      </c>
      <c r="BL210" s="418">
        <v>16201667</v>
      </c>
      <c r="BM210" s="418" t="s">
        <v>658</v>
      </c>
      <c r="BN210" s="419" t="s">
        <v>465</v>
      </c>
      <c r="BO210" s="419" t="s">
        <v>465</v>
      </c>
    </row>
    <row r="211" spans="1:67" s="433" customFormat="1">
      <c r="A211" s="433" t="str">
        <f t="shared" ref="A211:A216" si="52">+B211&amp;"-"&amp;C211&amp;"-"&amp;D211&amp;"-"&amp;E211&amp;"-"&amp;F211&amp;"-"&amp;G211&amp;"-"&amp;H211&amp;"-"&amp;AV211</f>
        <v>C-2502-1000-5-0-2-1-10</v>
      </c>
      <c r="B211" s="434" t="str">
        <f t="shared" si="41"/>
        <v>C</v>
      </c>
      <c r="C211" s="434" t="str">
        <f t="shared" si="42"/>
        <v>2502</v>
      </c>
      <c r="D211" s="434" t="str">
        <f t="shared" si="43"/>
        <v>1000</v>
      </c>
      <c r="E211" s="434" t="str">
        <f t="shared" si="44"/>
        <v>5</v>
      </c>
      <c r="F211" s="434" t="str">
        <f t="shared" si="45"/>
        <v>0</v>
      </c>
      <c r="G211" s="434" t="str">
        <f t="shared" ref="G211:G233" si="53">+Y211</f>
        <v>2</v>
      </c>
      <c r="H211" s="434" t="str">
        <f t="shared" si="46"/>
        <v>1</v>
      </c>
      <c r="I211" s="434"/>
      <c r="J211" s="434"/>
      <c r="K211" s="434"/>
      <c r="M211" s="447"/>
      <c r="N211" s="849" t="s">
        <v>118</v>
      </c>
      <c r="O211" s="850"/>
      <c r="P211" s="849" t="s">
        <v>356</v>
      </c>
      <c r="Q211" s="850"/>
      <c r="R211" s="849" t="s">
        <v>358</v>
      </c>
      <c r="S211" s="850"/>
      <c r="T211" s="849" t="s">
        <v>318</v>
      </c>
      <c r="U211" s="850"/>
      <c r="V211" s="849" t="s">
        <v>314</v>
      </c>
      <c r="W211" s="850"/>
      <c r="X211" s="850"/>
      <c r="Y211" s="849" t="s">
        <v>316</v>
      </c>
      <c r="Z211" s="850"/>
      <c r="AA211" s="850"/>
      <c r="AB211" s="849" t="s">
        <v>313</v>
      </c>
      <c r="AC211" s="850"/>
      <c r="AD211" s="849"/>
      <c r="AE211" s="850"/>
      <c r="AF211" s="852" t="s">
        <v>366</v>
      </c>
      <c r="AG211" s="850"/>
      <c r="AH211" s="850"/>
      <c r="AI211" s="850"/>
      <c r="AJ211" s="850"/>
      <c r="AK211" s="850"/>
      <c r="AL211" s="850"/>
      <c r="AM211" s="850"/>
      <c r="AN211" s="849" t="s">
        <v>307</v>
      </c>
      <c r="AO211" s="850"/>
      <c r="AP211" s="850"/>
      <c r="AQ211" s="850"/>
      <c r="AR211" s="850"/>
      <c r="AS211" s="849" t="s">
        <v>308</v>
      </c>
      <c r="AT211" s="850"/>
      <c r="AU211" s="850"/>
      <c r="AV211" s="435" t="s">
        <v>84</v>
      </c>
      <c r="AW211" s="851" t="s">
        <v>309</v>
      </c>
      <c r="AX211" s="850"/>
      <c r="AY211" s="850"/>
      <c r="AZ211" s="850"/>
      <c r="BA211" s="850"/>
      <c r="BB211" s="850"/>
      <c r="BC211" s="436">
        <v>550000000</v>
      </c>
      <c r="BD211" s="436">
        <v>550000000</v>
      </c>
      <c r="BE211" s="437">
        <v>0</v>
      </c>
      <c r="BF211" s="437">
        <v>0</v>
      </c>
      <c r="BG211" s="436">
        <v>333700000</v>
      </c>
      <c r="BH211" s="436">
        <v>216300000</v>
      </c>
      <c r="BI211" s="436">
        <v>66013333</v>
      </c>
      <c r="BJ211" s="436">
        <v>267686667</v>
      </c>
      <c r="BK211" s="436">
        <v>66013333</v>
      </c>
      <c r="BL211" s="437">
        <v>0</v>
      </c>
      <c r="BM211" s="436" t="s">
        <v>659</v>
      </c>
      <c r="BN211" s="437" t="s">
        <v>465</v>
      </c>
      <c r="BO211" s="437" t="s">
        <v>465</v>
      </c>
    </row>
    <row r="212" spans="1:67" s="433" customFormat="1">
      <c r="A212" s="433" t="str">
        <f t="shared" si="52"/>
        <v>C-2502-1000-5-0-2-2-10</v>
      </c>
      <c r="B212" s="434" t="str">
        <f t="shared" si="41"/>
        <v>C</v>
      </c>
      <c r="C212" s="434" t="str">
        <f t="shared" si="42"/>
        <v>2502</v>
      </c>
      <c r="D212" s="434" t="str">
        <f t="shared" si="43"/>
        <v>1000</v>
      </c>
      <c r="E212" s="434" t="str">
        <f t="shared" si="44"/>
        <v>5</v>
      </c>
      <c r="F212" s="434" t="str">
        <f t="shared" si="45"/>
        <v>0</v>
      </c>
      <c r="G212" s="434" t="str">
        <f t="shared" si="53"/>
        <v>2</v>
      </c>
      <c r="H212" s="434" t="str">
        <f t="shared" si="46"/>
        <v>2</v>
      </c>
      <c r="I212" s="434"/>
      <c r="J212" s="434"/>
      <c r="K212" s="434"/>
      <c r="M212" s="447"/>
      <c r="N212" s="849" t="s">
        <v>118</v>
      </c>
      <c r="O212" s="850"/>
      <c r="P212" s="849" t="s">
        <v>356</v>
      </c>
      <c r="Q212" s="850"/>
      <c r="R212" s="849" t="s">
        <v>358</v>
      </c>
      <c r="S212" s="850"/>
      <c r="T212" s="849" t="s">
        <v>318</v>
      </c>
      <c r="U212" s="850"/>
      <c r="V212" s="849" t="s">
        <v>314</v>
      </c>
      <c r="W212" s="850"/>
      <c r="X212" s="850"/>
      <c r="Y212" s="849" t="s">
        <v>316</v>
      </c>
      <c r="Z212" s="850"/>
      <c r="AA212" s="850"/>
      <c r="AB212" s="849" t="s">
        <v>316</v>
      </c>
      <c r="AC212" s="850"/>
      <c r="AD212" s="849"/>
      <c r="AE212" s="850"/>
      <c r="AF212" s="852" t="s">
        <v>361</v>
      </c>
      <c r="AG212" s="850"/>
      <c r="AH212" s="850"/>
      <c r="AI212" s="850"/>
      <c r="AJ212" s="850"/>
      <c r="AK212" s="850"/>
      <c r="AL212" s="850"/>
      <c r="AM212" s="850"/>
      <c r="AN212" s="849" t="s">
        <v>307</v>
      </c>
      <c r="AO212" s="850"/>
      <c r="AP212" s="850"/>
      <c r="AQ212" s="850"/>
      <c r="AR212" s="850"/>
      <c r="AS212" s="849" t="s">
        <v>308</v>
      </c>
      <c r="AT212" s="850"/>
      <c r="AU212" s="850"/>
      <c r="AV212" s="435" t="s">
        <v>84</v>
      </c>
      <c r="AW212" s="851" t="s">
        <v>309</v>
      </c>
      <c r="AX212" s="850"/>
      <c r="AY212" s="850"/>
      <c r="AZ212" s="850"/>
      <c r="BA212" s="850"/>
      <c r="BB212" s="850"/>
      <c r="BC212" s="436">
        <v>120000000</v>
      </c>
      <c r="BD212" s="436">
        <v>120000000</v>
      </c>
      <c r="BE212" s="437">
        <v>0</v>
      </c>
      <c r="BF212" s="437">
        <v>0</v>
      </c>
      <c r="BG212" s="436">
        <v>120000000</v>
      </c>
      <c r="BH212" s="437">
        <v>0</v>
      </c>
      <c r="BI212" s="436">
        <v>24000000</v>
      </c>
      <c r="BJ212" s="436">
        <v>96000000</v>
      </c>
      <c r="BK212" s="436">
        <v>24000000</v>
      </c>
      <c r="BL212" s="437">
        <v>0</v>
      </c>
      <c r="BM212" s="436" t="s">
        <v>660</v>
      </c>
      <c r="BN212" s="437" t="s">
        <v>465</v>
      </c>
      <c r="BO212" s="437" t="s">
        <v>465</v>
      </c>
    </row>
    <row r="213" spans="1:67" s="433" customFormat="1">
      <c r="A213" s="433" t="str">
        <f t="shared" si="52"/>
        <v>C-2502-1000-5-0-2-3-10</v>
      </c>
      <c r="B213" s="434" t="str">
        <f t="shared" si="41"/>
        <v>C</v>
      </c>
      <c r="C213" s="434" t="str">
        <f t="shared" si="42"/>
        <v>2502</v>
      </c>
      <c r="D213" s="434" t="str">
        <f t="shared" si="43"/>
        <v>1000</v>
      </c>
      <c r="E213" s="434" t="str">
        <f t="shared" si="44"/>
        <v>5</v>
      </c>
      <c r="F213" s="434" t="str">
        <f t="shared" si="45"/>
        <v>0</v>
      </c>
      <c r="G213" s="434" t="str">
        <f t="shared" si="53"/>
        <v>2</v>
      </c>
      <c r="H213" s="434" t="str">
        <f t="shared" si="46"/>
        <v>3</v>
      </c>
      <c r="I213" s="434"/>
      <c r="J213" s="434"/>
      <c r="K213" s="434"/>
      <c r="M213" s="447"/>
      <c r="N213" s="849" t="s">
        <v>118</v>
      </c>
      <c r="O213" s="850"/>
      <c r="P213" s="849" t="s">
        <v>356</v>
      </c>
      <c r="Q213" s="850"/>
      <c r="R213" s="849" t="s">
        <v>358</v>
      </c>
      <c r="S213" s="850"/>
      <c r="T213" s="849" t="s">
        <v>318</v>
      </c>
      <c r="U213" s="850"/>
      <c r="V213" s="849" t="s">
        <v>314</v>
      </c>
      <c r="W213" s="850"/>
      <c r="X213" s="850"/>
      <c r="Y213" s="849" t="s">
        <v>316</v>
      </c>
      <c r="Z213" s="850"/>
      <c r="AA213" s="850"/>
      <c r="AB213" s="849" t="s">
        <v>323</v>
      </c>
      <c r="AC213" s="850"/>
      <c r="AD213" s="849"/>
      <c r="AE213" s="850"/>
      <c r="AF213" s="852" t="s">
        <v>362</v>
      </c>
      <c r="AG213" s="850"/>
      <c r="AH213" s="850"/>
      <c r="AI213" s="850"/>
      <c r="AJ213" s="850"/>
      <c r="AK213" s="850"/>
      <c r="AL213" s="850"/>
      <c r="AM213" s="850"/>
      <c r="AN213" s="849" t="s">
        <v>307</v>
      </c>
      <c r="AO213" s="850"/>
      <c r="AP213" s="850"/>
      <c r="AQ213" s="850"/>
      <c r="AR213" s="850"/>
      <c r="AS213" s="849" t="s">
        <v>308</v>
      </c>
      <c r="AT213" s="850"/>
      <c r="AU213" s="850"/>
      <c r="AV213" s="435" t="s">
        <v>84</v>
      </c>
      <c r="AW213" s="851" t="s">
        <v>309</v>
      </c>
      <c r="AX213" s="850"/>
      <c r="AY213" s="850"/>
      <c r="AZ213" s="850"/>
      <c r="BA213" s="850"/>
      <c r="BB213" s="850"/>
      <c r="BC213" s="436">
        <v>55000000</v>
      </c>
      <c r="BD213" s="436">
        <v>55000000</v>
      </c>
      <c r="BE213" s="437">
        <v>0</v>
      </c>
      <c r="BF213" s="437">
        <v>0</v>
      </c>
      <c r="BG213" s="436">
        <v>55000000</v>
      </c>
      <c r="BH213" s="437">
        <v>0</v>
      </c>
      <c r="BI213" s="436">
        <v>8962482</v>
      </c>
      <c r="BJ213" s="436">
        <v>46037518</v>
      </c>
      <c r="BK213" s="436">
        <v>8962482</v>
      </c>
      <c r="BL213" s="437">
        <v>0</v>
      </c>
      <c r="BM213" s="436" t="s">
        <v>661</v>
      </c>
      <c r="BN213" s="437" t="s">
        <v>465</v>
      </c>
      <c r="BO213" s="437" t="s">
        <v>465</v>
      </c>
    </row>
    <row r="214" spans="1:67" s="433" customFormat="1" ht="14.45" customHeight="1">
      <c r="A214" s="433" t="str">
        <f t="shared" si="52"/>
        <v>C-2502-1000-5-0-2-4-10</v>
      </c>
      <c r="B214" s="434" t="str">
        <f t="shared" si="41"/>
        <v>C</v>
      </c>
      <c r="C214" s="434" t="str">
        <f t="shared" si="42"/>
        <v>2502</v>
      </c>
      <c r="D214" s="434" t="str">
        <f t="shared" si="43"/>
        <v>1000</v>
      </c>
      <c r="E214" s="434" t="str">
        <f t="shared" si="44"/>
        <v>5</v>
      </c>
      <c r="F214" s="434" t="str">
        <f t="shared" si="45"/>
        <v>0</v>
      </c>
      <c r="G214" s="434" t="str">
        <f t="shared" si="53"/>
        <v>2</v>
      </c>
      <c r="H214" s="434" t="str">
        <f t="shared" si="46"/>
        <v>4</v>
      </c>
      <c r="I214" s="434"/>
      <c r="J214" s="434"/>
      <c r="K214" s="434"/>
      <c r="M214" s="447"/>
      <c r="N214" s="849" t="s">
        <v>118</v>
      </c>
      <c r="O214" s="850"/>
      <c r="P214" s="849" t="s">
        <v>356</v>
      </c>
      <c r="Q214" s="850"/>
      <c r="R214" s="849" t="s">
        <v>358</v>
      </c>
      <c r="S214" s="850"/>
      <c r="T214" s="849" t="s">
        <v>318</v>
      </c>
      <c r="U214" s="850"/>
      <c r="V214" s="849" t="s">
        <v>314</v>
      </c>
      <c r="W214" s="850"/>
      <c r="X214" s="850"/>
      <c r="Y214" s="849" t="s">
        <v>316</v>
      </c>
      <c r="Z214" s="850"/>
      <c r="AA214" s="850"/>
      <c r="AB214" s="849" t="s">
        <v>317</v>
      </c>
      <c r="AC214" s="850"/>
      <c r="AD214" s="849"/>
      <c r="AE214" s="850"/>
      <c r="AF214" s="852" t="s">
        <v>103</v>
      </c>
      <c r="AG214" s="850"/>
      <c r="AH214" s="850"/>
      <c r="AI214" s="850"/>
      <c r="AJ214" s="850"/>
      <c r="AK214" s="850"/>
      <c r="AL214" s="850"/>
      <c r="AM214" s="850"/>
      <c r="AN214" s="849" t="s">
        <v>307</v>
      </c>
      <c r="AO214" s="850"/>
      <c r="AP214" s="850"/>
      <c r="AQ214" s="850"/>
      <c r="AR214" s="850"/>
      <c r="AS214" s="849" t="s">
        <v>308</v>
      </c>
      <c r="AT214" s="850"/>
      <c r="AU214" s="850"/>
      <c r="AV214" s="435" t="s">
        <v>84</v>
      </c>
      <c r="AW214" s="851" t="s">
        <v>309</v>
      </c>
      <c r="AX214" s="850"/>
      <c r="AY214" s="850"/>
      <c r="AZ214" s="850"/>
      <c r="BA214" s="850"/>
      <c r="BB214" s="850"/>
      <c r="BC214" s="436">
        <v>154000000</v>
      </c>
      <c r="BD214" s="436">
        <v>154000000</v>
      </c>
      <c r="BE214" s="437">
        <v>0</v>
      </c>
      <c r="BF214" s="437">
        <v>0</v>
      </c>
      <c r="BG214" s="436">
        <v>90300906</v>
      </c>
      <c r="BH214" s="436">
        <v>63699094</v>
      </c>
      <c r="BI214" s="436">
        <v>64043611</v>
      </c>
      <c r="BJ214" s="436">
        <v>26257295</v>
      </c>
      <c r="BK214" s="436">
        <v>47841944</v>
      </c>
      <c r="BL214" s="436">
        <v>16201667</v>
      </c>
      <c r="BM214" s="436" t="s">
        <v>662</v>
      </c>
      <c r="BN214" s="437" t="s">
        <v>465</v>
      </c>
      <c r="BO214" s="437" t="s">
        <v>465</v>
      </c>
    </row>
    <row r="215" spans="1:67" s="433" customFormat="1">
      <c r="A215" s="433" t="str">
        <f t="shared" si="52"/>
        <v>C-2502-1000-5-0-2-6-10</v>
      </c>
      <c r="B215" s="434" t="str">
        <f t="shared" si="41"/>
        <v>C</v>
      </c>
      <c r="C215" s="434" t="str">
        <f t="shared" si="42"/>
        <v>2502</v>
      </c>
      <c r="D215" s="434" t="str">
        <f t="shared" si="43"/>
        <v>1000</v>
      </c>
      <c r="E215" s="434" t="str">
        <f t="shared" si="44"/>
        <v>5</v>
      </c>
      <c r="F215" s="434" t="str">
        <f t="shared" si="45"/>
        <v>0</v>
      </c>
      <c r="G215" s="434" t="str">
        <f t="shared" si="53"/>
        <v>2</v>
      </c>
      <c r="H215" s="434" t="str">
        <f t="shared" si="46"/>
        <v>6</v>
      </c>
      <c r="I215" s="434"/>
      <c r="J215" s="434"/>
      <c r="K215" s="434"/>
      <c r="M215" s="447"/>
      <c r="N215" s="849" t="s">
        <v>118</v>
      </c>
      <c r="O215" s="850"/>
      <c r="P215" s="849" t="s">
        <v>356</v>
      </c>
      <c r="Q215" s="850"/>
      <c r="R215" s="849" t="s">
        <v>358</v>
      </c>
      <c r="S215" s="850"/>
      <c r="T215" s="849" t="s">
        <v>318</v>
      </c>
      <c r="U215" s="850"/>
      <c r="V215" s="849" t="s">
        <v>314</v>
      </c>
      <c r="W215" s="850"/>
      <c r="X215" s="850"/>
      <c r="Y215" s="849" t="s">
        <v>316</v>
      </c>
      <c r="Z215" s="850"/>
      <c r="AA215" s="850"/>
      <c r="AB215" s="849" t="s">
        <v>326</v>
      </c>
      <c r="AC215" s="850"/>
      <c r="AD215" s="849"/>
      <c r="AE215" s="850"/>
      <c r="AF215" s="852" t="s">
        <v>363</v>
      </c>
      <c r="AG215" s="850"/>
      <c r="AH215" s="850"/>
      <c r="AI215" s="850"/>
      <c r="AJ215" s="850"/>
      <c r="AK215" s="850"/>
      <c r="AL215" s="850"/>
      <c r="AM215" s="850"/>
      <c r="AN215" s="849" t="s">
        <v>307</v>
      </c>
      <c r="AO215" s="850"/>
      <c r="AP215" s="850"/>
      <c r="AQ215" s="850"/>
      <c r="AR215" s="850"/>
      <c r="AS215" s="849" t="s">
        <v>308</v>
      </c>
      <c r="AT215" s="850"/>
      <c r="AU215" s="850"/>
      <c r="AV215" s="435" t="s">
        <v>84</v>
      </c>
      <c r="AW215" s="851" t="s">
        <v>309</v>
      </c>
      <c r="AX215" s="850"/>
      <c r="AY215" s="850"/>
      <c r="AZ215" s="850"/>
      <c r="BA215" s="850"/>
      <c r="BB215" s="850"/>
      <c r="BC215" s="436">
        <v>21000000</v>
      </c>
      <c r="BD215" s="437">
        <v>0</v>
      </c>
      <c r="BE215" s="436">
        <v>21000000</v>
      </c>
      <c r="BF215" s="437">
        <v>0</v>
      </c>
      <c r="BG215" s="437">
        <v>0</v>
      </c>
      <c r="BH215" s="437">
        <v>0</v>
      </c>
      <c r="BI215" s="437">
        <v>0</v>
      </c>
      <c r="BJ215" s="437">
        <v>0</v>
      </c>
      <c r="BK215" s="437">
        <v>0</v>
      </c>
      <c r="BL215" s="437">
        <v>0</v>
      </c>
      <c r="BM215" s="437" t="s">
        <v>465</v>
      </c>
      <c r="BN215" s="437" t="s">
        <v>465</v>
      </c>
      <c r="BO215" s="437" t="s">
        <v>465</v>
      </c>
    </row>
    <row r="216" spans="1:67" s="433" customFormat="1">
      <c r="A216" s="433" t="str">
        <f t="shared" si="52"/>
        <v>C-2502-1000-5-0-2-11-10</v>
      </c>
      <c r="B216" s="434" t="str">
        <f t="shared" si="41"/>
        <v>C</v>
      </c>
      <c r="C216" s="434" t="str">
        <f t="shared" si="42"/>
        <v>2502</v>
      </c>
      <c r="D216" s="434" t="str">
        <f t="shared" si="43"/>
        <v>1000</v>
      </c>
      <c r="E216" s="434" t="str">
        <f t="shared" si="44"/>
        <v>5</v>
      </c>
      <c r="F216" s="434" t="str">
        <f t="shared" si="45"/>
        <v>0</v>
      </c>
      <c r="G216" s="434" t="str">
        <f t="shared" si="53"/>
        <v>2</v>
      </c>
      <c r="H216" s="434" t="str">
        <f t="shared" si="46"/>
        <v>11</v>
      </c>
      <c r="I216" s="434"/>
      <c r="J216" s="434"/>
      <c r="K216" s="434"/>
      <c r="M216" s="447"/>
      <c r="N216" s="849" t="s">
        <v>118</v>
      </c>
      <c r="O216" s="850"/>
      <c r="P216" s="849" t="s">
        <v>356</v>
      </c>
      <c r="Q216" s="850"/>
      <c r="R216" s="849" t="s">
        <v>358</v>
      </c>
      <c r="S216" s="850"/>
      <c r="T216" s="849" t="s">
        <v>318</v>
      </c>
      <c r="U216" s="850"/>
      <c r="V216" s="849" t="s">
        <v>314</v>
      </c>
      <c r="W216" s="850"/>
      <c r="X216" s="850"/>
      <c r="Y216" s="849" t="s">
        <v>316</v>
      </c>
      <c r="Z216" s="850"/>
      <c r="AA216" s="850"/>
      <c r="AB216" s="849" t="s">
        <v>99</v>
      </c>
      <c r="AC216" s="850"/>
      <c r="AD216" s="849"/>
      <c r="AE216" s="850"/>
      <c r="AF216" s="852" t="s">
        <v>364</v>
      </c>
      <c r="AG216" s="850"/>
      <c r="AH216" s="850"/>
      <c r="AI216" s="850"/>
      <c r="AJ216" s="850"/>
      <c r="AK216" s="850"/>
      <c r="AL216" s="850"/>
      <c r="AM216" s="850"/>
      <c r="AN216" s="849" t="s">
        <v>307</v>
      </c>
      <c r="AO216" s="850"/>
      <c r="AP216" s="850"/>
      <c r="AQ216" s="850"/>
      <c r="AR216" s="850"/>
      <c r="AS216" s="849" t="s">
        <v>308</v>
      </c>
      <c r="AT216" s="850"/>
      <c r="AU216" s="850"/>
      <c r="AV216" s="435" t="s">
        <v>84</v>
      </c>
      <c r="AW216" s="851" t="s">
        <v>309</v>
      </c>
      <c r="AX216" s="850"/>
      <c r="AY216" s="850"/>
      <c r="AZ216" s="850"/>
      <c r="BA216" s="850"/>
      <c r="BB216" s="850"/>
      <c r="BC216" s="437">
        <v>0</v>
      </c>
      <c r="BD216" s="437">
        <v>0</v>
      </c>
      <c r="BE216" s="437">
        <v>0</v>
      </c>
      <c r="BF216" s="437">
        <v>0</v>
      </c>
      <c r="BG216" s="437">
        <v>0</v>
      </c>
      <c r="BH216" s="437">
        <v>0</v>
      </c>
      <c r="BI216" s="437">
        <v>0</v>
      </c>
      <c r="BJ216" s="437">
        <v>0</v>
      </c>
      <c r="BK216" s="437">
        <v>0</v>
      </c>
      <c r="BL216" s="437">
        <v>0</v>
      </c>
      <c r="BM216" s="437" t="s">
        <v>465</v>
      </c>
      <c r="BN216" s="437" t="s">
        <v>465</v>
      </c>
      <c r="BO216" s="437" t="s">
        <v>465</v>
      </c>
    </row>
    <row r="217" spans="1:67" s="424" customFormat="1">
      <c r="B217" s="427" t="str">
        <f t="shared" ref="B217:B239" si="54">+N217</f>
        <v>C</v>
      </c>
      <c r="C217" s="427" t="str">
        <f t="shared" ref="C217:C239" si="55">+P217</f>
        <v>2502</v>
      </c>
      <c r="D217" s="427" t="str">
        <f t="shared" si="43"/>
        <v>1000</v>
      </c>
      <c r="E217" s="427" t="str">
        <f t="shared" si="44"/>
        <v>6</v>
      </c>
      <c r="F217" s="427">
        <f t="shared" si="45"/>
        <v>0</v>
      </c>
      <c r="G217" s="427">
        <f t="shared" si="53"/>
        <v>0</v>
      </c>
      <c r="H217" s="427">
        <f t="shared" si="46"/>
        <v>0</v>
      </c>
      <c r="I217" s="427"/>
      <c r="J217" s="427"/>
      <c r="K217" s="427"/>
      <c r="M217" s="446"/>
      <c r="N217" s="857" t="s">
        <v>118</v>
      </c>
      <c r="O217" s="854"/>
      <c r="P217" s="857" t="s">
        <v>356</v>
      </c>
      <c r="Q217" s="854"/>
      <c r="R217" s="857" t="s">
        <v>358</v>
      </c>
      <c r="S217" s="854"/>
      <c r="T217" s="857" t="s">
        <v>326</v>
      </c>
      <c r="U217" s="854"/>
      <c r="V217" s="857"/>
      <c r="W217" s="854"/>
      <c r="X217" s="854"/>
      <c r="Y217" s="857"/>
      <c r="Z217" s="854"/>
      <c r="AA217" s="854"/>
      <c r="AB217" s="857"/>
      <c r="AC217" s="854"/>
      <c r="AD217" s="857"/>
      <c r="AE217" s="854"/>
      <c r="AF217" s="858" t="s">
        <v>368</v>
      </c>
      <c r="AG217" s="854"/>
      <c r="AH217" s="854"/>
      <c r="AI217" s="854"/>
      <c r="AJ217" s="854"/>
      <c r="AK217" s="854"/>
      <c r="AL217" s="854"/>
      <c r="AM217" s="854"/>
      <c r="AN217" s="857" t="s">
        <v>307</v>
      </c>
      <c r="AO217" s="854"/>
      <c r="AP217" s="854"/>
      <c r="AQ217" s="854"/>
      <c r="AR217" s="854"/>
      <c r="AS217" s="857" t="s">
        <v>308</v>
      </c>
      <c r="AT217" s="854"/>
      <c r="AU217" s="854"/>
      <c r="AV217" s="420" t="s">
        <v>84</v>
      </c>
      <c r="AW217" s="859" t="s">
        <v>309</v>
      </c>
      <c r="AX217" s="854"/>
      <c r="AY217" s="854"/>
      <c r="AZ217" s="854"/>
      <c r="BA217" s="854"/>
      <c r="BB217" s="854"/>
      <c r="BC217" s="421">
        <v>3600000000</v>
      </c>
      <c r="BD217" s="421">
        <v>2800000000</v>
      </c>
      <c r="BE217" s="421">
        <v>800000000</v>
      </c>
      <c r="BF217" s="421">
        <v>400000000</v>
      </c>
      <c r="BG217" s="421">
        <v>2310942536</v>
      </c>
      <c r="BH217" s="421">
        <v>489057464</v>
      </c>
      <c r="BI217" s="421">
        <v>1034888759</v>
      </c>
      <c r="BJ217" s="421">
        <v>1276053777</v>
      </c>
      <c r="BK217" s="421">
        <v>981629607</v>
      </c>
      <c r="BL217" s="421">
        <v>53259152</v>
      </c>
      <c r="BM217" s="421" t="s">
        <v>663</v>
      </c>
      <c r="BN217" s="421" t="s">
        <v>632</v>
      </c>
      <c r="BO217" s="421" t="s">
        <v>664</v>
      </c>
    </row>
    <row r="218" spans="1:67" s="424" customFormat="1" ht="14.45" customHeight="1">
      <c r="B218" s="427" t="str">
        <f t="shared" si="54"/>
        <v>C</v>
      </c>
      <c r="C218" s="427" t="str">
        <f t="shared" si="55"/>
        <v>2502</v>
      </c>
      <c r="D218" s="427" t="str">
        <f t="shared" si="43"/>
        <v>1000</v>
      </c>
      <c r="E218" s="427" t="str">
        <f t="shared" si="44"/>
        <v>6</v>
      </c>
      <c r="F218" s="427" t="str">
        <f t="shared" si="45"/>
        <v>0</v>
      </c>
      <c r="G218" s="427">
        <f t="shared" si="53"/>
        <v>0</v>
      </c>
      <c r="H218" s="427">
        <f t="shared" si="46"/>
        <v>0</v>
      </c>
      <c r="I218" s="427"/>
      <c r="J218" s="427"/>
      <c r="K218" s="427"/>
      <c r="M218" s="446"/>
      <c r="N218" s="853" t="s">
        <v>118</v>
      </c>
      <c r="O218" s="854"/>
      <c r="P218" s="853" t="s">
        <v>356</v>
      </c>
      <c r="Q218" s="854"/>
      <c r="R218" s="853" t="s">
        <v>358</v>
      </c>
      <c r="S218" s="854"/>
      <c r="T218" s="853" t="s">
        <v>326</v>
      </c>
      <c r="U218" s="854"/>
      <c r="V218" s="853" t="s">
        <v>314</v>
      </c>
      <c r="W218" s="854"/>
      <c r="X218" s="854"/>
      <c r="Y218" s="853"/>
      <c r="Z218" s="854"/>
      <c r="AA218" s="854"/>
      <c r="AB218" s="853"/>
      <c r="AC218" s="854"/>
      <c r="AD218" s="853"/>
      <c r="AE218" s="854"/>
      <c r="AF218" s="855" t="s">
        <v>368</v>
      </c>
      <c r="AG218" s="854"/>
      <c r="AH218" s="854"/>
      <c r="AI218" s="854"/>
      <c r="AJ218" s="854"/>
      <c r="AK218" s="854"/>
      <c r="AL218" s="854"/>
      <c r="AM218" s="854"/>
      <c r="AN218" s="853" t="s">
        <v>307</v>
      </c>
      <c r="AO218" s="854"/>
      <c r="AP218" s="854"/>
      <c r="AQ218" s="854"/>
      <c r="AR218" s="854"/>
      <c r="AS218" s="853" t="s">
        <v>308</v>
      </c>
      <c r="AT218" s="854"/>
      <c r="AU218" s="854"/>
      <c r="AV218" s="417" t="s">
        <v>84</v>
      </c>
      <c r="AW218" s="856" t="s">
        <v>309</v>
      </c>
      <c r="AX218" s="854"/>
      <c r="AY218" s="854"/>
      <c r="AZ218" s="854"/>
      <c r="BA218" s="854"/>
      <c r="BB218" s="854"/>
      <c r="BC218" s="418">
        <v>2900000000</v>
      </c>
      <c r="BD218" s="418">
        <v>2800000000</v>
      </c>
      <c r="BE218" s="418">
        <v>100000000</v>
      </c>
      <c r="BF218" s="419">
        <v>0</v>
      </c>
      <c r="BG218" s="418">
        <v>2310942536</v>
      </c>
      <c r="BH218" s="418">
        <v>489057464</v>
      </c>
      <c r="BI218" s="418">
        <v>1034888759</v>
      </c>
      <c r="BJ218" s="418">
        <v>1276053777</v>
      </c>
      <c r="BK218" s="418">
        <v>981629607</v>
      </c>
      <c r="BL218" s="418">
        <v>53259152</v>
      </c>
      <c r="BM218" s="418" t="s">
        <v>663</v>
      </c>
      <c r="BN218" s="418" t="s">
        <v>632</v>
      </c>
      <c r="BO218" s="418" t="s">
        <v>664</v>
      </c>
    </row>
    <row r="219" spans="1:67" s="424" customFormat="1" ht="14.45" customHeight="1">
      <c r="B219" s="427" t="str">
        <f t="shared" si="54"/>
        <v>C</v>
      </c>
      <c r="C219" s="427" t="str">
        <f t="shared" si="55"/>
        <v>2502</v>
      </c>
      <c r="D219" s="427" t="str">
        <f t="shared" ref="D219:D233" si="56">+R219</f>
        <v>1000</v>
      </c>
      <c r="E219" s="427" t="str">
        <f t="shared" si="44"/>
        <v>6</v>
      </c>
      <c r="F219" s="427" t="str">
        <f t="shared" si="45"/>
        <v>0</v>
      </c>
      <c r="G219" s="427" t="str">
        <f t="shared" si="53"/>
        <v>1</v>
      </c>
      <c r="H219" s="427">
        <f t="shared" si="46"/>
        <v>0</v>
      </c>
      <c r="I219" s="427"/>
      <c r="J219" s="427"/>
      <c r="K219" s="427"/>
      <c r="M219" s="446"/>
      <c r="N219" s="853" t="s">
        <v>118</v>
      </c>
      <c r="O219" s="854"/>
      <c r="P219" s="853" t="s">
        <v>356</v>
      </c>
      <c r="Q219" s="854"/>
      <c r="R219" s="853" t="s">
        <v>358</v>
      </c>
      <c r="S219" s="854"/>
      <c r="T219" s="853" t="s">
        <v>326</v>
      </c>
      <c r="U219" s="854"/>
      <c r="V219" s="853" t="s">
        <v>314</v>
      </c>
      <c r="W219" s="854"/>
      <c r="X219" s="854"/>
      <c r="Y219" s="853" t="s">
        <v>313</v>
      </c>
      <c r="Z219" s="854"/>
      <c r="AA219" s="854"/>
      <c r="AB219" s="853"/>
      <c r="AC219" s="854"/>
      <c r="AD219" s="853"/>
      <c r="AE219" s="854"/>
      <c r="AF219" s="855" t="s">
        <v>365</v>
      </c>
      <c r="AG219" s="854"/>
      <c r="AH219" s="854"/>
      <c r="AI219" s="854"/>
      <c r="AJ219" s="854"/>
      <c r="AK219" s="854"/>
      <c r="AL219" s="854"/>
      <c r="AM219" s="854"/>
      <c r="AN219" s="853" t="s">
        <v>307</v>
      </c>
      <c r="AO219" s="854"/>
      <c r="AP219" s="854"/>
      <c r="AQ219" s="854"/>
      <c r="AR219" s="854"/>
      <c r="AS219" s="853" t="s">
        <v>308</v>
      </c>
      <c r="AT219" s="854"/>
      <c r="AU219" s="854"/>
      <c r="AV219" s="417" t="s">
        <v>84</v>
      </c>
      <c r="AW219" s="856" t="s">
        <v>309</v>
      </c>
      <c r="AX219" s="854"/>
      <c r="AY219" s="854"/>
      <c r="AZ219" s="854"/>
      <c r="BA219" s="854"/>
      <c r="BB219" s="854"/>
      <c r="BC219" s="418">
        <v>2900000000</v>
      </c>
      <c r="BD219" s="418">
        <v>2800000000</v>
      </c>
      <c r="BE219" s="418">
        <v>100000000</v>
      </c>
      <c r="BF219" s="419">
        <v>0</v>
      </c>
      <c r="BG219" s="418">
        <v>2310942536</v>
      </c>
      <c r="BH219" s="418">
        <v>489057464</v>
      </c>
      <c r="BI219" s="418">
        <v>1034888759</v>
      </c>
      <c r="BJ219" s="418">
        <v>1276053777</v>
      </c>
      <c r="BK219" s="418">
        <v>981629607</v>
      </c>
      <c r="BL219" s="418">
        <v>53259152</v>
      </c>
      <c r="BM219" s="418" t="s">
        <v>663</v>
      </c>
      <c r="BN219" s="418" t="s">
        <v>632</v>
      </c>
      <c r="BO219" s="418" t="s">
        <v>664</v>
      </c>
    </row>
    <row r="220" spans="1:67" s="433" customFormat="1" ht="14.45" customHeight="1">
      <c r="A220" s="433" t="str">
        <f t="shared" ref="A220:A224" si="57">+B220&amp;"-"&amp;C220&amp;"-"&amp;D220&amp;"-"&amp;E220&amp;"-"&amp;F220&amp;"-"&amp;G220&amp;"-"&amp;H220&amp;"-"&amp;AV220</f>
        <v>C-2502-1000-6-0-1-1-10</v>
      </c>
      <c r="B220" s="434" t="str">
        <f t="shared" si="54"/>
        <v>C</v>
      </c>
      <c r="C220" s="434" t="str">
        <f t="shared" si="55"/>
        <v>2502</v>
      </c>
      <c r="D220" s="434" t="str">
        <f t="shared" si="56"/>
        <v>1000</v>
      </c>
      <c r="E220" s="434" t="str">
        <f t="shared" si="44"/>
        <v>6</v>
      </c>
      <c r="F220" s="434" t="str">
        <f t="shared" si="45"/>
        <v>0</v>
      </c>
      <c r="G220" s="434" t="str">
        <f t="shared" si="53"/>
        <v>1</v>
      </c>
      <c r="H220" s="434" t="str">
        <f t="shared" si="46"/>
        <v>1</v>
      </c>
      <c r="I220" s="434"/>
      <c r="J220" s="434"/>
      <c r="K220" s="434"/>
      <c r="M220" s="447"/>
      <c r="N220" s="849" t="s">
        <v>118</v>
      </c>
      <c r="O220" s="850"/>
      <c r="P220" s="849" t="s">
        <v>356</v>
      </c>
      <c r="Q220" s="850"/>
      <c r="R220" s="849" t="s">
        <v>358</v>
      </c>
      <c r="S220" s="850"/>
      <c r="T220" s="849" t="s">
        <v>326</v>
      </c>
      <c r="U220" s="850"/>
      <c r="V220" s="849" t="s">
        <v>314</v>
      </c>
      <c r="W220" s="850"/>
      <c r="X220" s="850"/>
      <c r="Y220" s="849" t="s">
        <v>313</v>
      </c>
      <c r="Z220" s="850"/>
      <c r="AA220" s="850"/>
      <c r="AB220" s="849" t="s">
        <v>313</v>
      </c>
      <c r="AC220" s="850"/>
      <c r="AD220" s="849"/>
      <c r="AE220" s="850"/>
      <c r="AF220" s="852" t="s">
        <v>366</v>
      </c>
      <c r="AG220" s="850"/>
      <c r="AH220" s="850"/>
      <c r="AI220" s="850"/>
      <c r="AJ220" s="850"/>
      <c r="AK220" s="850"/>
      <c r="AL220" s="850"/>
      <c r="AM220" s="850"/>
      <c r="AN220" s="849" t="s">
        <v>307</v>
      </c>
      <c r="AO220" s="850"/>
      <c r="AP220" s="850"/>
      <c r="AQ220" s="850"/>
      <c r="AR220" s="850"/>
      <c r="AS220" s="849" t="s">
        <v>308</v>
      </c>
      <c r="AT220" s="850"/>
      <c r="AU220" s="850"/>
      <c r="AV220" s="435" t="s">
        <v>84</v>
      </c>
      <c r="AW220" s="851" t="s">
        <v>309</v>
      </c>
      <c r="AX220" s="850"/>
      <c r="AY220" s="850"/>
      <c r="AZ220" s="850"/>
      <c r="BA220" s="850"/>
      <c r="BB220" s="850"/>
      <c r="BC220" s="436">
        <v>868452358</v>
      </c>
      <c r="BD220" s="436">
        <v>868452358</v>
      </c>
      <c r="BE220" s="437">
        <v>0</v>
      </c>
      <c r="BF220" s="437">
        <v>0</v>
      </c>
      <c r="BG220" s="436">
        <v>698897733</v>
      </c>
      <c r="BH220" s="436">
        <v>169554625</v>
      </c>
      <c r="BI220" s="436">
        <v>198594233</v>
      </c>
      <c r="BJ220" s="436">
        <v>500303500</v>
      </c>
      <c r="BK220" s="436">
        <v>198594233</v>
      </c>
      <c r="BL220" s="437">
        <v>0</v>
      </c>
      <c r="BM220" s="436" t="s">
        <v>665</v>
      </c>
      <c r="BN220" s="436" t="s">
        <v>632</v>
      </c>
      <c r="BO220" s="437" t="s">
        <v>465</v>
      </c>
    </row>
    <row r="221" spans="1:67" s="433" customFormat="1">
      <c r="A221" s="433" t="str">
        <f t="shared" si="57"/>
        <v>C-2502-1000-6-0-1-2-10</v>
      </c>
      <c r="B221" s="434" t="str">
        <f t="shared" si="54"/>
        <v>C</v>
      </c>
      <c r="C221" s="434" t="str">
        <f t="shared" si="55"/>
        <v>2502</v>
      </c>
      <c r="D221" s="434" t="str">
        <f t="shared" si="56"/>
        <v>1000</v>
      </c>
      <c r="E221" s="434" t="str">
        <f t="shared" ref="E221:E233" si="58">+T221</f>
        <v>6</v>
      </c>
      <c r="F221" s="434" t="str">
        <f t="shared" ref="F221:F233" si="59">+V221</f>
        <v>0</v>
      </c>
      <c r="G221" s="434" t="str">
        <f t="shared" si="53"/>
        <v>1</v>
      </c>
      <c r="H221" s="434" t="str">
        <f t="shared" ref="H221:H232" si="60">+AB221</f>
        <v>2</v>
      </c>
      <c r="I221" s="434"/>
      <c r="J221" s="434"/>
      <c r="K221" s="434"/>
      <c r="M221" s="447"/>
      <c r="N221" s="849" t="s">
        <v>118</v>
      </c>
      <c r="O221" s="850"/>
      <c r="P221" s="849" t="s">
        <v>356</v>
      </c>
      <c r="Q221" s="850"/>
      <c r="R221" s="849" t="s">
        <v>358</v>
      </c>
      <c r="S221" s="850"/>
      <c r="T221" s="849" t="s">
        <v>326</v>
      </c>
      <c r="U221" s="850"/>
      <c r="V221" s="849" t="s">
        <v>314</v>
      </c>
      <c r="W221" s="850"/>
      <c r="X221" s="850"/>
      <c r="Y221" s="849" t="s">
        <v>313</v>
      </c>
      <c r="Z221" s="850"/>
      <c r="AA221" s="850"/>
      <c r="AB221" s="849" t="s">
        <v>316</v>
      </c>
      <c r="AC221" s="850"/>
      <c r="AD221" s="849"/>
      <c r="AE221" s="850"/>
      <c r="AF221" s="852" t="s">
        <v>361</v>
      </c>
      <c r="AG221" s="850"/>
      <c r="AH221" s="850"/>
      <c r="AI221" s="850"/>
      <c r="AJ221" s="850"/>
      <c r="AK221" s="850"/>
      <c r="AL221" s="850"/>
      <c r="AM221" s="850"/>
      <c r="AN221" s="849" t="s">
        <v>307</v>
      </c>
      <c r="AO221" s="850"/>
      <c r="AP221" s="850"/>
      <c r="AQ221" s="850"/>
      <c r="AR221" s="850"/>
      <c r="AS221" s="849" t="s">
        <v>308</v>
      </c>
      <c r="AT221" s="850"/>
      <c r="AU221" s="850"/>
      <c r="AV221" s="435" t="s">
        <v>84</v>
      </c>
      <c r="AW221" s="851" t="s">
        <v>309</v>
      </c>
      <c r="AX221" s="850"/>
      <c r="AY221" s="850"/>
      <c r="AZ221" s="850"/>
      <c r="BA221" s="850"/>
      <c r="BB221" s="850"/>
      <c r="BC221" s="436">
        <v>370000000</v>
      </c>
      <c r="BD221" s="436">
        <v>370000000</v>
      </c>
      <c r="BE221" s="437">
        <v>0</v>
      </c>
      <c r="BF221" s="437">
        <v>0</v>
      </c>
      <c r="BG221" s="436">
        <v>370000000</v>
      </c>
      <c r="BH221" s="437">
        <v>0</v>
      </c>
      <c r="BI221" s="436">
        <v>74000000</v>
      </c>
      <c r="BJ221" s="436">
        <v>296000000</v>
      </c>
      <c r="BK221" s="436">
        <v>74000000</v>
      </c>
      <c r="BL221" s="437">
        <v>0</v>
      </c>
      <c r="BM221" s="436" t="s">
        <v>666</v>
      </c>
      <c r="BN221" s="437" t="s">
        <v>465</v>
      </c>
      <c r="BO221" s="437" t="s">
        <v>465</v>
      </c>
    </row>
    <row r="222" spans="1:67" s="433" customFormat="1">
      <c r="A222" s="433" t="str">
        <f t="shared" si="57"/>
        <v>C-2502-1000-6-0-1-3-10</v>
      </c>
      <c r="B222" s="434" t="str">
        <f t="shared" si="54"/>
        <v>C</v>
      </c>
      <c r="C222" s="434" t="str">
        <f t="shared" si="55"/>
        <v>2502</v>
      </c>
      <c r="D222" s="434" t="str">
        <f t="shared" si="56"/>
        <v>1000</v>
      </c>
      <c r="E222" s="434" t="str">
        <f t="shared" si="58"/>
        <v>6</v>
      </c>
      <c r="F222" s="434" t="str">
        <f t="shared" si="59"/>
        <v>0</v>
      </c>
      <c r="G222" s="434" t="str">
        <f t="shared" si="53"/>
        <v>1</v>
      </c>
      <c r="H222" s="434" t="str">
        <f t="shared" si="60"/>
        <v>3</v>
      </c>
      <c r="I222" s="434"/>
      <c r="J222" s="434"/>
      <c r="K222" s="434"/>
      <c r="M222" s="447"/>
      <c r="N222" s="849" t="s">
        <v>118</v>
      </c>
      <c r="O222" s="850"/>
      <c r="P222" s="849" t="s">
        <v>356</v>
      </c>
      <c r="Q222" s="850"/>
      <c r="R222" s="849" t="s">
        <v>358</v>
      </c>
      <c r="S222" s="850"/>
      <c r="T222" s="849" t="s">
        <v>326</v>
      </c>
      <c r="U222" s="850"/>
      <c r="V222" s="849" t="s">
        <v>314</v>
      </c>
      <c r="W222" s="850"/>
      <c r="X222" s="850"/>
      <c r="Y222" s="849" t="s">
        <v>313</v>
      </c>
      <c r="Z222" s="850"/>
      <c r="AA222" s="850"/>
      <c r="AB222" s="849" t="s">
        <v>323</v>
      </c>
      <c r="AC222" s="850"/>
      <c r="AD222" s="849"/>
      <c r="AE222" s="850"/>
      <c r="AF222" s="852" t="s">
        <v>362</v>
      </c>
      <c r="AG222" s="850"/>
      <c r="AH222" s="850"/>
      <c r="AI222" s="850"/>
      <c r="AJ222" s="850"/>
      <c r="AK222" s="850"/>
      <c r="AL222" s="850"/>
      <c r="AM222" s="850"/>
      <c r="AN222" s="849" t="s">
        <v>307</v>
      </c>
      <c r="AO222" s="850"/>
      <c r="AP222" s="850"/>
      <c r="AQ222" s="850"/>
      <c r="AR222" s="850"/>
      <c r="AS222" s="849" t="s">
        <v>308</v>
      </c>
      <c r="AT222" s="850"/>
      <c r="AU222" s="850"/>
      <c r="AV222" s="435" t="s">
        <v>84</v>
      </c>
      <c r="AW222" s="851" t="s">
        <v>309</v>
      </c>
      <c r="AX222" s="850"/>
      <c r="AY222" s="850"/>
      <c r="AZ222" s="850"/>
      <c r="BA222" s="850"/>
      <c r="BB222" s="850"/>
      <c r="BC222" s="436">
        <v>390000000</v>
      </c>
      <c r="BD222" s="436">
        <v>390000000</v>
      </c>
      <c r="BE222" s="437">
        <v>0</v>
      </c>
      <c r="BF222" s="437">
        <v>0</v>
      </c>
      <c r="BG222" s="436">
        <v>390000000</v>
      </c>
      <c r="BH222" s="437">
        <v>0</v>
      </c>
      <c r="BI222" s="436">
        <v>35331031</v>
      </c>
      <c r="BJ222" s="436">
        <v>354668969</v>
      </c>
      <c r="BK222" s="436">
        <v>35331031</v>
      </c>
      <c r="BL222" s="437">
        <v>0</v>
      </c>
      <c r="BM222" s="436" t="s">
        <v>667</v>
      </c>
      <c r="BN222" s="437" t="s">
        <v>465</v>
      </c>
      <c r="BO222" s="437" t="s">
        <v>465</v>
      </c>
    </row>
    <row r="223" spans="1:67" s="433" customFormat="1">
      <c r="A223" s="433" t="str">
        <f t="shared" si="57"/>
        <v>C-2502-1000-6-0-1-4-10</v>
      </c>
      <c r="B223" s="434" t="str">
        <f t="shared" si="54"/>
        <v>C</v>
      </c>
      <c r="C223" s="434" t="str">
        <f t="shared" si="55"/>
        <v>2502</v>
      </c>
      <c r="D223" s="434" t="str">
        <f t="shared" si="56"/>
        <v>1000</v>
      </c>
      <c r="E223" s="434" t="str">
        <f t="shared" si="58"/>
        <v>6</v>
      </c>
      <c r="F223" s="434" t="str">
        <f t="shared" si="59"/>
        <v>0</v>
      </c>
      <c r="G223" s="434" t="str">
        <f t="shared" si="53"/>
        <v>1</v>
      </c>
      <c r="H223" s="434" t="str">
        <f t="shared" si="60"/>
        <v>4</v>
      </c>
      <c r="I223" s="434"/>
      <c r="J223" s="434"/>
      <c r="K223" s="434"/>
      <c r="M223" s="447"/>
      <c r="N223" s="849" t="s">
        <v>118</v>
      </c>
      <c r="O223" s="850"/>
      <c r="P223" s="849" t="s">
        <v>356</v>
      </c>
      <c r="Q223" s="850"/>
      <c r="R223" s="849" t="s">
        <v>358</v>
      </c>
      <c r="S223" s="850"/>
      <c r="T223" s="849" t="s">
        <v>326</v>
      </c>
      <c r="U223" s="850"/>
      <c r="V223" s="849" t="s">
        <v>314</v>
      </c>
      <c r="W223" s="850"/>
      <c r="X223" s="850"/>
      <c r="Y223" s="849" t="s">
        <v>313</v>
      </c>
      <c r="Z223" s="850"/>
      <c r="AA223" s="850"/>
      <c r="AB223" s="849" t="s">
        <v>317</v>
      </c>
      <c r="AC223" s="850"/>
      <c r="AD223" s="849"/>
      <c r="AE223" s="850"/>
      <c r="AF223" s="852" t="s">
        <v>103</v>
      </c>
      <c r="AG223" s="850"/>
      <c r="AH223" s="850"/>
      <c r="AI223" s="850"/>
      <c r="AJ223" s="850"/>
      <c r="AK223" s="850"/>
      <c r="AL223" s="850"/>
      <c r="AM223" s="850"/>
      <c r="AN223" s="849" t="s">
        <v>307</v>
      </c>
      <c r="AO223" s="850"/>
      <c r="AP223" s="850"/>
      <c r="AQ223" s="850"/>
      <c r="AR223" s="850"/>
      <c r="AS223" s="849" t="s">
        <v>308</v>
      </c>
      <c r="AT223" s="850"/>
      <c r="AU223" s="850"/>
      <c r="AV223" s="435" t="s">
        <v>84</v>
      </c>
      <c r="AW223" s="851" t="s">
        <v>309</v>
      </c>
      <c r="AX223" s="850"/>
      <c r="AY223" s="850"/>
      <c r="AZ223" s="850"/>
      <c r="BA223" s="850"/>
      <c r="BB223" s="850"/>
      <c r="BC223" s="436">
        <v>1171547642</v>
      </c>
      <c r="BD223" s="436">
        <v>1171547642</v>
      </c>
      <c r="BE223" s="437">
        <v>0</v>
      </c>
      <c r="BF223" s="437">
        <v>0</v>
      </c>
      <c r="BG223" s="436">
        <v>852044803</v>
      </c>
      <c r="BH223" s="436">
        <v>319502839</v>
      </c>
      <c r="BI223" s="436">
        <v>726963495</v>
      </c>
      <c r="BJ223" s="436">
        <v>125081308</v>
      </c>
      <c r="BK223" s="436">
        <v>673704343</v>
      </c>
      <c r="BL223" s="436">
        <v>53259152</v>
      </c>
      <c r="BM223" s="436" t="s">
        <v>668</v>
      </c>
      <c r="BN223" s="437" t="s">
        <v>465</v>
      </c>
      <c r="BO223" s="436" t="s">
        <v>664</v>
      </c>
    </row>
    <row r="224" spans="1:67" s="433" customFormat="1">
      <c r="A224" s="433" t="str">
        <f t="shared" si="57"/>
        <v>C-2502-1000-6-0-1-7-10</v>
      </c>
      <c r="B224" s="434" t="str">
        <f t="shared" si="54"/>
        <v>C</v>
      </c>
      <c r="C224" s="434" t="str">
        <f t="shared" si="55"/>
        <v>2502</v>
      </c>
      <c r="D224" s="434" t="str">
        <f t="shared" si="56"/>
        <v>1000</v>
      </c>
      <c r="E224" s="434" t="str">
        <f t="shared" si="58"/>
        <v>6</v>
      </c>
      <c r="F224" s="434" t="str">
        <f t="shared" si="59"/>
        <v>0</v>
      </c>
      <c r="G224" s="434" t="str">
        <f t="shared" si="53"/>
        <v>1</v>
      </c>
      <c r="H224" s="434" t="str">
        <f t="shared" si="60"/>
        <v>7</v>
      </c>
      <c r="I224" s="434"/>
      <c r="J224" s="434"/>
      <c r="K224" s="434"/>
      <c r="M224" s="447"/>
      <c r="N224" s="849" t="s">
        <v>118</v>
      </c>
      <c r="O224" s="850"/>
      <c r="P224" s="849" t="s">
        <v>356</v>
      </c>
      <c r="Q224" s="850"/>
      <c r="R224" s="849" t="s">
        <v>358</v>
      </c>
      <c r="S224" s="850"/>
      <c r="T224" s="849" t="s">
        <v>326</v>
      </c>
      <c r="U224" s="850"/>
      <c r="V224" s="849" t="s">
        <v>314</v>
      </c>
      <c r="W224" s="850"/>
      <c r="X224" s="850"/>
      <c r="Y224" s="849" t="s">
        <v>313</v>
      </c>
      <c r="Z224" s="850"/>
      <c r="AA224" s="850"/>
      <c r="AB224" s="849" t="s">
        <v>327</v>
      </c>
      <c r="AC224" s="850"/>
      <c r="AD224" s="849"/>
      <c r="AE224" s="850"/>
      <c r="AF224" s="852" t="s">
        <v>369</v>
      </c>
      <c r="AG224" s="850"/>
      <c r="AH224" s="850"/>
      <c r="AI224" s="850"/>
      <c r="AJ224" s="850"/>
      <c r="AK224" s="850"/>
      <c r="AL224" s="850"/>
      <c r="AM224" s="850"/>
      <c r="AN224" s="849" t="s">
        <v>307</v>
      </c>
      <c r="AO224" s="850"/>
      <c r="AP224" s="850"/>
      <c r="AQ224" s="850"/>
      <c r="AR224" s="850"/>
      <c r="AS224" s="849" t="s">
        <v>308</v>
      </c>
      <c r="AT224" s="850"/>
      <c r="AU224" s="850"/>
      <c r="AV224" s="435" t="s">
        <v>84</v>
      </c>
      <c r="AW224" s="851" t="s">
        <v>309</v>
      </c>
      <c r="AX224" s="850"/>
      <c r="AY224" s="850"/>
      <c r="AZ224" s="850"/>
      <c r="BA224" s="850"/>
      <c r="BB224" s="850"/>
      <c r="BC224" s="436">
        <v>100000000</v>
      </c>
      <c r="BD224" s="437">
        <v>0</v>
      </c>
      <c r="BE224" s="436">
        <v>100000000</v>
      </c>
      <c r="BF224" s="437">
        <v>0</v>
      </c>
      <c r="BG224" s="437">
        <v>0</v>
      </c>
      <c r="BH224" s="437">
        <v>0</v>
      </c>
      <c r="BI224" s="437">
        <v>0</v>
      </c>
      <c r="BJ224" s="437">
        <v>0</v>
      </c>
      <c r="BK224" s="437">
        <v>0</v>
      </c>
      <c r="BL224" s="437">
        <v>0</v>
      </c>
      <c r="BM224" s="437" t="s">
        <v>465</v>
      </c>
      <c r="BN224" s="437" t="s">
        <v>465</v>
      </c>
      <c r="BO224" s="437" t="s">
        <v>465</v>
      </c>
    </row>
    <row r="225" spans="1:67" s="424" customFormat="1">
      <c r="B225" s="427" t="str">
        <f t="shared" si="54"/>
        <v>C</v>
      </c>
      <c r="C225" s="427" t="str">
        <f t="shared" si="55"/>
        <v>2502</v>
      </c>
      <c r="D225" s="427" t="str">
        <f t="shared" si="56"/>
        <v>1000</v>
      </c>
      <c r="E225" s="427" t="str">
        <f t="shared" si="58"/>
        <v>7</v>
      </c>
      <c r="F225" s="427">
        <f t="shared" si="59"/>
        <v>0</v>
      </c>
      <c r="G225" s="427">
        <f t="shared" si="53"/>
        <v>0</v>
      </c>
      <c r="H225" s="427">
        <f t="shared" si="60"/>
        <v>0</v>
      </c>
      <c r="I225" s="427"/>
      <c r="J225" s="427"/>
      <c r="K225" s="427"/>
      <c r="M225" s="446"/>
      <c r="N225" s="857" t="s">
        <v>118</v>
      </c>
      <c r="O225" s="854"/>
      <c r="P225" s="857" t="s">
        <v>356</v>
      </c>
      <c r="Q225" s="854"/>
      <c r="R225" s="857" t="s">
        <v>358</v>
      </c>
      <c r="S225" s="854"/>
      <c r="T225" s="857" t="s">
        <v>327</v>
      </c>
      <c r="U225" s="854"/>
      <c r="V225" s="857"/>
      <c r="W225" s="854"/>
      <c r="X225" s="854"/>
      <c r="Y225" s="857"/>
      <c r="Z225" s="854"/>
      <c r="AA225" s="854"/>
      <c r="AB225" s="857"/>
      <c r="AC225" s="854"/>
      <c r="AD225" s="857"/>
      <c r="AE225" s="854"/>
      <c r="AF225" s="858" t="s">
        <v>370</v>
      </c>
      <c r="AG225" s="854"/>
      <c r="AH225" s="854"/>
      <c r="AI225" s="854"/>
      <c r="AJ225" s="854"/>
      <c r="AK225" s="854"/>
      <c r="AL225" s="854"/>
      <c r="AM225" s="854"/>
      <c r="AN225" s="857" t="s">
        <v>307</v>
      </c>
      <c r="AO225" s="854"/>
      <c r="AP225" s="854"/>
      <c r="AQ225" s="854"/>
      <c r="AR225" s="854"/>
      <c r="AS225" s="857" t="s">
        <v>308</v>
      </c>
      <c r="AT225" s="854"/>
      <c r="AU225" s="854"/>
      <c r="AV225" s="420" t="s">
        <v>84</v>
      </c>
      <c r="AW225" s="859" t="s">
        <v>309</v>
      </c>
      <c r="AX225" s="854"/>
      <c r="AY225" s="854"/>
      <c r="AZ225" s="854"/>
      <c r="BA225" s="854"/>
      <c r="BB225" s="854"/>
      <c r="BC225" s="421">
        <v>3500000000</v>
      </c>
      <c r="BD225" s="421">
        <v>3367220000</v>
      </c>
      <c r="BE225" s="421">
        <v>132780000</v>
      </c>
      <c r="BF225" s="421">
        <v>1500000000</v>
      </c>
      <c r="BG225" s="421">
        <v>2520045224</v>
      </c>
      <c r="BH225" s="421">
        <v>847174776</v>
      </c>
      <c r="BI225" s="421">
        <v>613084132</v>
      </c>
      <c r="BJ225" s="421">
        <v>1906961092</v>
      </c>
      <c r="BK225" s="421">
        <v>596769668</v>
      </c>
      <c r="BL225" s="421">
        <v>16314464</v>
      </c>
      <c r="BM225" s="421" t="s">
        <v>669</v>
      </c>
      <c r="BN225" s="422" t="s">
        <v>465</v>
      </c>
      <c r="BO225" s="422" t="s">
        <v>465</v>
      </c>
    </row>
    <row r="226" spans="1:67" s="424" customFormat="1" ht="14.45" customHeight="1">
      <c r="B226" s="427" t="str">
        <f t="shared" si="54"/>
        <v>C</v>
      </c>
      <c r="C226" s="427" t="str">
        <f t="shared" si="55"/>
        <v>2502</v>
      </c>
      <c r="D226" s="427" t="str">
        <f t="shared" si="56"/>
        <v>1000</v>
      </c>
      <c r="E226" s="427" t="str">
        <f t="shared" si="58"/>
        <v>7</v>
      </c>
      <c r="F226" s="427" t="str">
        <f t="shared" si="59"/>
        <v>0</v>
      </c>
      <c r="G226" s="427">
        <f t="shared" si="53"/>
        <v>0</v>
      </c>
      <c r="H226" s="427">
        <f t="shared" si="60"/>
        <v>0</v>
      </c>
      <c r="I226" s="427"/>
      <c r="J226" s="427"/>
      <c r="K226" s="427"/>
      <c r="M226" s="446"/>
      <c r="N226" s="853" t="s">
        <v>118</v>
      </c>
      <c r="O226" s="854"/>
      <c r="P226" s="853" t="s">
        <v>356</v>
      </c>
      <c r="Q226" s="854"/>
      <c r="R226" s="853" t="s">
        <v>358</v>
      </c>
      <c r="S226" s="854"/>
      <c r="T226" s="853" t="s">
        <v>327</v>
      </c>
      <c r="U226" s="854"/>
      <c r="V226" s="853" t="s">
        <v>314</v>
      </c>
      <c r="W226" s="854"/>
      <c r="X226" s="854"/>
      <c r="Y226" s="853"/>
      <c r="Z226" s="854"/>
      <c r="AA226" s="854"/>
      <c r="AB226" s="853"/>
      <c r="AC226" s="854"/>
      <c r="AD226" s="853"/>
      <c r="AE226" s="854"/>
      <c r="AF226" s="855" t="s">
        <v>370</v>
      </c>
      <c r="AG226" s="854"/>
      <c r="AH226" s="854"/>
      <c r="AI226" s="854"/>
      <c r="AJ226" s="854"/>
      <c r="AK226" s="854"/>
      <c r="AL226" s="854"/>
      <c r="AM226" s="854"/>
      <c r="AN226" s="853" t="s">
        <v>307</v>
      </c>
      <c r="AO226" s="854"/>
      <c r="AP226" s="854"/>
      <c r="AQ226" s="854"/>
      <c r="AR226" s="854"/>
      <c r="AS226" s="853" t="s">
        <v>308</v>
      </c>
      <c r="AT226" s="854"/>
      <c r="AU226" s="854"/>
      <c r="AV226" s="417" t="s">
        <v>84</v>
      </c>
      <c r="AW226" s="856" t="s">
        <v>309</v>
      </c>
      <c r="AX226" s="854"/>
      <c r="AY226" s="854"/>
      <c r="AZ226" s="854"/>
      <c r="BA226" s="854"/>
      <c r="BB226" s="854"/>
      <c r="BC226" s="418">
        <v>3500000000</v>
      </c>
      <c r="BD226" s="418">
        <v>3367220000</v>
      </c>
      <c r="BE226" s="418">
        <v>132780000</v>
      </c>
      <c r="BF226" s="419">
        <v>0</v>
      </c>
      <c r="BG226" s="418">
        <v>2520045224</v>
      </c>
      <c r="BH226" s="418">
        <v>847174776</v>
      </c>
      <c r="BI226" s="418">
        <v>613084132</v>
      </c>
      <c r="BJ226" s="418">
        <v>1906961092</v>
      </c>
      <c r="BK226" s="418">
        <v>596769668</v>
      </c>
      <c r="BL226" s="418">
        <v>16314464</v>
      </c>
      <c r="BM226" s="418" t="s">
        <v>669</v>
      </c>
      <c r="BN226" s="419" t="s">
        <v>465</v>
      </c>
      <c r="BO226" s="419" t="s">
        <v>465</v>
      </c>
    </row>
    <row r="227" spans="1:67" s="424" customFormat="1" ht="14.45" customHeight="1">
      <c r="B227" s="427" t="str">
        <f t="shared" si="54"/>
        <v>C</v>
      </c>
      <c r="C227" s="427" t="str">
        <f t="shared" si="55"/>
        <v>2502</v>
      </c>
      <c r="D227" s="427" t="str">
        <f t="shared" si="56"/>
        <v>1000</v>
      </c>
      <c r="E227" s="427" t="str">
        <f t="shared" si="58"/>
        <v>7</v>
      </c>
      <c r="F227" s="427" t="str">
        <f t="shared" si="59"/>
        <v>0</v>
      </c>
      <c r="G227" s="427" t="str">
        <f t="shared" si="53"/>
        <v>2</v>
      </c>
      <c r="H227" s="427">
        <f t="shared" si="60"/>
        <v>0</v>
      </c>
      <c r="I227" s="427"/>
      <c r="J227" s="427"/>
      <c r="K227" s="427"/>
      <c r="M227" s="446"/>
      <c r="N227" s="853" t="s">
        <v>118</v>
      </c>
      <c r="O227" s="854"/>
      <c r="P227" s="853" t="s">
        <v>356</v>
      </c>
      <c r="Q227" s="854"/>
      <c r="R227" s="853" t="s">
        <v>358</v>
      </c>
      <c r="S227" s="854"/>
      <c r="T227" s="853" t="s">
        <v>327</v>
      </c>
      <c r="U227" s="854"/>
      <c r="V227" s="853" t="s">
        <v>314</v>
      </c>
      <c r="W227" s="854"/>
      <c r="X227" s="854"/>
      <c r="Y227" s="853" t="s">
        <v>316</v>
      </c>
      <c r="Z227" s="854"/>
      <c r="AA227" s="854"/>
      <c r="AB227" s="853"/>
      <c r="AC227" s="854"/>
      <c r="AD227" s="853"/>
      <c r="AE227" s="854"/>
      <c r="AF227" s="855" t="s">
        <v>360</v>
      </c>
      <c r="AG227" s="854"/>
      <c r="AH227" s="854"/>
      <c r="AI227" s="854"/>
      <c r="AJ227" s="854"/>
      <c r="AK227" s="854"/>
      <c r="AL227" s="854"/>
      <c r="AM227" s="854"/>
      <c r="AN227" s="853" t="s">
        <v>307</v>
      </c>
      <c r="AO227" s="854"/>
      <c r="AP227" s="854"/>
      <c r="AQ227" s="854"/>
      <c r="AR227" s="854"/>
      <c r="AS227" s="853" t="s">
        <v>308</v>
      </c>
      <c r="AT227" s="854"/>
      <c r="AU227" s="854"/>
      <c r="AV227" s="417" t="s">
        <v>84</v>
      </c>
      <c r="AW227" s="856" t="s">
        <v>309</v>
      </c>
      <c r="AX227" s="854"/>
      <c r="AY227" s="854"/>
      <c r="AZ227" s="854"/>
      <c r="BA227" s="854"/>
      <c r="BB227" s="854"/>
      <c r="BC227" s="418">
        <v>3500000000</v>
      </c>
      <c r="BD227" s="418">
        <v>3367220000</v>
      </c>
      <c r="BE227" s="418">
        <v>132780000</v>
      </c>
      <c r="BF227" s="419">
        <v>0</v>
      </c>
      <c r="BG227" s="418">
        <v>2520045224</v>
      </c>
      <c r="BH227" s="418">
        <v>847174776</v>
      </c>
      <c r="BI227" s="418">
        <v>613084132</v>
      </c>
      <c r="BJ227" s="418">
        <v>1906961092</v>
      </c>
      <c r="BK227" s="418">
        <v>596769668</v>
      </c>
      <c r="BL227" s="418">
        <v>16314464</v>
      </c>
      <c r="BM227" s="418" t="s">
        <v>669</v>
      </c>
      <c r="BN227" s="419" t="s">
        <v>465</v>
      </c>
      <c r="BO227" s="419" t="s">
        <v>465</v>
      </c>
    </row>
    <row r="228" spans="1:67" s="433" customFormat="1">
      <c r="A228" s="433" t="str">
        <f t="shared" ref="A228:A233" si="61">+B228&amp;"-"&amp;C228&amp;"-"&amp;D228&amp;"-"&amp;E228&amp;"-"&amp;F228&amp;"-"&amp;G228&amp;"-"&amp;H228&amp;"-"&amp;AV228</f>
        <v>C-2502-1000-7-0-2-1-10</v>
      </c>
      <c r="B228" s="434" t="str">
        <f t="shared" si="54"/>
        <v>C</v>
      </c>
      <c r="C228" s="434" t="str">
        <f t="shared" si="55"/>
        <v>2502</v>
      </c>
      <c r="D228" s="434" t="str">
        <f t="shared" si="56"/>
        <v>1000</v>
      </c>
      <c r="E228" s="434" t="str">
        <f t="shared" si="58"/>
        <v>7</v>
      </c>
      <c r="F228" s="434" t="str">
        <f t="shared" si="59"/>
        <v>0</v>
      </c>
      <c r="G228" s="434" t="str">
        <f t="shared" si="53"/>
        <v>2</v>
      </c>
      <c r="H228" s="434" t="str">
        <f t="shared" si="60"/>
        <v>1</v>
      </c>
      <c r="I228" s="434"/>
      <c r="J228" s="434"/>
      <c r="K228" s="434"/>
      <c r="M228" s="447"/>
      <c r="N228" s="849" t="s">
        <v>118</v>
      </c>
      <c r="O228" s="850"/>
      <c r="P228" s="849" t="s">
        <v>356</v>
      </c>
      <c r="Q228" s="850"/>
      <c r="R228" s="849" t="s">
        <v>358</v>
      </c>
      <c r="S228" s="850"/>
      <c r="T228" s="849" t="s">
        <v>327</v>
      </c>
      <c r="U228" s="850"/>
      <c r="V228" s="849" t="s">
        <v>314</v>
      </c>
      <c r="W228" s="850"/>
      <c r="X228" s="850"/>
      <c r="Y228" s="849" t="s">
        <v>316</v>
      </c>
      <c r="Z228" s="850"/>
      <c r="AA228" s="850"/>
      <c r="AB228" s="849" t="s">
        <v>313</v>
      </c>
      <c r="AC228" s="850"/>
      <c r="AD228" s="849"/>
      <c r="AE228" s="850"/>
      <c r="AF228" s="852" t="s">
        <v>366</v>
      </c>
      <c r="AG228" s="850"/>
      <c r="AH228" s="850"/>
      <c r="AI228" s="850"/>
      <c r="AJ228" s="850"/>
      <c r="AK228" s="850"/>
      <c r="AL228" s="850"/>
      <c r="AM228" s="850"/>
      <c r="AN228" s="849" t="s">
        <v>307</v>
      </c>
      <c r="AO228" s="850"/>
      <c r="AP228" s="850"/>
      <c r="AQ228" s="850"/>
      <c r="AR228" s="850"/>
      <c r="AS228" s="849" t="s">
        <v>308</v>
      </c>
      <c r="AT228" s="850"/>
      <c r="AU228" s="850"/>
      <c r="AV228" s="435" t="s">
        <v>84</v>
      </c>
      <c r="AW228" s="851" t="s">
        <v>309</v>
      </c>
      <c r="AX228" s="850"/>
      <c r="AY228" s="850"/>
      <c r="AZ228" s="850"/>
      <c r="BA228" s="850"/>
      <c r="BB228" s="850"/>
      <c r="BC228" s="436">
        <v>2400000000</v>
      </c>
      <c r="BD228" s="436">
        <v>2342220000</v>
      </c>
      <c r="BE228" s="436">
        <v>57780000</v>
      </c>
      <c r="BF228" s="437">
        <v>0</v>
      </c>
      <c r="BG228" s="436">
        <v>1784397999</v>
      </c>
      <c r="BH228" s="436">
        <v>557822001</v>
      </c>
      <c r="BI228" s="436">
        <v>381941653</v>
      </c>
      <c r="BJ228" s="436">
        <v>1402456346</v>
      </c>
      <c r="BK228" s="436">
        <v>381941653</v>
      </c>
      <c r="BL228" s="437">
        <v>0</v>
      </c>
      <c r="BM228" s="436" t="s">
        <v>670</v>
      </c>
      <c r="BN228" s="437" t="s">
        <v>465</v>
      </c>
      <c r="BO228" s="437" t="s">
        <v>465</v>
      </c>
    </row>
    <row r="229" spans="1:67" s="433" customFormat="1">
      <c r="A229" s="433" t="str">
        <f t="shared" si="61"/>
        <v>C-2502-1000-7-0-2-2-10</v>
      </c>
      <c r="B229" s="434" t="str">
        <f t="shared" si="54"/>
        <v>C</v>
      </c>
      <c r="C229" s="434" t="str">
        <f t="shared" si="55"/>
        <v>2502</v>
      </c>
      <c r="D229" s="434" t="str">
        <f t="shared" si="56"/>
        <v>1000</v>
      </c>
      <c r="E229" s="434" t="str">
        <f t="shared" si="58"/>
        <v>7</v>
      </c>
      <c r="F229" s="434" t="str">
        <f t="shared" si="59"/>
        <v>0</v>
      </c>
      <c r="G229" s="434" t="str">
        <f t="shared" si="53"/>
        <v>2</v>
      </c>
      <c r="H229" s="434" t="str">
        <f t="shared" si="60"/>
        <v>2</v>
      </c>
      <c r="I229" s="434"/>
      <c r="J229" s="434"/>
      <c r="K229" s="434"/>
      <c r="M229" s="447"/>
      <c r="N229" s="849" t="s">
        <v>118</v>
      </c>
      <c r="O229" s="850"/>
      <c r="P229" s="849" t="s">
        <v>356</v>
      </c>
      <c r="Q229" s="850"/>
      <c r="R229" s="849" t="s">
        <v>358</v>
      </c>
      <c r="S229" s="850"/>
      <c r="T229" s="849" t="s">
        <v>327</v>
      </c>
      <c r="U229" s="850"/>
      <c r="V229" s="849" t="s">
        <v>314</v>
      </c>
      <c r="W229" s="850"/>
      <c r="X229" s="850"/>
      <c r="Y229" s="849" t="s">
        <v>316</v>
      </c>
      <c r="Z229" s="850"/>
      <c r="AA229" s="850"/>
      <c r="AB229" s="849" t="s">
        <v>316</v>
      </c>
      <c r="AC229" s="850"/>
      <c r="AD229" s="849"/>
      <c r="AE229" s="850"/>
      <c r="AF229" s="852" t="s">
        <v>361</v>
      </c>
      <c r="AG229" s="850"/>
      <c r="AH229" s="850"/>
      <c r="AI229" s="850"/>
      <c r="AJ229" s="850"/>
      <c r="AK229" s="850"/>
      <c r="AL229" s="850"/>
      <c r="AM229" s="850"/>
      <c r="AN229" s="849" t="s">
        <v>307</v>
      </c>
      <c r="AO229" s="850"/>
      <c r="AP229" s="850"/>
      <c r="AQ229" s="850"/>
      <c r="AR229" s="850"/>
      <c r="AS229" s="849" t="s">
        <v>308</v>
      </c>
      <c r="AT229" s="850"/>
      <c r="AU229" s="850"/>
      <c r="AV229" s="435" t="s">
        <v>84</v>
      </c>
      <c r="AW229" s="851" t="s">
        <v>309</v>
      </c>
      <c r="AX229" s="850"/>
      <c r="AY229" s="850"/>
      <c r="AZ229" s="850"/>
      <c r="BA229" s="850"/>
      <c r="BB229" s="850"/>
      <c r="BC229" s="436">
        <v>375000000</v>
      </c>
      <c r="BD229" s="436">
        <v>375000000</v>
      </c>
      <c r="BE229" s="437">
        <v>0</v>
      </c>
      <c r="BF229" s="437">
        <v>0</v>
      </c>
      <c r="BG229" s="436">
        <v>375000000</v>
      </c>
      <c r="BH229" s="437">
        <v>0</v>
      </c>
      <c r="BI229" s="436">
        <v>75000000</v>
      </c>
      <c r="BJ229" s="436">
        <v>300000000</v>
      </c>
      <c r="BK229" s="436">
        <v>75000000</v>
      </c>
      <c r="BL229" s="437">
        <v>0</v>
      </c>
      <c r="BM229" s="436" t="s">
        <v>572</v>
      </c>
      <c r="BN229" s="437" t="s">
        <v>465</v>
      </c>
      <c r="BO229" s="437" t="s">
        <v>465</v>
      </c>
    </row>
    <row r="230" spans="1:67" s="433" customFormat="1">
      <c r="A230" s="433" t="str">
        <f t="shared" si="61"/>
        <v>C-2502-1000-7-0-2-3-10</v>
      </c>
      <c r="B230" s="434" t="str">
        <f t="shared" si="54"/>
        <v>C</v>
      </c>
      <c r="C230" s="434" t="str">
        <f t="shared" si="55"/>
        <v>2502</v>
      </c>
      <c r="D230" s="434" t="str">
        <f t="shared" si="56"/>
        <v>1000</v>
      </c>
      <c r="E230" s="434" t="str">
        <f t="shared" si="58"/>
        <v>7</v>
      </c>
      <c r="F230" s="434" t="str">
        <f t="shared" si="59"/>
        <v>0</v>
      </c>
      <c r="G230" s="434" t="str">
        <f t="shared" si="53"/>
        <v>2</v>
      </c>
      <c r="H230" s="434" t="str">
        <f t="shared" si="60"/>
        <v>3</v>
      </c>
      <c r="I230" s="434"/>
      <c r="J230" s="434"/>
      <c r="K230" s="434"/>
      <c r="M230" s="447"/>
      <c r="N230" s="849" t="s">
        <v>118</v>
      </c>
      <c r="O230" s="850"/>
      <c r="P230" s="849" t="s">
        <v>356</v>
      </c>
      <c r="Q230" s="850"/>
      <c r="R230" s="849" t="s">
        <v>358</v>
      </c>
      <c r="S230" s="850"/>
      <c r="T230" s="849" t="s">
        <v>327</v>
      </c>
      <c r="U230" s="850"/>
      <c r="V230" s="849" t="s">
        <v>314</v>
      </c>
      <c r="W230" s="850"/>
      <c r="X230" s="850"/>
      <c r="Y230" s="849" t="s">
        <v>316</v>
      </c>
      <c r="Z230" s="850"/>
      <c r="AA230" s="850"/>
      <c r="AB230" s="849" t="s">
        <v>323</v>
      </c>
      <c r="AC230" s="850"/>
      <c r="AD230" s="849"/>
      <c r="AE230" s="850"/>
      <c r="AF230" s="852" t="s">
        <v>362</v>
      </c>
      <c r="AG230" s="850"/>
      <c r="AH230" s="850"/>
      <c r="AI230" s="850"/>
      <c r="AJ230" s="850"/>
      <c r="AK230" s="850"/>
      <c r="AL230" s="850"/>
      <c r="AM230" s="850"/>
      <c r="AN230" s="849" t="s">
        <v>307</v>
      </c>
      <c r="AO230" s="850"/>
      <c r="AP230" s="850"/>
      <c r="AQ230" s="850"/>
      <c r="AR230" s="850"/>
      <c r="AS230" s="849" t="s">
        <v>308</v>
      </c>
      <c r="AT230" s="850"/>
      <c r="AU230" s="850"/>
      <c r="AV230" s="435" t="s">
        <v>84</v>
      </c>
      <c r="AW230" s="851" t="s">
        <v>309</v>
      </c>
      <c r="AX230" s="850"/>
      <c r="AY230" s="850"/>
      <c r="AZ230" s="850"/>
      <c r="BA230" s="850"/>
      <c r="BB230" s="850"/>
      <c r="BC230" s="436">
        <v>150000000</v>
      </c>
      <c r="BD230" s="436">
        <v>150000000</v>
      </c>
      <c r="BE230" s="437">
        <v>0</v>
      </c>
      <c r="BF230" s="437">
        <v>0</v>
      </c>
      <c r="BG230" s="436">
        <v>150000000</v>
      </c>
      <c r="BH230" s="437">
        <v>0</v>
      </c>
      <c r="BI230" s="436">
        <v>14010313</v>
      </c>
      <c r="BJ230" s="436">
        <v>135989687</v>
      </c>
      <c r="BK230" s="436">
        <v>14010313</v>
      </c>
      <c r="BL230" s="437">
        <v>0</v>
      </c>
      <c r="BM230" s="436" t="s">
        <v>671</v>
      </c>
      <c r="BN230" s="437" t="s">
        <v>465</v>
      </c>
      <c r="BO230" s="437" t="s">
        <v>465</v>
      </c>
    </row>
    <row r="231" spans="1:67" s="433" customFormat="1" ht="14.45" customHeight="1">
      <c r="A231" s="433" t="str">
        <f t="shared" si="61"/>
        <v>C-2502-1000-7-0-2-4-10</v>
      </c>
      <c r="B231" s="434" t="str">
        <f t="shared" si="54"/>
        <v>C</v>
      </c>
      <c r="C231" s="434" t="str">
        <f t="shared" si="55"/>
        <v>2502</v>
      </c>
      <c r="D231" s="434" t="str">
        <f t="shared" si="56"/>
        <v>1000</v>
      </c>
      <c r="E231" s="434" t="str">
        <f t="shared" si="58"/>
        <v>7</v>
      </c>
      <c r="F231" s="434" t="str">
        <f t="shared" si="59"/>
        <v>0</v>
      </c>
      <c r="G231" s="434" t="str">
        <f t="shared" si="53"/>
        <v>2</v>
      </c>
      <c r="H231" s="434" t="str">
        <f t="shared" si="60"/>
        <v>4</v>
      </c>
      <c r="I231" s="434"/>
      <c r="J231" s="434"/>
      <c r="K231" s="434"/>
      <c r="M231" s="447"/>
      <c r="N231" s="849" t="s">
        <v>118</v>
      </c>
      <c r="O231" s="850"/>
      <c r="P231" s="849" t="s">
        <v>356</v>
      </c>
      <c r="Q231" s="850"/>
      <c r="R231" s="849" t="s">
        <v>358</v>
      </c>
      <c r="S231" s="850"/>
      <c r="T231" s="849" t="s">
        <v>327</v>
      </c>
      <c r="U231" s="850"/>
      <c r="V231" s="849" t="s">
        <v>314</v>
      </c>
      <c r="W231" s="850"/>
      <c r="X231" s="850"/>
      <c r="Y231" s="849" t="s">
        <v>316</v>
      </c>
      <c r="Z231" s="850"/>
      <c r="AA231" s="850"/>
      <c r="AB231" s="849" t="s">
        <v>317</v>
      </c>
      <c r="AC231" s="850"/>
      <c r="AD231" s="849"/>
      <c r="AE231" s="850"/>
      <c r="AF231" s="852" t="s">
        <v>103</v>
      </c>
      <c r="AG231" s="850"/>
      <c r="AH231" s="850"/>
      <c r="AI231" s="850"/>
      <c r="AJ231" s="850"/>
      <c r="AK231" s="850"/>
      <c r="AL231" s="850"/>
      <c r="AM231" s="850"/>
      <c r="AN231" s="849" t="s">
        <v>307</v>
      </c>
      <c r="AO231" s="850"/>
      <c r="AP231" s="850"/>
      <c r="AQ231" s="850"/>
      <c r="AR231" s="850"/>
      <c r="AS231" s="849" t="s">
        <v>308</v>
      </c>
      <c r="AT231" s="850"/>
      <c r="AU231" s="850"/>
      <c r="AV231" s="435" t="s">
        <v>84</v>
      </c>
      <c r="AW231" s="851" t="s">
        <v>309</v>
      </c>
      <c r="AX231" s="850"/>
      <c r="AY231" s="850"/>
      <c r="AZ231" s="850"/>
      <c r="BA231" s="850"/>
      <c r="BB231" s="850"/>
      <c r="BC231" s="436">
        <v>500000000</v>
      </c>
      <c r="BD231" s="436">
        <v>500000000</v>
      </c>
      <c r="BE231" s="437">
        <v>0</v>
      </c>
      <c r="BF231" s="437">
        <v>0</v>
      </c>
      <c r="BG231" s="436">
        <v>210647225</v>
      </c>
      <c r="BH231" s="436">
        <v>289352775</v>
      </c>
      <c r="BI231" s="436">
        <v>142132166</v>
      </c>
      <c r="BJ231" s="436">
        <v>68515059</v>
      </c>
      <c r="BK231" s="436">
        <v>125817702</v>
      </c>
      <c r="BL231" s="436">
        <v>16314464</v>
      </c>
      <c r="BM231" s="436" t="s">
        <v>672</v>
      </c>
      <c r="BN231" s="437" t="s">
        <v>465</v>
      </c>
      <c r="BO231" s="437" t="s">
        <v>465</v>
      </c>
    </row>
    <row r="232" spans="1:67" s="433" customFormat="1">
      <c r="A232" s="433" t="str">
        <f t="shared" si="61"/>
        <v>C-2502-1000-7-0-2-6-10</v>
      </c>
      <c r="B232" s="434" t="str">
        <f t="shared" si="54"/>
        <v>C</v>
      </c>
      <c r="C232" s="434" t="str">
        <f t="shared" si="55"/>
        <v>2502</v>
      </c>
      <c r="D232" s="434" t="str">
        <f t="shared" si="56"/>
        <v>1000</v>
      </c>
      <c r="E232" s="434" t="str">
        <f t="shared" si="58"/>
        <v>7</v>
      </c>
      <c r="F232" s="434" t="str">
        <f t="shared" si="59"/>
        <v>0</v>
      </c>
      <c r="G232" s="434" t="str">
        <f t="shared" si="53"/>
        <v>2</v>
      </c>
      <c r="H232" s="434" t="str">
        <f t="shared" si="60"/>
        <v>6</v>
      </c>
      <c r="I232" s="434"/>
      <c r="J232" s="434"/>
      <c r="K232" s="434"/>
      <c r="M232" s="447"/>
      <c r="N232" s="849" t="s">
        <v>118</v>
      </c>
      <c r="O232" s="850"/>
      <c r="P232" s="849" t="s">
        <v>356</v>
      </c>
      <c r="Q232" s="850"/>
      <c r="R232" s="849" t="s">
        <v>358</v>
      </c>
      <c r="S232" s="850"/>
      <c r="T232" s="849" t="s">
        <v>327</v>
      </c>
      <c r="U232" s="850"/>
      <c r="V232" s="849" t="s">
        <v>314</v>
      </c>
      <c r="W232" s="850"/>
      <c r="X232" s="850"/>
      <c r="Y232" s="849" t="s">
        <v>316</v>
      </c>
      <c r="Z232" s="850"/>
      <c r="AA232" s="850"/>
      <c r="AB232" s="849" t="s">
        <v>326</v>
      </c>
      <c r="AC232" s="850"/>
      <c r="AD232" s="849"/>
      <c r="AE232" s="850"/>
      <c r="AF232" s="852" t="s">
        <v>363</v>
      </c>
      <c r="AG232" s="850"/>
      <c r="AH232" s="850"/>
      <c r="AI232" s="850"/>
      <c r="AJ232" s="850"/>
      <c r="AK232" s="850"/>
      <c r="AL232" s="850"/>
      <c r="AM232" s="850"/>
      <c r="AN232" s="849" t="s">
        <v>307</v>
      </c>
      <c r="AO232" s="850"/>
      <c r="AP232" s="850"/>
      <c r="AQ232" s="850"/>
      <c r="AR232" s="850"/>
      <c r="AS232" s="849" t="s">
        <v>308</v>
      </c>
      <c r="AT232" s="850"/>
      <c r="AU232" s="850"/>
      <c r="AV232" s="435" t="s">
        <v>84</v>
      </c>
      <c r="AW232" s="851" t="s">
        <v>309</v>
      </c>
      <c r="AX232" s="850"/>
      <c r="AY232" s="850"/>
      <c r="AZ232" s="850"/>
      <c r="BA232" s="850"/>
      <c r="BB232" s="850"/>
      <c r="BC232" s="436">
        <v>75000000</v>
      </c>
      <c r="BD232" s="437">
        <v>0</v>
      </c>
      <c r="BE232" s="436">
        <v>75000000</v>
      </c>
      <c r="BF232" s="437">
        <v>0</v>
      </c>
      <c r="BG232" s="437">
        <v>0</v>
      </c>
      <c r="BH232" s="437">
        <v>0</v>
      </c>
      <c r="BI232" s="437">
        <v>0</v>
      </c>
      <c r="BJ232" s="437">
        <v>0</v>
      </c>
      <c r="BK232" s="437">
        <v>0</v>
      </c>
      <c r="BL232" s="437">
        <v>0</v>
      </c>
      <c r="BM232" s="437" t="s">
        <v>465</v>
      </c>
      <c r="BN232" s="437" t="s">
        <v>465</v>
      </c>
      <c r="BO232" s="437" t="s">
        <v>465</v>
      </c>
    </row>
    <row r="233" spans="1:67" s="433" customFormat="1">
      <c r="A233" s="433" t="str">
        <f t="shared" si="61"/>
        <v>C-2502-1000-7-0-2-11-10</v>
      </c>
      <c r="B233" s="434" t="str">
        <f t="shared" si="54"/>
        <v>C</v>
      </c>
      <c r="C233" s="434" t="str">
        <f t="shared" si="55"/>
        <v>2502</v>
      </c>
      <c r="D233" s="434" t="str">
        <f t="shared" si="56"/>
        <v>1000</v>
      </c>
      <c r="E233" s="434" t="str">
        <f t="shared" si="58"/>
        <v>7</v>
      </c>
      <c r="F233" s="434" t="str">
        <f t="shared" si="59"/>
        <v>0</v>
      </c>
      <c r="G233" s="434" t="str">
        <f t="shared" si="53"/>
        <v>2</v>
      </c>
      <c r="H233" s="434" t="str">
        <f>+AB233</f>
        <v>11</v>
      </c>
      <c r="I233" s="434"/>
      <c r="J233" s="434"/>
      <c r="K233" s="434"/>
      <c r="M233" s="447"/>
      <c r="N233" s="849" t="s">
        <v>118</v>
      </c>
      <c r="O233" s="850"/>
      <c r="P233" s="849" t="s">
        <v>356</v>
      </c>
      <c r="Q233" s="850"/>
      <c r="R233" s="849" t="s">
        <v>358</v>
      </c>
      <c r="S233" s="850"/>
      <c r="T233" s="849" t="s">
        <v>327</v>
      </c>
      <c r="U233" s="850"/>
      <c r="V233" s="849" t="s">
        <v>314</v>
      </c>
      <c r="W233" s="850"/>
      <c r="X233" s="850"/>
      <c r="Y233" s="849" t="s">
        <v>316</v>
      </c>
      <c r="Z233" s="850"/>
      <c r="AA233" s="850"/>
      <c r="AB233" s="849" t="s">
        <v>99</v>
      </c>
      <c r="AC233" s="850"/>
      <c r="AD233" s="849"/>
      <c r="AE233" s="850"/>
      <c r="AF233" s="852" t="s">
        <v>364</v>
      </c>
      <c r="AG233" s="850"/>
      <c r="AH233" s="850"/>
      <c r="AI233" s="850"/>
      <c r="AJ233" s="850"/>
      <c r="AK233" s="850"/>
      <c r="AL233" s="850"/>
      <c r="AM233" s="850"/>
      <c r="AN233" s="849" t="s">
        <v>307</v>
      </c>
      <c r="AO233" s="850"/>
      <c r="AP233" s="850"/>
      <c r="AQ233" s="850"/>
      <c r="AR233" s="850"/>
      <c r="AS233" s="849" t="s">
        <v>308</v>
      </c>
      <c r="AT233" s="850"/>
      <c r="AU233" s="850"/>
      <c r="AV233" s="435" t="s">
        <v>84</v>
      </c>
      <c r="AW233" s="851" t="s">
        <v>309</v>
      </c>
      <c r="AX233" s="850"/>
      <c r="AY233" s="850"/>
      <c r="AZ233" s="850"/>
      <c r="BA233" s="850"/>
      <c r="BB233" s="850"/>
      <c r="BC233" s="437">
        <v>0</v>
      </c>
      <c r="BD233" s="437">
        <v>0</v>
      </c>
      <c r="BE233" s="437">
        <v>0</v>
      </c>
      <c r="BF233" s="437">
        <v>0</v>
      </c>
      <c r="BG233" s="437">
        <v>0</v>
      </c>
      <c r="BH233" s="437">
        <v>0</v>
      </c>
      <c r="BI233" s="437">
        <v>0</v>
      </c>
      <c r="BJ233" s="437">
        <v>0</v>
      </c>
      <c r="BK233" s="437">
        <v>0</v>
      </c>
      <c r="BL233" s="437">
        <v>0</v>
      </c>
      <c r="BM233" s="437" t="s">
        <v>465</v>
      </c>
      <c r="BN233" s="437" t="s">
        <v>465</v>
      </c>
      <c r="BO233" s="437" t="s">
        <v>465</v>
      </c>
    </row>
    <row r="234" spans="1:67" s="424" customFormat="1">
      <c r="B234" s="427" t="str">
        <f t="shared" si="54"/>
        <v>C</v>
      </c>
      <c r="C234" s="427" t="str">
        <f t="shared" si="55"/>
        <v>2599</v>
      </c>
      <c r="D234" s="427"/>
      <c r="E234" s="427"/>
      <c r="F234" s="427"/>
      <c r="G234" s="427"/>
      <c r="H234" s="427"/>
      <c r="I234" s="427"/>
      <c r="J234" s="427"/>
      <c r="K234" s="427"/>
      <c r="M234" s="446"/>
      <c r="N234" s="853" t="s">
        <v>118</v>
      </c>
      <c r="O234" s="854"/>
      <c r="P234" s="853" t="s">
        <v>371</v>
      </c>
      <c r="Q234" s="854"/>
      <c r="R234" s="853"/>
      <c r="S234" s="854"/>
      <c r="T234" s="853"/>
      <c r="U234" s="854"/>
      <c r="V234" s="853"/>
      <c r="W234" s="854"/>
      <c r="X234" s="854"/>
      <c r="Y234" s="853"/>
      <c r="Z234" s="854"/>
      <c r="AA234" s="854"/>
      <c r="AB234" s="853"/>
      <c r="AC234" s="854"/>
      <c r="AD234" s="853"/>
      <c r="AE234" s="854"/>
      <c r="AF234" s="855" t="s">
        <v>372</v>
      </c>
      <c r="AG234" s="854"/>
      <c r="AH234" s="854"/>
      <c r="AI234" s="854"/>
      <c r="AJ234" s="854"/>
      <c r="AK234" s="854"/>
      <c r="AL234" s="854"/>
      <c r="AM234" s="854"/>
      <c r="AN234" s="853" t="s">
        <v>307</v>
      </c>
      <c r="AO234" s="854"/>
      <c r="AP234" s="854"/>
      <c r="AQ234" s="854"/>
      <c r="AR234" s="854"/>
      <c r="AS234" s="853" t="s">
        <v>308</v>
      </c>
      <c r="AT234" s="854"/>
      <c r="AU234" s="854"/>
      <c r="AV234" s="417" t="s">
        <v>84</v>
      </c>
      <c r="AW234" s="856" t="s">
        <v>309</v>
      </c>
      <c r="AX234" s="854"/>
      <c r="AY234" s="854"/>
      <c r="AZ234" s="854"/>
      <c r="BA234" s="854"/>
      <c r="BB234" s="854"/>
      <c r="BC234" s="419">
        <v>0</v>
      </c>
      <c r="BD234" s="419">
        <v>0</v>
      </c>
      <c r="BE234" s="419">
        <v>0</v>
      </c>
      <c r="BF234" s="418">
        <v>10875414179</v>
      </c>
      <c r="BG234" s="419">
        <v>0</v>
      </c>
      <c r="BH234" s="419">
        <v>0</v>
      </c>
      <c r="BI234" s="419">
        <v>0</v>
      </c>
      <c r="BJ234" s="419">
        <v>0</v>
      </c>
      <c r="BK234" s="419">
        <v>0</v>
      </c>
      <c r="BL234" s="419">
        <v>0</v>
      </c>
      <c r="BM234" s="419" t="s">
        <v>465</v>
      </c>
      <c r="BN234" s="419" t="s">
        <v>465</v>
      </c>
      <c r="BO234" s="419" t="s">
        <v>465</v>
      </c>
    </row>
    <row r="235" spans="1:67" s="424" customFormat="1">
      <c r="B235" s="427" t="str">
        <f t="shared" si="54"/>
        <v>C</v>
      </c>
      <c r="C235" s="427" t="str">
        <f t="shared" si="55"/>
        <v>2599</v>
      </c>
      <c r="D235" s="427"/>
      <c r="E235" s="427"/>
      <c r="F235" s="427"/>
      <c r="G235" s="427"/>
      <c r="H235" s="427"/>
      <c r="I235" s="427"/>
      <c r="J235" s="427"/>
      <c r="K235" s="427"/>
      <c r="M235" s="446"/>
      <c r="N235" s="853" t="s">
        <v>118</v>
      </c>
      <c r="O235" s="854"/>
      <c r="P235" s="853" t="s">
        <v>371</v>
      </c>
      <c r="Q235" s="854"/>
      <c r="R235" s="853"/>
      <c r="S235" s="854"/>
      <c r="T235" s="853"/>
      <c r="U235" s="854"/>
      <c r="V235" s="853"/>
      <c r="W235" s="854"/>
      <c r="X235" s="854"/>
      <c r="Y235" s="853"/>
      <c r="Z235" s="854"/>
      <c r="AA235" s="854"/>
      <c r="AB235" s="853"/>
      <c r="AC235" s="854"/>
      <c r="AD235" s="853"/>
      <c r="AE235" s="854"/>
      <c r="AF235" s="855" t="s">
        <v>372</v>
      </c>
      <c r="AG235" s="854"/>
      <c r="AH235" s="854"/>
      <c r="AI235" s="854"/>
      <c r="AJ235" s="854"/>
      <c r="AK235" s="854"/>
      <c r="AL235" s="854"/>
      <c r="AM235" s="854"/>
      <c r="AN235" s="853" t="s">
        <v>307</v>
      </c>
      <c r="AO235" s="854"/>
      <c r="AP235" s="854"/>
      <c r="AQ235" s="854"/>
      <c r="AR235" s="854"/>
      <c r="AS235" s="853" t="s">
        <v>308</v>
      </c>
      <c r="AT235" s="854"/>
      <c r="AU235" s="854"/>
      <c r="AV235" s="417" t="s">
        <v>337</v>
      </c>
      <c r="AW235" s="856" t="s">
        <v>355</v>
      </c>
      <c r="AX235" s="854"/>
      <c r="AY235" s="854"/>
      <c r="AZ235" s="854"/>
      <c r="BA235" s="854"/>
      <c r="BB235" s="854"/>
      <c r="BC235" s="418">
        <v>5000000000</v>
      </c>
      <c r="BD235" s="418">
        <v>5000000000</v>
      </c>
      <c r="BE235" s="419">
        <v>0</v>
      </c>
      <c r="BF235" s="418">
        <v>4021085821</v>
      </c>
      <c r="BG235" s="418">
        <v>5000000000</v>
      </c>
      <c r="BH235" s="419">
        <v>0</v>
      </c>
      <c r="BI235" s="419">
        <v>0</v>
      </c>
      <c r="BJ235" s="418">
        <v>5000000000</v>
      </c>
      <c r="BK235" s="419">
        <v>0</v>
      </c>
      <c r="BL235" s="419">
        <v>0</v>
      </c>
      <c r="BM235" s="419" t="s">
        <v>465</v>
      </c>
      <c r="BN235" s="419" t="s">
        <v>465</v>
      </c>
      <c r="BO235" s="419" t="s">
        <v>465</v>
      </c>
    </row>
    <row r="236" spans="1:67" s="424" customFormat="1">
      <c r="B236" s="427" t="str">
        <f t="shared" si="54"/>
        <v>C</v>
      </c>
      <c r="C236" s="427" t="str">
        <f t="shared" si="55"/>
        <v>2599</v>
      </c>
      <c r="D236" s="427" t="str">
        <f t="shared" ref="D236:D239" si="62">+R236</f>
        <v>1000</v>
      </c>
      <c r="E236" s="427">
        <f t="shared" ref="E236:E239" si="63">+T236</f>
        <v>0</v>
      </c>
      <c r="F236" s="427"/>
      <c r="G236" s="427"/>
      <c r="H236" s="427"/>
      <c r="I236" s="427"/>
      <c r="J236" s="427"/>
      <c r="K236" s="427"/>
      <c r="M236" s="446"/>
      <c r="N236" s="853" t="s">
        <v>118</v>
      </c>
      <c r="O236" s="854"/>
      <c r="P236" s="853" t="s">
        <v>371</v>
      </c>
      <c r="Q236" s="854"/>
      <c r="R236" s="853" t="s">
        <v>358</v>
      </c>
      <c r="S236" s="854"/>
      <c r="T236" s="853"/>
      <c r="U236" s="854"/>
      <c r="V236" s="853"/>
      <c r="W236" s="854"/>
      <c r="X236" s="854"/>
      <c r="Y236" s="853"/>
      <c r="Z236" s="854"/>
      <c r="AA236" s="854"/>
      <c r="AB236" s="853"/>
      <c r="AC236" s="854"/>
      <c r="AD236" s="853"/>
      <c r="AE236" s="854"/>
      <c r="AF236" s="855" t="s">
        <v>359</v>
      </c>
      <c r="AG236" s="854"/>
      <c r="AH236" s="854"/>
      <c r="AI236" s="854"/>
      <c r="AJ236" s="854"/>
      <c r="AK236" s="854"/>
      <c r="AL236" s="854"/>
      <c r="AM236" s="854"/>
      <c r="AN236" s="853" t="s">
        <v>307</v>
      </c>
      <c r="AO236" s="854"/>
      <c r="AP236" s="854"/>
      <c r="AQ236" s="854"/>
      <c r="AR236" s="854"/>
      <c r="AS236" s="853" t="s">
        <v>308</v>
      </c>
      <c r="AT236" s="854"/>
      <c r="AU236" s="854"/>
      <c r="AV236" s="417" t="s">
        <v>84</v>
      </c>
      <c r="AW236" s="856" t="s">
        <v>309</v>
      </c>
      <c r="AX236" s="854"/>
      <c r="AY236" s="854"/>
      <c r="AZ236" s="854"/>
      <c r="BA236" s="854"/>
      <c r="BB236" s="854"/>
      <c r="BC236" s="419">
        <v>0</v>
      </c>
      <c r="BD236" s="419">
        <v>0</v>
      </c>
      <c r="BE236" s="419">
        <v>0</v>
      </c>
      <c r="BF236" s="418">
        <v>10875414179</v>
      </c>
      <c r="BG236" s="419">
        <v>0</v>
      </c>
      <c r="BH236" s="419">
        <v>0</v>
      </c>
      <c r="BI236" s="419">
        <v>0</v>
      </c>
      <c r="BJ236" s="419">
        <v>0</v>
      </c>
      <c r="BK236" s="419">
        <v>0</v>
      </c>
      <c r="BL236" s="419">
        <v>0</v>
      </c>
      <c r="BM236" s="419" t="s">
        <v>465</v>
      </c>
      <c r="BN236" s="419" t="s">
        <v>465</v>
      </c>
      <c r="BO236" s="419" t="s">
        <v>465</v>
      </c>
    </row>
    <row r="237" spans="1:67" s="424" customFormat="1">
      <c r="B237" s="427" t="str">
        <f t="shared" si="54"/>
        <v>C</v>
      </c>
      <c r="C237" s="427" t="str">
        <f t="shared" si="55"/>
        <v>2599</v>
      </c>
      <c r="D237" s="427" t="str">
        <f t="shared" si="62"/>
        <v>1000</v>
      </c>
      <c r="E237" s="427">
        <f t="shared" si="63"/>
        <v>0</v>
      </c>
      <c r="F237" s="427"/>
      <c r="G237" s="427"/>
      <c r="H237" s="427"/>
      <c r="I237" s="427"/>
      <c r="J237" s="427"/>
      <c r="K237" s="427"/>
      <c r="M237" s="446"/>
      <c r="N237" s="853" t="s">
        <v>118</v>
      </c>
      <c r="O237" s="854"/>
      <c r="P237" s="853" t="s">
        <v>371</v>
      </c>
      <c r="Q237" s="854"/>
      <c r="R237" s="853" t="s">
        <v>358</v>
      </c>
      <c r="S237" s="854"/>
      <c r="T237" s="853"/>
      <c r="U237" s="854"/>
      <c r="V237" s="853"/>
      <c r="W237" s="854"/>
      <c r="X237" s="854"/>
      <c r="Y237" s="853"/>
      <c r="Z237" s="854"/>
      <c r="AA237" s="854"/>
      <c r="AB237" s="853"/>
      <c r="AC237" s="854"/>
      <c r="AD237" s="853"/>
      <c r="AE237" s="854"/>
      <c r="AF237" s="855" t="s">
        <v>359</v>
      </c>
      <c r="AG237" s="854"/>
      <c r="AH237" s="854"/>
      <c r="AI237" s="854"/>
      <c r="AJ237" s="854"/>
      <c r="AK237" s="854"/>
      <c r="AL237" s="854"/>
      <c r="AM237" s="854"/>
      <c r="AN237" s="853" t="s">
        <v>307</v>
      </c>
      <c r="AO237" s="854"/>
      <c r="AP237" s="854"/>
      <c r="AQ237" s="854"/>
      <c r="AR237" s="854"/>
      <c r="AS237" s="853" t="s">
        <v>308</v>
      </c>
      <c r="AT237" s="854"/>
      <c r="AU237" s="854"/>
      <c r="AV237" s="417" t="s">
        <v>337</v>
      </c>
      <c r="AW237" s="856" t="s">
        <v>355</v>
      </c>
      <c r="AX237" s="854"/>
      <c r="AY237" s="854"/>
      <c r="AZ237" s="854"/>
      <c r="BA237" s="854"/>
      <c r="BB237" s="854"/>
      <c r="BC237" s="418">
        <v>5000000000</v>
      </c>
      <c r="BD237" s="418">
        <v>5000000000</v>
      </c>
      <c r="BE237" s="419">
        <v>0</v>
      </c>
      <c r="BF237" s="418">
        <v>4021085821</v>
      </c>
      <c r="BG237" s="418">
        <v>5000000000</v>
      </c>
      <c r="BH237" s="419">
        <v>0</v>
      </c>
      <c r="BI237" s="419">
        <v>0</v>
      </c>
      <c r="BJ237" s="418">
        <v>5000000000</v>
      </c>
      <c r="BK237" s="419">
        <v>0</v>
      </c>
      <c r="BL237" s="419">
        <v>0</v>
      </c>
      <c r="BM237" s="419" t="s">
        <v>465</v>
      </c>
      <c r="BN237" s="419" t="s">
        <v>465</v>
      </c>
      <c r="BO237" s="419" t="s">
        <v>465</v>
      </c>
    </row>
    <row r="238" spans="1:67" s="433" customFormat="1">
      <c r="A238" s="433" t="str">
        <f t="shared" ref="A238:A239" si="64">+B238&amp;"-"&amp;C238&amp;"-"&amp;D238&amp;"-"&amp;E238&amp;"-"&amp;F238&amp;"-"&amp;G238&amp;"-"&amp;H238&amp;"-"&amp;AV238</f>
        <v>C-2599-1000-1----10</v>
      </c>
      <c r="B238" s="434" t="str">
        <f t="shared" si="54"/>
        <v>C</v>
      </c>
      <c r="C238" s="434" t="str">
        <f t="shared" si="55"/>
        <v>2599</v>
      </c>
      <c r="D238" s="434" t="str">
        <f t="shared" si="62"/>
        <v>1000</v>
      </c>
      <c r="E238" s="434" t="str">
        <f t="shared" si="63"/>
        <v>1</v>
      </c>
      <c r="F238" s="434"/>
      <c r="G238" s="434"/>
      <c r="H238" s="434"/>
      <c r="I238" s="434"/>
      <c r="J238" s="434"/>
      <c r="K238" s="434"/>
      <c r="M238" s="447"/>
      <c r="N238" s="849" t="s">
        <v>118</v>
      </c>
      <c r="O238" s="850"/>
      <c r="P238" s="849" t="s">
        <v>371</v>
      </c>
      <c r="Q238" s="850"/>
      <c r="R238" s="849" t="s">
        <v>358</v>
      </c>
      <c r="S238" s="850"/>
      <c r="T238" s="849" t="s">
        <v>313</v>
      </c>
      <c r="U238" s="850"/>
      <c r="V238" s="849"/>
      <c r="W238" s="850"/>
      <c r="X238" s="850"/>
      <c r="Y238" s="849"/>
      <c r="Z238" s="850"/>
      <c r="AA238" s="850"/>
      <c r="AB238" s="849"/>
      <c r="AC238" s="850"/>
      <c r="AD238" s="849"/>
      <c r="AE238" s="850"/>
      <c r="AF238" s="852" t="s">
        <v>208</v>
      </c>
      <c r="AG238" s="850"/>
      <c r="AH238" s="850"/>
      <c r="AI238" s="850"/>
      <c r="AJ238" s="850"/>
      <c r="AK238" s="850"/>
      <c r="AL238" s="850"/>
      <c r="AM238" s="850"/>
      <c r="AN238" s="849" t="s">
        <v>307</v>
      </c>
      <c r="AO238" s="850"/>
      <c r="AP238" s="850"/>
      <c r="AQ238" s="850"/>
      <c r="AR238" s="850"/>
      <c r="AS238" s="849" t="s">
        <v>308</v>
      </c>
      <c r="AT238" s="850"/>
      <c r="AU238" s="850"/>
      <c r="AV238" s="435" t="s">
        <v>84</v>
      </c>
      <c r="AW238" s="851" t="s">
        <v>309</v>
      </c>
      <c r="AX238" s="850"/>
      <c r="AY238" s="850"/>
      <c r="AZ238" s="850"/>
      <c r="BA238" s="850"/>
      <c r="BB238" s="850"/>
      <c r="BC238" s="437">
        <v>0</v>
      </c>
      <c r="BD238" s="437">
        <v>0</v>
      </c>
      <c r="BE238" s="437">
        <v>0</v>
      </c>
      <c r="BF238" s="436">
        <v>10875414179</v>
      </c>
      <c r="BG238" s="437">
        <v>0</v>
      </c>
      <c r="BH238" s="437">
        <v>0</v>
      </c>
      <c r="BI238" s="437">
        <v>0</v>
      </c>
      <c r="BJ238" s="437">
        <v>0</v>
      </c>
      <c r="BK238" s="437">
        <v>0</v>
      </c>
      <c r="BL238" s="437">
        <v>0</v>
      </c>
      <c r="BM238" s="437" t="s">
        <v>465</v>
      </c>
      <c r="BN238" s="437" t="s">
        <v>465</v>
      </c>
      <c r="BO238" s="437" t="s">
        <v>465</v>
      </c>
    </row>
    <row r="239" spans="1:67" s="433" customFormat="1">
      <c r="A239" s="433" t="str">
        <f t="shared" si="64"/>
        <v>C-2599-1000-1----13</v>
      </c>
      <c r="B239" s="434" t="str">
        <f t="shared" si="54"/>
        <v>C</v>
      </c>
      <c r="C239" s="434" t="str">
        <f t="shared" si="55"/>
        <v>2599</v>
      </c>
      <c r="D239" s="434" t="str">
        <f t="shared" si="62"/>
        <v>1000</v>
      </c>
      <c r="E239" s="434" t="str">
        <f t="shared" si="63"/>
        <v>1</v>
      </c>
      <c r="F239" s="434"/>
      <c r="G239" s="434"/>
      <c r="H239" s="434"/>
      <c r="I239" s="434"/>
      <c r="J239" s="434"/>
      <c r="K239" s="434"/>
      <c r="M239" s="447"/>
      <c r="N239" s="849" t="s">
        <v>118</v>
      </c>
      <c r="O239" s="850"/>
      <c r="P239" s="849" t="s">
        <v>371</v>
      </c>
      <c r="Q239" s="850"/>
      <c r="R239" s="849" t="s">
        <v>358</v>
      </c>
      <c r="S239" s="850"/>
      <c r="T239" s="849" t="s">
        <v>313</v>
      </c>
      <c r="U239" s="850"/>
      <c r="V239" s="849"/>
      <c r="W239" s="850"/>
      <c r="X239" s="850"/>
      <c r="Y239" s="849"/>
      <c r="Z239" s="850"/>
      <c r="AA239" s="850"/>
      <c r="AB239" s="849"/>
      <c r="AC239" s="850"/>
      <c r="AD239" s="849"/>
      <c r="AE239" s="850"/>
      <c r="AF239" s="852" t="s">
        <v>208</v>
      </c>
      <c r="AG239" s="850"/>
      <c r="AH239" s="850"/>
      <c r="AI239" s="850"/>
      <c r="AJ239" s="850"/>
      <c r="AK239" s="850"/>
      <c r="AL239" s="850"/>
      <c r="AM239" s="850"/>
      <c r="AN239" s="849" t="s">
        <v>307</v>
      </c>
      <c r="AO239" s="850"/>
      <c r="AP239" s="850"/>
      <c r="AQ239" s="850"/>
      <c r="AR239" s="850"/>
      <c r="AS239" s="849" t="s">
        <v>308</v>
      </c>
      <c r="AT239" s="850"/>
      <c r="AU239" s="850"/>
      <c r="AV239" s="435" t="s">
        <v>337</v>
      </c>
      <c r="AW239" s="851" t="s">
        <v>355</v>
      </c>
      <c r="AX239" s="850"/>
      <c r="AY239" s="850"/>
      <c r="AZ239" s="850"/>
      <c r="BA239" s="850"/>
      <c r="BB239" s="850"/>
      <c r="BC239" s="436">
        <v>5000000000</v>
      </c>
      <c r="BD239" s="436">
        <v>5000000000</v>
      </c>
      <c r="BE239" s="437">
        <v>0</v>
      </c>
      <c r="BF239" s="436">
        <v>4021085821</v>
      </c>
      <c r="BG239" s="436">
        <v>5000000000</v>
      </c>
      <c r="BH239" s="437">
        <v>0</v>
      </c>
      <c r="BI239" s="437">
        <v>0</v>
      </c>
      <c r="BJ239" s="436">
        <v>5000000000</v>
      </c>
      <c r="BK239" s="437">
        <v>0</v>
      </c>
      <c r="BL239" s="437">
        <v>0</v>
      </c>
      <c r="BM239" s="437" t="s">
        <v>465</v>
      </c>
      <c r="BN239" s="437" t="s">
        <v>465</v>
      </c>
      <c r="BO239" s="437" t="s">
        <v>465</v>
      </c>
    </row>
  </sheetData>
  <autoFilter ref="N17:BQ239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2694">
    <mergeCell ref="N15:S15"/>
    <mergeCell ref="T15:AT15"/>
    <mergeCell ref="AZ15:BB15"/>
    <mergeCell ref="AQ9:AZ9"/>
    <mergeCell ref="BB9:BF9"/>
    <mergeCell ref="N14:R14"/>
    <mergeCell ref="S14:U14"/>
    <mergeCell ref="V14:AC14"/>
    <mergeCell ref="AD14:AJ14"/>
    <mergeCell ref="AK14:AQ14"/>
    <mergeCell ref="AR14:AW14"/>
    <mergeCell ref="AZ14:BB14"/>
    <mergeCell ref="N2:W6"/>
    <mergeCell ref="Z3:AN5"/>
    <mergeCell ref="AQ3:AZ3"/>
    <mergeCell ref="BB3:BF3"/>
    <mergeCell ref="AQ5:AZ7"/>
    <mergeCell ref="BB5:BF7"/>
    <mergeCell ref="AN17:AR17"/>
    <mergeCell ref="AS17:AU17"/>
    <mergeCell ref="AW17:BB17"/>
    <mergeCell ref="N18:O18"/>
    <mergeCell ref="P18:Q18"/>
    <mergeCell ref="R18:S18"/>
    <mergeCell ref="T18:U18"/>
    <mergeCell ref="V18:X18"/>
    <mergeCell ref="Y18:AA18"/>
    <mergeCell ref="AB18:AC18"/>
    <mergeCell ref="N17:O17"/>
    <mergeCell ref="P17:Q17"/>
    <mergeCell ref="R17:S17"/>
    <mergeCell ref="T17:U17"/>
    <mergeCell ref="V17:X17"/>
    <mergeCell ref="Y17:AA17"/>
    <mergeCell ref="AB17:AC17"/>
    <mergeCell ref="AD17:AE17"/>
    <mergeCell ref="AF17:AM17"/>
    <mergeCell ref="AW19:BB19"/>
    <mergeCell ref="N20:O20"/>
    <mergeCell ref="P20:Q20"/>
    <mergeCell ref="R20:S20"/>
    <mergeCell ref="T20:U20"/>
    <mergeCell ref="V20:X20"/>
    <mergeCell ref="Y20:AA20"/>
    <mergeCell ref="AB20:AC20"/>
    <mergeCell ref="AD20:AE20"/>
    <mergeCell ref="AF20:AM20"/>
    <mergeCell ref="Y19:AA19"/>
    <mergeCell ref="AB19:AC19"/>
    <mergeCell ref="AD19:AE19"/>
    <mergeCell ref="AF19:AM19"/>
    <mergeCell ref="AN19:AR19"/>
    <mergeCell ref="AS19:AU19"/>
    <mergeCell ref="AD18:AE18"/>
    <mergeCell ref="AF18:AM18"/>
    <mergeCell ref="AN18:AR18"/>
    <mergeCell ref="AS18:AU18"/>
    <mergeCell ref="AW18:BB18"/>
    <mergeCell ref="N19:O19"/>
    <mergeCell ref="P19:Q19"/>
    <mergeCell ref="R19:S19"/>
    <mergeCell ref="T19:U19"/>
    <mergeCell ref="V19:X19"/>
    <mergeCell ref="AD21:AE21"/>
    <mergeCell ref="AF21:AM21"/>
    <mergeCell ref="AN21:AR21"/>
    <mergeCell ref="AS21:AU21"/>
    <mergeCell ref="AW21:BB21"/>
    <mergeCell ref="N22:O22"/>
    <mergeCell ref="P22:Q22"/>
    <mergeCell ref="R22:S22"/>
    <mergeCell ref="T22:U22"/>
    <mergeCell ref="V22:X22"/>
    <mergeCell ref="AN20:AR20"/>
    <mergeCell ref="AS20:AU20"/>
    <mergeCell ref="AW20:BB20"/>
    <mergeCell ref="N21:O21"/>
    <mergeCell ref="P21:Q21"/>
    <mergeCell ref="R21:S21"/>
    <mergeCell ref="T21:U21"/>
    <mergeCell ref="V21:X21"/>
    <mergeCell ref="Y21:AA21"/>
    <mergeCell ref="AB21:AC21"/>
    <mergeCell ref="AN23:AR23"/>
    <mergeCell ref="AS23:AU23"/>
    <mergeCell ref="AW23:BB23"/>
    <mergeCell ref="N24:O24"/>
    <mergeCell ref="P24:Q24"/>
    <mergeCell ref="R24:S24"/>
    <mergeCell ref="T24:U24"/>
    <mergeCell ref="V24:X24"/>
    <mergeCell ref="Y24:AA24"/>
    <mergeCell ref="AB24:AC24"/>
    <mergeCell ref="AW22:BB22"/>
    <mergeCell ref="N23:O23"/>
    <mergeCell ref="P23:Q23"/>
    <mergeCell ref="R23:S23"/>
    <mergeCell ref="T23:U23"/>
    <mergeCell ref="V23:X23"/>
    <mergeCell ref="Y23:AA23"/>
    <mergeCell ref="AB23:AC23"/>
    <mergeCell ref="AD23:AE23"/>
    <mergeCell ref="AF23:AM23"/>
    <mergeCell ref="Y22:AA22"/>
    <mergeCell ref="AB22:AC22"/>
    <mergeCell ref="AD22:AE22"/>
    <mergeCell ref="AF22:AM22"/>
    <mergeCell ref="AN22:AR22"/>
    <mergeCell ref="AS22:AU22"/>
    <mergeCell ref="AW25:BB25"/>
    <mergeCell ref="N26:O26"/>
    <mergeCell ref="P26:Q26"/>
    <mergeCell ref="R26:S26"/>
    <mergeCell ref="T26:U26"/>
    <mergeCell ref="V26:X26"/>
    <mergeCell ref="Y26:AA26"/>
    <mergeCell ref="AB26:AC26"/>
    <mergeCell ref="AD26:AE26"/>
    <mergeCell ref="AF26:AM26"/>
    <mergeCell ref="Y25:AA25"/>
    <mergeCell ref="AB25:AC25"/>
    <mergeCell ref="AD25:AE25"/>
    <mergeCell ref="AF25:AM25"/>
    <mergeCell ref="AN25:AR25"/>
    <mergeCell ref="AS25:AU25"/>
    <mergeCell ref="AD24:AE24"/>
    <mergeCell ref="AF24:AM24"/>
    <mergeCell ref="AN24:AR24"/>
    <mergeCell ref="AS24:AU24"/>
    <mergeCell ref="AW24:BB24"/>
    <mergeCell ref="N25:O25"/>
    <mergeCell ref="P25:Q25"/>
    <mergeCell ref="R25:S25"/>
    <mergeCell ref="T25:U25"/>
    <mergeCell ref="V25:X25"/>
    <mergeCell ref="AD27:AE27"/>
    <mergeCell ref="AF27:AM27"/>
    <mergeCell ref="AN27:AR27"/>
    <mergeCell ref="AS27:AU27"/>
    <mergeCell ref="AW27:BB27"/>
    <mergeCell ref="N28:O28"/>
    <mergeCell ref="P28:Q28"/>
    <mergeCell ref="R28:S28"/>
    <mergeCell ref="T28:U28"/>
    <mergeCell ref="V28:X28"/>
    <mergeCell ref="AN26:AR26"/>
    <mergeCell ref="AS26:AU26"/>
    <mergeCell ref="AW26:BB26"/>
    <mergeCell ref="N27:O27"/>
    <mergeCell ref="P27:Q27"/>
    <mergeCell ref="R27:S27"/>
    <mergeCell ref="T27:U27"/>
    <mergeCell ref="V27:X27"/>
    <mergeCell ref="Y27:AA27"/>
    <mergeCell ref="AB27:AC27"/>
    <mergeCell ref="AN29:AR29"/>
    <mergeCell ref="AS29:AU29"/>
    <mergeCell ref="AW29:BB29"/>
    <mergeCell ref="N30:O30"/>
    <mergeCell ref="P30:Q30"/>
    <mergeCell ref="R30:S30"/>
    <mergeCell ref="T30:U30"/>
    <mergeCell ref="V30:X30"/>
    <mergeCell ref="Y30:AA30"/>
    <mergeCell ref="AB30:AC30"/>
    <mergeCell ref="AW28:BB28"/>
    <mergeCell ref="N29:O29"/>
    <mergeCell ref="P29:Q29"/>
    <mergeCell ref="R29:S29"/>
    <mergeCell ref="T29:U29"/>
    <mergeCell ref="V29:X29"/>
    <mergeCell ref="Y29:AA29"/>
    <mergeCell ref="AB29:AC29"/>
    <mergeCell ref="AD29:AE29"/>
    <mergeCell ref="AF29:AM29"/>
    <mergeCell ref="Y28:AA28"/>
    <mergeCell ref="AB28:AC28"/>
    <mergeCell ref="AD28:AE28"/>
    <mergeCell ref="AF28:AM28"/>
    <mergeCell ref="AN28:AR28"/>
    <mergeCell ref="AS28:AU28"/>
    <mergeCell ref="AW31:BB31"/>
    <mergeCell ref="N32:O32"/>
    <mergeCell ref="P32:Q32"/>
    <mergeCell ref="R32:S32"/>
    <mergeCell ref="T32:U32"/>
    <mergeCell ref="V32:X32"/>
    <mergeCell ref="Y32:AA32"/>
    <mergeCell ref="AB32:AC32"/>
    <mergeCell ref="AD32:AE32"/>
    <mergeCell ref="AF32:AM32"/>
    <mergeCell ref="Y31:AA31"/>
    <mergeCell ref="AB31:AC31"/>
    <mergeCell ref="AD31:AE31"/>
    <mergeCell ref="AF31:AM31"/>
    <mergeCell ref="AN31:AR31"/>
    <mergeCell ref="AS31:AU31"/>
    <mergeCell ref="AD30:AE30"/>
    <mergeCell ref="AF30:AM30"/>
    <mergeCell ref="AN30:AR30"/>
    <mergeCell ref="AS30:AU30"/>
    <mergeCell ref="AW30:BB30"/>
    <mergeCell ref="N31:O31"/>
    <mergeCell ref="P31:Q31"/>
    <mergeCell ref="R31:S31"/>
    <mergeCell ref="T31:U31"/>
    <mergeCell ref="V31:X31"/>
    <mergeCell ref="AD33:AE33"/>
    <mergeCell ref="AF33:AM33"/>
    <mergeCell ref="AN33:AR33"/>
    <mergeCell ref="AS33:AU33"/>
    <mergeCell ref="AW33:BB33"/>
    <mergeCell ref="N34:O34"/>
    <mergeCell ref="P34:Q34"/>
    <mergeCell ref="R34:S34"/>
    <mergeCell ref="T34:U34"/>
    <mergeCell ref="V34:X34"/>
    <mergeCell ref="AN32:AR32"/>
    <mergeCell ref="AS32:AU32"/>
    <mergeCell ref="AW32:BB32"/>
    <mergeCell ref="N33:O33"/>
    <mergeCell ref="P33:Q33"/>
    <mergeCell ref="R33:S33"/>
    <mergeCell ref="T33:U33"/>
    <mergeCell ref="V33:X33"/>
    <mergeCell ref="Y33:AA33"/>
    <mergeCell ref="AB33:AC33"/>
    <mergeCell ref="AN35:AR35"/>
    <mergeCell ref="AS35:AU35"/>
    <mergeCell ref="AW35:BB35"/>
    <mergeCell ref="N36:O36"/>
    <mergeCell ref="P36:Q36"/>
    <mergeCell ref="R36:S36"/>
    <mergeCell ref="T36:U36"/>
    <mergeCell ref="V36:X36"/>
    <mergeCell ref="Y36:AA36"/>
    <mergeCell ref="AB36:AC36"/>
    <mergeCell ref="AW34:BB34"/>
    <mergeCell ref="N35:O35"/>
    <mergeCell ref="P35:Q35"/>
    <mergeCell ref="R35:S35"/>
    <mergeCell ref="T35:U35"/>
    <mergeCell ref="V35:X35"/>
    <mergeCell ref="Y35:AA35"/>
    <mergeCell ref="AB35:AC35"/>
    <mergeCell ref="AD35:AE35"/>
    <mergeCell ref="AF35:AM35"/>
    <mergeCell ref="Y34:AA34"/>
    <mergeCell ref="AB34:AC34"/>
    <mergeCell ref="AD34:AE34"/>
    <mergeCell ref="AF34:AM34"/>
    <mergeCell ref="AN34:AR34"/>
    <mergeCell ref="AS34:AU34"/>
    <mergeCell ref="AW37:BB37"/>
    <mergeCell ref="N38:O38"/>
    <mergeCell ref="P38:Q38"/>
    <mergeCell ref="R38:S38"/>
    <mergeCell ref="T38:U38"/>
    <mergeCell ref="V38:X38"/>
    <mergeCell ref="Y38:AA38"/>
    <mergeCell ref="AB38:AC38"/>
    <mergeCell ref="AD38:AE38"/>
    <mergeCell ref="AF38:AM38"/>
    <mergeCell ref="Y37:AA37"/>
    <mergeCell ref="AB37:AC37"/>
    <mergeCell ref="AD37:AE37"/>
    <mergeCell ref="AF37:AM37"/>
    <mergeCell ref="AN37:AR37"/>
    <mergeCell ref="AS37:AU37"/>
    <mergeCell ref="AD36:AE36"/>
    <mergeCell ref="AF36:AM36"/>
    <mergeCell ref="AN36:AR36"/>
    <mergeCell ref="AS36:AU36"/>
    <mergeCell ref="AW36:BB36"/>
    <mergeCell ref="N37:O37"/>
    <mergeCell ref="P37:Q37"/>
    <mergeCell ref="R37:S37"/>
    <mergeCell ref="T37:U37"/>
    <mergeCell ref="V37:X37"/>
    <mergeCell ref="AD39:AE39"/>
    <mergeCell ref="AF39:AM39"/>
    <mergeCell ref="AN39:AR39"/>
    <mergeCell ref="AS39:AU39"/>
    <mergeCell ref="AW39:BB39"/>
    <mergeCell ref="N40:O40"/>
    <mergeCell ref="P40:Q40"/>
    <mergeCell ref="R40:S40"/>
    <mergeCell ref="T40:U40"/>
    <mergeCell ref="V40:X40"/>
    <mergeCell ref="AN38:AR38"/>
    <mergeCell ref="AS38:AU38"/>
    <mergeCell ref="AW38:BB38"/>
    <mergeCell ref="N39:O39"/>
    <mergeCell ref="P39:Q39"/>
    <mergeCell ref="R39:S39"/>
    <mergeCell ref="T39:U39"/>
    <mergeCell ref="V39:X39"/>
    <mergeCell ref="Y39:AA39"/>
    <mergeCell ref="AB39:AC39"/>
    <mergeCell ref="AN41:AR41"/>
    <mergeCell ref="AS41:AU41"/>
    <mergeCell ref="AW41:BB41"/>
    <mergeCell ref="N42:O42"/>
    <mergeCell ref="P42:Q42"/>
    <mergeCell ref="R42:S42"/>
    <mergeCell ref="T42:U42"/>
    <mergeCell ref="V42:X42"/>
    <mergeCell ref="Y42:AA42"/>
    <mergeCell ref="AB42:AC42"/>
    <mergeCell ref="AW40:BB40"/>
    <mergeCell ref="N41:O41"/>
    <mergeCell ref="P41:Q41"/>
    <mergeCell ref="R41:S41"/>
    <mergeCell ref="T41:U41"/>
    <mergeCell ref="V41:X41"/>
    <mergeCell ref="Y41:AA41"/>
    <mergeCell ref="AB41:AC41"/>
    <mergeCell ref="AD41:AE41"/>
    <mergeCell ref="AF41:AM41"/>
    <mergeCell ref="Y40:AA40"/>
    <mergeCell ref="AB40:AC40"/>
    <mergeCell ref="AD40:AE40"/>
    <mergeCell ref="AF40:AM40"/>
    <mergeCell ref="AN40:AR40"/>
    <mergeCell ref="AS40:AU40"/>
    <mergeCell ref="AW43:BB43"/>
    <mergeCell ref="N44:O44"/>
    <mergeCell ref="P44:Q44"/>
    <mergeCell ref="R44:S44"/>
    <mergeCell ref="T44:U44"/>
    <mergeCell ref="V44:X44"/>
    <mergeCell ref="Y44:AA44"/>
    <mergeCell ref="AB44:AC44"/>
    <mergeCell ref="AD44:AE44"/>
    <mergeCell ref="AF44:AM44"/>
    <mergeCell ref="Y43:AA43"/>
    <mergeCell ref="AB43:AC43"/>
    <mergeCell ref="AD43:AE43"/>
    <mergeCell ref="AF43:AM43"/>
    <mergeCell ref="AN43:AR43"/>
    <mergeCell ref="AS43:AU43"/>
    <mergeCell ref="AD42:AE42"/>
    <mergeCell ref="AF42:AM42"/>
    <mergeCell ref="AN42:AR42"/>
    <mergeCell ref="AS42:AU42"/>
    <mergeCell ref="AW42:BB42"/>
    <mergeCell ref="N43:O43"/>
    <mergeCell ref="P43:Q43"/>
    <mergeCell ref="R43:S43"/>
    <mergeCell ref="T43:U43"/>
    <mergeCell ref="V43:X43"/>
    <mergeCell ref="AD45:AE45"/>
    <mergeCell ref="AF45:AM45"/>
    <mergeCell ref="AN45:AR45"/>
    <mergeCell ref="AS45:AU45"/>
    <mergeCell ref="AW45:BB45"/>
    <mergeCell ref="N46:O46"/>
    <mergeCell ref="P46:Q46"/>
    <mergeCell ref="R46:S46"/>
    <mergeCell ref="T46:U46"/>
    <mergeCell ref="V46:X46"/>
    <mergeCell ref="AN44:AR44"/>
    <mergeCell ref="AS44:AU44"/>
    <mergeCell ref="AW44:BB44"/>
    <mergeCell ref="N45:O45"/>
    <mergeCell ref="P45:Q45"/>
    <mergeCell ref="R45:S45"/>
    <mergeCell ref="T45:U45"/>
    <mergeCell ref="V45:X45"/>
    <mergeCell ref="Y45:AA45"/>
    <mergeCell ref="AB45:AC45"/>
    <mergeCell ref="AN47:AR47"/>
    <mergeCell ref="AS47:AU47"/>
    <mergeCell ref="AW47:BB47"/>
    <mergeCell ref="N48:O48"/>
    <mergeCell ref="P48:Q48"/>
    <mergeCell ref="R48:S48"/>
    <mergeCell ref="T48:U48"/>
    <mergeCell ref="V48:X48"/>
    <mergeCell ref="Y48:AA48"/>
    <mergeCell ref="AB48:AC48"/>
    <mergeCell ref="AW46:BB46"/>
    <mergeCell ref="N47:O47"/>
    <mergeCell ref="P47:Q47"/>
    <mergeCell ref="R47:S47"/>
    <mergeCell ref="T47:U47"/>
    <mergeCell ref="V47:X47"/>
    <mergeCell ref="Y47:AA47"/>
    <mergeCell ref="AB47:AC47"/>
    <mergeCell ref="AD47:AE47"/>
    <mergeCell ref="AF47:AM47"/>
    <mergeCell ref="Y46:AA46"/>
    <mergeCell ref="AB46:AC46"/>
    <mergeCell ref="AD46:AE46"/>
    <mergeCell ref="AF46:AM46"/>
    <mergeCell ref="AN46:AR46"/>
    <mergeCell ref="AS46:AU46"/>
    <mergeCell ref="AW49:BB49"/>
    <mergeCell ref="N50:O50"/>
    <mergeCell ref="P50:Q50"/>
    <mergeCell ref="R50:S50"/>
    <mergeCell ref="T50:U50"/>
    <mergeCell ref="V50:X50"/>
    <mergeCell ref="Y50:AA50"/>
    <mergeCell ref="AB50:AC50"/>
    <mergeCell ref="AD50:AE50"/>
    <mergeCell ref="AF50:AM50"/>
    <mergeCell ref="Y49:AA49"/>
    <mergeCell ref="AB49:AC49"/>
    <mergeCell ref="AD49:AE49"/>
    <mergeCell ref="AF49:AM49"/>
    <mergeCell ref="AN49:AR49"/>
    <mergeCell ref="AS49:AU49"/>
    <mergeCell ref="AD48:AE48"/>
    <mergeCell ref="AF48:AM48"/>
    <mergeCell ref="AN48:AR48"/>
    <mergeCell ref="AS48:AU48"/>
    <mergeCell ref="AW48:BB48"/>
    <mergeCell ref="N49:O49"/>
    <mergeCell ref="P49:Q49"/>
    <mergeCell ref="R49:S49"/>
    <mergeCell ref="T49:U49"/>
    <mergeCell ref="V49:X49"/>
    <mergeCell ref="AD51:AE51"/>
    <mergeCell ref="AF51:AM51"/>
    <mergeCell ref="AN51:AR51"/>
    <mergeCell ref="AS51:AU51"/>
    <mergeCell ref="AW51:BB51"/>
    <mergeCell ref="N52:O52"/>
    <mergeCell ref="P52:Q52"/>
    <mergeCell ref="R52:S52"/>
    <mergeCell ref="T52:U52"/>
    <mergeCell ref="V52:X52"/>
    <mergeCell ref="AN50:AR50"/>
    <mergeCell ref="AS50:AU50"/>
    <mergeCell ref="AW50:BB50"/>
    <mergeCell ref="N51:O51"/>
    <mergeCell ref="P51:Q51"/>
    <mergeCell ref="R51:S51"/>
    <mergeCell ref="T51:U51"/>
    <mergeCell ref="V51:X51"/>
    <mergeCell ref="Y51:AA51"/>
    <mergeCell ref="AB51:AC51"/>
    <mergeCell ref="AN53:AR53"/>
    <mergeCell ref="AS53:AU53"/>
    <mergeCell ref="AW53:BB53"/>
    <mergeCell ref="N54:O54"/>
    <mergeCell ref="P54:Q54"/>
    <mergeCell ref="R54:S54"/>
    <mergeCell ref="T54:U54"/>
    <mergeCell ref="V54:X54"/>
    <mergeCell ref="Y54:AA54"/>
    <mergeCell ref="AB54:AC54"/>
    <mergeCell ref="AW52:BB52"/>
    <mergeCell ref="N53:O53"/>
    <mergeCell ref="P53:Q53"/>
    <mergeCell ref="R53:S53"/>
    <mergeCell ref="T53:U53"/>
    <mergeCell ref="V53:X53"/>
    <mergeCell ref="Y53:AA53"/>
    <mergeCell ref="AB53:AC53"/>
    <mergeCell ref="AD53:AE53"/>
    <mergeCell ref="AF53:AM53"/>
    <mergeCell ref="Y52:AA52"/>
    <mergeCell ref="AB52:AC52"/>
    <mergeCell ref="AD52:AE52"/>
    <mergeCell ref="AF52:AM52"/>
    <mergeCell ref="AN52:AR52"/>
    <mergeCell ref="AS52:AU52"/>
    <mergeCell ref="AW55:BB55"/>
    <mergeCell ref="N56:O56"/>
    <mergeCell ref="P56:Q56"/>
    <mergeCell ref="R56:S56"/>
    <mergeCell ref="T56:U56"/>
    <mergeCell ref="V56:X56"/>
    <mergeCell ref="Y56:AA56"/>
    <mergeCell ref="AB56:AC56"/>
    <mergeCell ref="AD56:AE56"/>
    <mergeCell ref="AF56:AM56"/>
    <mergeCell ref="Y55:AA55"/>
    <mergeCell ref="AB55:AC55"/>
    <mergeCell ref="AD55:AE55"/>
    <mergeCell ref="AF55:AM55"/>
    <mergeCell ref="AN55:AR55"/>
    <mergeCell ref="AS55:AU55"/>
    <mergeCell ref="AD54:AE54"/>
    <mergeCell ref="AF54:AM54"/>
    <mergeCell ref="AN54:AR54"/>
    <mergeCell ref="AS54:AU54"/>
    <mergeCell ref="AW54:BB54"/>
    <mergeCell ref="N55:O55"/>
    <mergeCell ref="P55:Q55"/>
    <mergeCell ref="R55:S55"/>
    <mergeCell ref="T55:U55"/>
    <mergeCell ref="V55:X55"/>
    <mergeCell ref="AD57:AE57"/>
    <mergeCell ref="AF57:AM57"/>
    <mergeCell ref="AN57:AR57"/>
    <mergeCell ref="AS57:AU57"/>
    <mergeCell ref="AW57:BB57"/>
    <mergeCell ref="N58:O58"/>
    <mergeCell ref="P58:Q58"/>
    <mergeCell ref="R58:S58"/>
    <mergeCell ref="T58:U58"/>
    <mergeCell ref="V58:X58"/>
    <mergeCell ref="AN56:AR56"/>
    <mergeCell ref="AS56:AU56"/>
    <mergeCell ref="AW56:BB56"/>
    <mergeCell ref="N57:O57"/>
    <mergeCell ref="P57:Q57"/>
    <mergeCell ref="R57:S57"/>
    <mergeCell ref="T57:U57"/>
    <mergeCell ref="V57:X57"/>
    <mergeCell ref="Y57:AA57"/>
    <mergeCell ref="AB57:AC57"/>
    <mergeCell ref="AN59:AR59"/>
    <mergeCell ref="AS59:AU59"/>
    <mergeCell ref="AW59:BB59"/>
    <mergeCell ref="N60:O60"/>
    <mergeCell ref="P60:Q60"/>
    <mergeCell ref="R60:S60"/>
    <mergeCell ref="T60:U60"/>
    <mergeCell ref="V60:X60"/>
    <mergeCell ref="Y60:AA60"/>
    <mergeCell ref="AB60:AC60"/>
    <mergeCell ref="AW58:BB58"/>
    <mergeCell ref="N59:O59"/>
    <mergeCell ref="P59:Q59"/>
    <mergeCell ref="R59:S59"/>
    <mergeCell ref="T59:U59"/>
    <mergeCell ref="V59:X59"/>
    <mergeCell ref="Y59:AA59"/>
    <mergeCell ref="AB59:AC59"/>
    <mergeCell ref="AD59:AE59"/>
    <mergeCell ref="AF59:AM59"/>
    <mergeCell ref="Y58:AA58"/>
    <mergeCell ref="AB58:AC58"/>
    <mergeCell ref="AD58:AE58"/>
    <mergeCell ref="AF58:AM58"/>
    <mergeCell ref="AN58:AR58"/>
    <mergeCell ref="AS58:AU58"/>
    <mergeCell ref="AW61:BB61"/>
    <mergeCell ref="N62:O62"/>
    <mergeCell ref="P62:Q62"/>
    <mergeCell ref="R62:S62"/>
    <mergeCell ref="T62:U62"/>
    <mergeCell ref="V62:X62"/>
    <mergeCell ref="Y62:AA62"/>
    <mergeCell ref="AB62:AC62"/>
    <mergeCell ref="AD62:AE62"/>
    <mergeCell ref="AF62:AM62"/>
    <mergeCell ref="Y61:AA61"/>
    <mergeCell ref="AB61:AC61"/>
    <mergeCell ref="AD61:AE61"/>
    <mergeCell ref="AF61:AM61"/>
    <mergeCell ref="AN61:AR61"/>
    <mergeCell ref="AS61:AU61"/>
    <mergeCell ref="AD60:AE60"/>
    <mergeCell ref="AF60:AM60"/>
    <mergeCell ref="AN60:AR60"/>
    <mergeCell ref="AS60:AU60"/>
    <mergeCell ref="AW60:BB60"/>
    <mergeCell ref="N61:O61"/>
    <mergeCell ref="P61:Q61"/>
    <mergeCell ref="R61:S61"/>
    <mergeCell ref="T61:U61"/>
    <mergeCell ref="V61:X61"/>
    <mergeCell ref="AD63:AE63"/>
    <mergeCell ref="AF63:AM63"/>
    <mergeCell ref="AN63:AR63"/>
    <mergeCell ref="AS63:AU63"/>
    <mergeCell ref="AW63:BB63"/>
    <mergeCell ref="N64:O64"/>
    <mergeCell ref="P64:Q64"/>
    <mergeCell ref="R64:S64"/>
    <mergeCell ref="T64:U64"/>
    <mergeCell ref="V64:X64"/>
    <mergeCell ref="AN62:AR62"/>
    <mergeCell ref="AS62:AU62"/>
    <mergeCell ref="AW62:BB62"/>
    <mergeCell ref="N63:O63"/>
    <mergeCell ref="P63:Q63"/>
    <mergeCell ref="R63:S63"/>
    <mergeCell ref="T63:U63"/>
    <mergeCell ref="V63:X63"/>
    <mergeCell ref="Y63:AA63"/>
    <mergeCell ref="AB63:AC63"/>
    <mergeCell ref="AN65:AR65"/>
    <mergeCell ref="AS65:AU65"/>
    <mergeCell ref="AW65:BB65"/>
    <mergeCell ref="N66:O66"/>
    <mergeCell ref="P66:Q66"/>
    <mergeCell ref="R66:S66"/>
    <mergeCell ref="T66:U66"/>
    <mergeCell ref="V66:X66"/>
    <mergeCell ref="Y66:AA66"/>
    <mergeCell ref="AB66:AC66"/>
    <mergeCell ref="AW64:BB64"/>
    <mergeCell ref="N65:O65"/>
    <mergeCell ref="P65:Q65"/>
    <mergeCell ref="R65:S65"/>
    <mergeCell ref="T65:U65"/>
    <mergeCell ref="V65:X65"/>
    <mergeCell ref="Y65:AA65"/>
    <mergeCell ref="AB65:AC65"/>
    <mergeCell ref="AD65:AE65"/>
    <mergeCell ref="AF65:AM65"/>
    <mergeCell ref="Y64:AA64"/>
    <mergeCell ref="AB64:AC64"/>
    <mergeCell ref="AD64:AE64"/>
    <mergeCell ref="AF64:AM64"/>
    <mergeCell ref="AN64:AR64"/>
    <mergeCell ref="AS64:AU64"/>
    <mergeCell ref="AW67:BB67"/>
    <mergeCell ref="N68:O68"/>
    <mergeCell ref="P68:Q68"/>
    <mergeCell ref="R68:S68"/>
    <mergeCell ref="T68:U68"/>
    <mergeCell ref="V68:X68"/>
    <mergeCell ref="Y68:AA68"/>
    <mergeCell ref="AB68:AC68"/>
    <mergeCell ref="AD68:AE68"/>
    <mergeCell ref="AF68:AM68"/>
    <mergeCell ref="Y67:AA67"/>
    <mergeCell ref="AB67:AC67"/>
    <mergeCell ref="AD67:AE67"/>
    <mergeCell ref="AF67:AM67"/>
    <mergeCell ref="AN67:AR67"/>
    <mergeCell ref="AS67:AU67"/>
    <mergeCell ref="AD66:AE66"/>
    <mergeCell ref="AF66:AM66"/>
    <mergeCell ref="AN66:AR66"/>
    <mergeCell ref="AS66:AU66"/>
    <mergeCell ref="AW66:BB66"/>
    <mergeCell ref="N67:O67"/>
    <mergeCell ref="P67:Q67"/>
    <mergeCell ref="R67:S67"/>
    <mergeCell ref="T67:U67"/>
    <mergeCell ref="V67:X67"/>
    <mergeCell ref="AD69:AE69"/>
    <mergeCell ref="AF69:AM69"/>
    <mergeCell ref="AN69:AR69"/>
    <mergeCell ref="AS69:AU69"/>
    <mergeCell ref="AW69:BB69"/>
    <mergeCell ref="N70:O70"/>
    <mergeCell ref="P70:Q70"/>
    <mergeCell ref="R70:S70"/>
    <mergeCell ref="T70:U70"/>
    <mergeCell ref="V70:X70"/>
    <mergeCell ref="AN68:AR68"/>
    <mergeCell ref="AS68:AU68"/>
    <mergeCell ref="AW68:BB68"/>
    <mergeCell ref="N69:O69"/>
    <mergeCell ref="P69:Q69"/>
    <mergeCell ref="R69:S69"/>
    <mergeCell ref="T69:U69"/>
    <mergeCell ref="V69:X69"/>
    <mergeCell ref="Y69:AA69"/>
    <mergeCell ref="AB69:AC69"/>
    <mergeCell ref="AN71:AR71"/>
    <mergeCell ref="AS71:AU71"/>
    <mergeCell ref="AW71:BB71"/>
    <mergeCell ref="N72:O72"/>
    <mergeCell ref="P72:Q72"/>
    <mergeCell ref="R72:S72"/>
    <mergeCell ref="T72:U72"/>
    <mergeCell ref="V72:X72"/>
    <mergeCell ref="Y72:AA72"/>
    <mergeCell ref="AB72:AC72"/>
    <mergeCell ref="AW70:BB70"/>
    <mergeCell ref="N71:O71"/>
    <mergeCell ref="P71:Q71"/>
    <mergeCell ref="R71:S71"/>
    <mergeCell ref="T71:U71"/>
    <mergeCell ref="V71:X71"/>
    <mergeCell ref="Y71:AA71"/>
    <mergeCell ref="AB71:AC71"/>
    <mergeCell ref="AD71:AE71"/>
    <mergeCell ref="AF71:AM71"/>
    <mergeCell ref="Y70:AA70"/>
    <mergeCell ref="AB70:AC70"/>
    <mergeCell ref="AD70:AE70"/>
    <mergeCell ref="AF70:AM70"/>
    <mergeCell ref="AN70:AR70"/>
    <mergeCell ref="AS70:AU70"/>
    <mergeCell ref="AW73:BB73"/>
    <mergeCell ref="N74:O74"/>
    <mergeCell ref="P74:Q74"/>
    <mergeCell ref="R74:S74"/>
    <mergeCell ref="T74:U74"/>
    <mergeCell ref="V74:X74"/>
    <mergeCell ref="Y74:AA74"/>
    <mergeCell ref="AB74:AC74"/>
    <mergeCell ref="AD74:AE74"/>
    <mergeCell ref="AF74:AM74"/>
    <mergeCell ref="Y73:AA73"/>
    <mergeCell ref="AB73:AC73"/>
    <mergeCell ref="AD73:AE73"/>
    <mergeCell ref="AF73:AM73"/>
    <mergeCell ref="AN73:AR73"/>
    <mergeCell ref="AS73:AU73"/>
    <mergeCell ref="AD72:AE72"/>
    <mergeCell ref="AF72:AM72"/>
    <mergeCell ref="AN72:AR72"/>
    <mergeCell ref="AS72:AU72"/>
    <mergeCell ref="AW72:BB72"/>
    <mergeCell ref="N73:O73"/>
    <mergeCell ref="P73:Q73"/>
    <mergeCell ref="R73:S73"/>
    <mergeCell ref="T73:U73"/>
    <mergeCell ref="V73:X73"/>
    <mergeCell ref="AD75:AE75"/>
    <mergeCell ref="AF75:AM75"/>
    <mergeCell ref="AN75:AR75"/>
    <mergeCell ref="AS75:AU75"/>
    <mergeCell ref="AW75:BB75"/>
    <mergeCell ref="N76:O76"/>
    <mergeCell ref="P76:Q76"/>
    <mergeCell ref="R76:S76"/>
    <mergeCell ref="T76:U76"/>
    <mergeCell ref="V76:X76"/>
    <mergeCell ref="AN74:AR74"/>
    <mergeCell ref="AS74:AU74"/>
    <mergeCell ref="AW74:BB74"/>
    <mergeCell ref="N75:O75"/>
    <mergeCell ref="P75:Q75"/>
    <mergeCell ref="R75:S75"/>
    <mergeCell ref="T75:U75"/>
    <mergeCell ref="V75:X75"/>
    <mergeCell ref="Y75:AA75"/>
    <mergeCell ref="AB75:AC75"/>
    <mergeCell ref="AN77:AR77"/>
    <mergeCell ref="AS77:AU77"/>
    <mergeCell ref="AW77:BB77"/>
    <mergeCell ref="N78:O78"/>
    <mergeCell ref="P78:Q78"/>
    <mergeCell ref="R78:S78"/>
    <mergeCell ref="T78:U78"/>
    <mergeCell ref="V78:X78"/>
    <mergeCell ref="Y78:AA78"/>
    <mergeCell ref="AB78:AC78"/>
    <mergeCell ref="AW76:BB76"/>
    <mergeCell ref="N77:O77"/>
    <mergeCell ref="P77:Q77"/>
    <mergeCell ref="R77:S77"/>
    <mergeCell ref="T77:U77"/>
    <mergeCell ref="V77:X77"/>
    <mergeCell ref="Y77:AA77"/>
    <mergeCell ref="AB77:AC77"/>
    <mergeCell ref="AD77:AE77"/>
    <mergeCell ref="AF77:AM77"/>
    <mergeCell ref="Y76:AA76"/>
    <mergeCell ref="AB76:AC76"/>
    <mergeCell ref="AD76:AE76"/>
    <mergeCell ref="AF76:AM76"/>
    <mergeCell ref="AN76:AR76"/>
    <mergeCell ref="AS76:AU76"/>
    <mergeCell ref="AW79:BB79"/>
    <mergeCell ref="N80:O80"/>
    <mergeCell ref="P80:Q80"/>
    <mergeCell ref="R80:S80"/>
    <mergeCell ref="T80:U80"/>
    <mergeCell ref="V80:X80"/>
    <mergeCell ref="Y80:AA80"/>
    <mergeCell ref="AB80:AC80"/>
    <mergeCell ref="AD80:AE80"/>
    <mergeCell ref="AF80:AM80"/>
    <mergeCell ref="Y79:AA79"/>
    <mergeCell ref="AB79:AC79"/>
    <mergeCell ref="AD79:AE79"/>
    <mergeCell ref="AF79:AM79"/>
    <mergeCell ref="AN79:AR79"/>
    <mergeCell ref="AS79:AU79"/>
    <mergeCell ref="AD78:AE78"/>
    <mergeCell ref="AF78:AM78"/>
    <mergeCell ref="AN78:AR78"/>
    <mergeCell ref="AS78:AU78"/>
    <mergeCell ref="AW78:BB78"/>
    <mergeCell ref="N79:O79"/>
    <mergeCell ref="P79:Q79"/>
    <mergeCell ref="R79:S79"/>
    <mergeCell ref="T79:U79"/>
    <mergeCell ref="V79:X79"/>
    <mergeCell ref="AD81:AE81"/>
    <mergeCell ref="AF81:AM81"/>
    <mergeCell ref="AN81:AR81"/>
    <mergeCell ref="AS81:AU81"/>
    <mergeCell ref="AW81:BB81"/>
    <mergeCell ref="N82:O82"/>
    <mergeCell ref="P82:Q82"/>
    <mergeCell ref="R82:S82"/>
    <mergeCell ref="T82:U82"/>
    <mergeCell ref="V82:X82"/>
    <mergeCell ref="AN80:AR80"/>
    <mergeCell ref="AS80:AU80"/>
    <mergeCell ref="AW80:BB80"/>
    <mergeCell ref="N81:O81"/>
    <mergeCell ref="P81:Q81"/>
    <mergeCell ref="R81:S81"/>
    <mergeCell ref="T81:U81"/>
    <mergeCell ref="V81:X81"/>
    <mergeCell ref="Y81:AA81"/>
    <mergeCell ref="AB81:AC81"/>
    <mergeCell ref="AN83:AR83"/>
    <mergeCell ref="AS83:AU83"/>
    <mergeCell ref="AW83:BB83"/>
    <mergeCell ref="N84:O84"/>
    <mergeCell ref="P84:Q84"/>
    <mergeCell ref="R84:S84"/>
    <mergeCell ref="T84:U84"/>
    <mergeCell ref="V84:X84"/>
    <mergeCell ref="Y84:AA84"/>
    <mergeCell ref="AB84:AC84"/>
    <mergeCell ref="AW82:BB82"/>
    <mergeCell ref="N83:O83"/>
    <mergeCell ref="P83:Q83"/>
    <mergeCell ref="R83:S83"/>
    <mergeCell ref="T83:U83"/>
    <mergeCell ref="V83:X83"/>
    <mergeCell ref="Y83:AA83"/>
    <mergeCell ref="AB83:AC83"/>
    <mergeCell ref="AD83:AE83"/>
    <mergeCell ref="AF83:AM83"/>
    <mergeCell ref="Y82:AA82"/>
    <mergeCell ref="AB82:AC82"/>
    <mergeCell ref="AD82:AE82"/>
    <mergeCell ref="AF82:AM82"/>
    <mergeCell ref="AN82:AR82"/>
    <mergeCell ref="AS82:AU82"/>
    <mergeCell ref="AW85:BB85"/>
    <mergeCell ref="N86:O86"/>
    <mergeCell ref="P86:Q86"/>
    <mergeCell ref="R86:S86"/>
    <mergeCell ref="T86:U86"/>
    <mergeCell ref="V86:X86"/>
    <mergeCell ref="Y86:AA86"/>
    <mergeCell ref="AB86:AC86"/>
    <mergeCell ref="AD86:AE86"/>
    <mergeCell ref="AF86:AM86"/>
    <mergeCell ref="Y85:AA85"/>
    <mergeCell ref="AB85:AC85"/>
    <mergeCell ref="AD85:AE85"/>
    <mergeCell ref="AF85:AM85"/>
    <mergeCell ref="AN85:AR85"/>
    <mergeCell ref="AS85:AU85"/>
    <mergeCell ref="AD84:AE84"/>
    <mergeCell ref="AF84:AM84"/>
    <mergeCell ref="AN84:AR84"/>
    <mergeCell ref="AS84:AU84"/>
    <mergeCell ref="AW84:BB84"/>
    <mergeCell ref="N85:O85"/>
    <mergeCell ref="P85:Q85"/>
    <mergeCell ref="R85:S85"/>
    <mergeCell ref="T85:U85"/>
    <mergeCell ref="V85:X85"/>
    <mergeCell ref="AD87:AE87"/>
    <mergeCell ref="AF87:AM87"/>
    <mergeCell ref="AN87:AR87"/>
    <mergeCell ref="AS87:AU87"/>
    <mergeCell ref="AW87:BB87"/>
    <mergeCell ref="N88:O88"/>
    <mergeCell ref="P88:Q88"/>
    <mergeCell ref="R88:S88"/>
    <mergeCell ref="T88:U88"/>
    <mergeCell ref="V88:X88"/>
    <mergeCell ref="AN86:AR86"/>
    <mergeCell ref="AS86:AU86"/>
    <mergeCell ref="AW86:BB86"/>
    <mergeCell ref="N87:O87"/>
    <mergeCell ref="P87:Q87"/>
    <mergeCell ref="R87:S87"/>
    <mergeCell ref="T87:U87"/>
    <mergeCell ref="V87:X87"/>
    <mergeCell ref="Y87:AA87"/>
    <mergeCell ref="AB87:AC87"/>
    <mergeCell ref="AN89:AR89"/>
    <mergeCell ref="AS89:AU89"/>
    <mergeCell ref="AW89:BB89"/>
    <mergeCell ref="N90:O90"/>
    <mergeCell ref="P90:Q90"/>
    <mergeCell ref="R90:S90"/>
    <mergeCell ref="T90:U90"/>
    <mergeCell ref="V90:X90"/>
    <mergeCell ref="Y90:AA90"/>
    <mergeCell ref="AB90:AC90"/>
    <mergeCell ref="AW88:BB88"/>
    <mergeCell ref="N89:O89"/>
    <mergeCell ref="P89:Q89"/>
    <mergeCell ref="R89:S89"/>
    <mergeCell ref="T89:U89"/>
    <mergeCell ref="V89:X89"/>
    <mergeCell ref="Y89:AA89"/>
    <mergeCell ref="AB89:AC89"/>
    <mergeCell ref="AD89:AE89"/>
    <mergeCell ref="AF89:AM89"/>
    <mergeCell ref="Y88:AA88"/>
    <mergeCell ref="AB88:AC88"/>
    <mergeCell ref="AD88:AE88"/>
    <mergeCell ref="AF88:AM88"/>
    <mergeCell ref="AN88:AR88"/>
    <mergeCell ref="AS88:AU88"/>
    <mergeCell ref="AW91:BB91"/>
    <mergeCell ref="N92:O92"/>
    <mergeCell ref="P92:Q92"/>
    <mergeCell ref="R92:S92"/>
    <mergeCell ref="T92:U92"/>
    <mergeCell ref="V92:X92"/>
    <mergeCell ref="Y92:AA92"/>
    <mergeCell ref="AB92:AC92"/>
    <mergeCell ref="AD92:AE92"/>
    <mergeCell ref="AF92:AM92"/>
    <mergeCell ref="Y91:AA91"/>
    <mergeCell ref="AB91:AC91"/>
    <mergeCell ref="AD91:AE91"/>
    <mergeCell ref="AF91:AM91"/>
    <mergeCell ref="AN91:AR91"/>
    <mergeCell ref="AS91:AU91"/>
    <mergeCell ref="AD90:AE90"/>
    <mergeCell ref="AF90:AM90"/>
    <mergeCell ref="AN90:AR90"/>
    <mergeCell ref="AS90:AU90"/>
    <mergeCell ref="AW90:BB90"/>
    <mergeCell ref="N91:O91"/>
    <mergeCell ref="P91:Q91"/>
    <mergeCell ref="R91:S91"/>
    <mergeCell ref="T91:U91"/>
    <mergeCell ref="V91:X91"/>
    <mergeCell ref="AD93:AE93"/>
    <mergeCell ref="AF93:AM93"/>
    <mergeCell ref="AN93:AR93"/>
    <mergeCell ref="AS93:AU93"/>
    <mergeCell ref="AW93:BB93"/>
    <mergeCell ref="N94:O94"/>
    <mergeCell ref="P94:Q94"/>
    <mergeCell ref="R94:S94"/>
    <mergeCell ref="T94:U94"/>
    <mergeCell ref="V94:X94"/>
    <mergeCell ref="AN92:AR92"/>
    <mergeCell ref="AS92:AU92"/>
    <mergeCell ref="AW92:BB92"/>
    <mergeCell ref="N93:O93"/>
    <mergeCell ref="P93:Q93"/>
    <mergeCell ref="R93:S93"/>
    <mergeCell ref="T93:U93"/>
    <mergeCell ref="V93:X93"/>
    <mergeCell ref="Y93:AA93"/>
    <mergeCell ref="AB93:AC93"/>
    <mergeCell ref="AN95:AR95"/>
    <mergeCell ref="AS95:AU95"/>
    <mergeCell ref="AW95:BB95"/>
    <mergeCell ref="N96:O96"/>
    <mergeCell ref="P96:Q96"/>
    <mergeCell ref="R96:S96"/>
    <mergeCell ref="T96:U96"/>
    <mergeCell ref="V96:X96"/>
    <mergeCell ref="Y96:AA96"/>
    <mergeCell ref="AB96:AC96"/>
    <mergeCell ref="AW94:BB94"/>
    <mergeCell ref="N95:O95"/>
    <mergeCell ref="P95:Q95"/>
    <mergeCell ref="R95:S95"/>
    <mergeCell ref="T95:U95"/>
    <mergeCell ref="V95:X95"/>
    <mergeCell ref="Y95:AA95"/>
    <mergeCell ref="AB95:AC95"/>
    <mergeCell ref="AD95:AE95"/>
    <mergeCell ref="AF95:AM95"/>
    <mergeCell ref="Y94:AA94"/>
    <mergeCell ref="AB94:AC94"/>
    <mergeCell ref="AD94:AE94"/>
    <mergeCell ref="AF94:AM94"/>
    <mergeCell ref="AN94:AR94"/>
    <mergeCell ref="AS94:AU94"/>
    <mergeCell ref="AW97:BB97"/>
    <mergeCell ref="N98:O98"/>
    <mergeCell ref="P98:Q98"/>
    <mergeCell ref="R98:S98"/>
    <mergeCell ref="T98:U98"/>
    <mergeCell ref="V98:X98"/>
    <mergeCell ref="Y98:AA98"/>
    <mergeCell ref="AB98:AC98"/>
    <mergeCell ref="AD98:AE98"/>
    <mergeCell ref="AF98:AM98"/>
    <mergeCell ref="Y97:AA97"/>
    <mergeCell ref="AB97:AC97"/>
    <mergeCell ref="AD97:AE97"/>
    <mergeCell ref="AF97:AM97"/>
    <mergeCell ref="AN97:AR97"/>
    <mergeCell ref="AS97:AU97"/>
    <mergeCell ref="AD96:AE96"/>
    <mergeCell ref="AF96:AM96"/>
    <mergeCell ref="AN96:AR96"/>
    <mergeCell ref="AS96:AU96"/>
    <mergeCell ref="AW96:BB96"/>
    <mergeCell ref="N97:O97"/>
    <mergeCell ref="P97:Q97"/>
    <mergeCell ref="R97:S97"/>
    <mergeCell ref="T97:U97"/>
    <mergeCell ref="V97:X97"/>
    <mergeCell ref="AD99:AE99"/>
    <mergeCell ref="AF99:AM99"/>
    <mergeCell ref="AN99:AR99"/>
    <mergeCell ref="AS99:AU99"/>
    <mergeCell ref="AW99:BB99"/>
    <mergeCell ref="N100:O100"/>
    <mergeCell ref="P100:Q100"/>
    <mergeCell ref="R100:S100"/>
    <mergeCell ref="T100:U100"/>
    <mergeCell ref="V100:X100"/>
    <mergeCell ref="AN98:AR98"/>
    <mergeCell ref="AS98:AU98"/>
    <mergeCell ref="AW98:BB98"/>
    <mergeCell ref="N99:O99"/>
    <mergeCell ref="P99:Q99"/>
    <mergeCell ref="R99:S99"/>
    <mergeCell ref="T99:U99"/>
    <mergeCell ref="V99:X99"/>
    <mergeCell ref="Y99:AA99"/>
    <mergeCell ref="AB99:AC99"/>
    <mergeCell ref="AN101:AR101"/>
    <mergeCell ref="AS101:AU101"/>
    <mergeCell ref="AW101:BB101"/>
    <mergeCell ref="N102:O102"/>
    <mergeCell ref="P102:Q102"/>
    <mergeCell ref="R102:S102"/>
    <mergeCell ref="T102:U102"/>
    <mergeCell ref="V102:X102"/>
    <mergeCell ref="Y102:AA102"/>
    <mergeCell ref="AB102:AC102"/>
    <mergeCell ref="AW100:BB100"/>
    <mergeCell ref="N101:O101"/>
    <mergeCell ref="P101:Q101"/>
    <mergeCell ref="R101:S101"/>
    <mergeCell ref="T101:U101"/>
    <mergeCell ref="V101:X101"/>
    <mergeCell ref="Y101:AA101"/>
    <mergeCell ref="AB101:AC101"/>
    <mergeCell ref="AD101:AE101"/>
    <mergeCell ref="AF101:AM101"/>
    <mergeCell ref="Y100:AA100"/>
    <mergeCell ref="AB100:AC100"/>
    <mergeCell ref="AD100:AE100"/>
    <mergeCell ref="AF100:AM100"/>
    <mergeCell ref="AN100:AR100"/>
    <mergeCell ref="AS100:AU100"/>
    <mergeCell ref="AW103:BB103"/>
    <mergeCell ref="N104:O104"/>
    <mergeCell ref="P104:Q104"/>
    <mergeCell ref="R104:S104"/>
    <mergeCell ref="T104:U104"/>
    <mergeCell ref="V104:X104"/>
    <mergeCell ref="Y104:AA104"/>
    <mergeCell ref="AB104:AC104"/>
    <mergeCell ref="AD104:AE104"/>
    <mergeCell ref="AF104:AM104"/>
    <mergeCell ref="Y103:AA103"/>
    <mergeCell ref="AB103:AC103"/>
    <mergeCell ref="AD103:AE103"/>
    <mergeCell ref="AF103:AM103"/>
    <mergeCell ref="AN103:AR103"/>
    <mergeCell ref="AS103:AU103"/>
    <mergeCell ref="AD102:AE102"/>
    <mergeCell ref="AF102:AM102"/>
    <mergeCell ref="AN102:AR102"/>
    <mergeCell ref="AS102:AU102"/>
    <mergeCell ref="AW102:BB102"/>
    <mergeCell ref="N103:O103"/>
    <mergeCell ref="P103:Q103"/>
    <mergeCell ref="R103:S103"/>
    <mergeCell ref="T103:U103"/>
    <mergeCell ref="V103:X103"/>
    <mergeCell ref="AD105:AE105"/>
    <mergeCell ref="AF105:AM105"/>
    <mergeCell ref="AN105:AR105"/>
    <mergeCell ref="AS105:AU105"/>
    <mergeCell ref="AW105:BB105"/>
    <mergeCell ref="N106:O106"/>
    <mergeCell ref="P106:Q106"/>
    <mergeCell ref="R106:S106"/>
    <mergeCell ref="T106:U106"/>
    <mergeCell ref="V106:X106"/>
    <mergeCell ref="AN104:AR104"/>
    <mergeCell ref="AS104:AU104"/>
    <mergeCell ref="AW104:BB104"/>
    <mergeCell ref="N105:O105"/>
    <mergeCell ref="P105:Q105"/>
    <mergeCell ref="R105:S105"/>
    <mergeCell ref="T105:U105"/>
    <mergeCell ref="V105:X105"/>
    <mergeCell ref="Y105:AA105"/>
    <mergeCell ref="AB105:AC105"/>
    <mergeCell ref="AN107:AR107"/>
    <mergeCell ref="AS107:AU107"/>
    <mergeCell ref="AW107:BB107"/>
    <mergeCell ref="N108:O108"/>
    <mergeCell ref="P108:Q108"/>
    <mergeCell ref="R108:S108"/>
    <mergeCell ref="T108:U108"/>
    <mergeCell ref="V108:X108"/>
    <mergeCell ref="Y108:AA108"/>
    <mergeCell ref="AB108:AC108"/>
    <mergeCell ref="AW106:BB106"/>
    <mergeCell ref="N107:O107"/>
    <mergeCell ref="P107:Q107"/>
    <mergeCell ref="R107:S107"/>
    <mergeCell ref="T107:U107"/>
    <mergeCell ref="V107:X107"/>
    <mergeCell ref="Y107:AA107"/>
    <mergeCell ref="AB107:AC107"/>
    <mergeCell ref="AD107:AE107"/>
    <mergeCell ref="AF107:AM107"/>
    <mergeCell ref="Y106:AA106"/>
    <mergeCell ref="AB106:AC106"/>
    <mergeCell ref="AD106:AE106"/>
    <mergeCell ref="AF106:AM106"/>
    <mergeCell ref="AN106:AR106"/>
    <mergeCell ref="AS106:AU106"/>
    <mergeCell ref="AW109:BB109"/>
    <mergeCell ref="N110:O110"/>
    <mergeCell ref="P110:Q110"/>
    <mergeCell ref="R110:S110"/>
    <mergeCell ref="T110:U110"/>
    <mergeCell ref="V110:X110"/>
    <mergeCell ref="Y110:AA110"/>
    <mergeCell ref="AB110:AC110"/>
    <mergeCell ref="AD110:AE110"/>
    <mergeCell ref="AF110:AM110"/>
    <mergeCell ref="Y109:AA109"/>
    <mergeCell ref="AB109:AC109"/>
    <mergeCell ref="AD109:AE109"/>
    <mergeCell ref="AF109:AM109"/>
    <mergeCell ref="AN109:AR109"/>
    <mergeCell ref="AS109:AU109"/>
    <mergeCell ref="AD108:AE108"/>
    <mergeCell ref="AF108:AM108"/>
    <mergeCell ref="AN108:AR108"/>
    <mergeCell ref="AS108:AU108"/>
    <mergeCell ref="AW108:BB108"/>
    <mergeCell ref="N109:O109"/>
    <mergeCell ref="P109:Q109"/>
    <mergeCell ref="R109:S109"/>
    <mergeCell ref="T109:U109"/>
    <mergeCell ref="V109:X109"/>
    <mergeCell ref="AD111:AE111"/>
    <mergeCell ref="AF111:AM111"/>
    <mergeCell ref="AN111:AR111"/>
    <mergeCell ref="AS111:AU111"/>
    <mergeCell ref="AW111:BB111"/>
    <mergeCell ref="N112:O112"/>
    <mergeCell ref="P112:Q112"/>
    <mergeCell ref="R112:S112"/>
    <mergeCell ref="T112:U112"/>
    <mergeCell ref="V112:X112"/>
    <mergeCell ref="AN110:AR110"/>
    <mergeCell ref="AS110:AU110"/>
    <mergeCell ref="AW110:BB110"/>
    <mergeCell ref="N111:O111"/>
    <mergeCell ref="P111:Q111"/>
    <mergeCell ref="R111:S111"/>
    <mergeCell ref="T111:U111"/>
    <mergeCell ref="V111:X111"/>
    <mergeCell ref="Y111:AA111"/>
    <mergeCell ref="AB111:AC111"/>
    <mergeCell ref="AN113:AR113"/>
    <mergeCell ref="AS113:AU113"/>
    <mergeCell ref="AW113:BB113"/>
    <mergeCell ref="N114:O114"/>
    <mergeCell ref="P114:Q114"/>
    <mergeCell ref="R114:S114"/>
    <mergeCell ref="T114:U114"/>
    <mergeCell ref="V114:X114"/>
    <mergeCell ref="Y114:AA114"/>
    <mergeCell ref="AB114:AC114"/>
    <mergeCell ref="AW112:BB112"/>
    <mergeCell ref="N113:O113"/>
    <mergeCell ref="P113:Q113"/>
    <mergeCell ref="R113:S113"/>
    <mergeCell ref="T113:U113"/>
    <mergeCell ref="V113:X113"/>
    <mergeCell ref="Y113:AA113"/>
    <mergeCell ref="AB113:AC113"/>
    <mergeCell ref="AD113:AE113"/>
    <mergeCell ref="AF113:AM113"/>
    <mergeCell ref="Y112:AA112"/>
    <mergeCell ref="AB112:AC112"/>
    <mergeCell ref="AD112:AE112"/>
    <mergeCell ref="AF112:AM112"/>
    <mergeCell ref="AN112:AR112"/>
    <mergeCell ref="AS112:AU112"/>
    <mergeCell ref="AW115:BB115"/>
    <mergeCell ref="N116:O116"/>
    <mergeCell ref="P116:Q116"/>
    <mergeCell ref="R116:S116"/>
    <mergeCell ref="T116:U116"/>
    <mergeCell ref="V116:X116"/>
    <mergeCell ref="Y116:AA116"/>
    <mergeCell ref="AB116:AC116"/>
    <mergeCell ref="AD116:AE116"/>
    <mergeCell ref="AF116:AM116"/>
    <mergeCell ref="Y115:AA115"/>
    <mergeCell ref="AB115:AC115"/>
    <mergeCell ref="AD115:AE115"/>
    <mergeCell ref="AF115:AM115"/>
    <mergeCell ref="AN115:AR115"/>
    <mergeCell ref="AS115:AU115"/>
    <mergeCell ref="AD114:AE114"/>
    <mergeCell ref="AF114:AM114"/>
    <mergeCell ref="AN114:AR114"/>
    <mergeCell ref="AS114:AU114"/>
    <mergeCell ref="AW114:BB114"/>
    <mergeCell ref="N115:O115"/>
    <mergeCell ref="P115:Q115"/>
    <mergeCell ref="R115:S115"/>
    <mergeCell ref="T115:U115"/>
    <mergeCell ref="V115:X115"/>
    <mergeCell ref="AD117:AE117"/>
    <mergeCell ref="AF117:AM117"/>
    <mergeCell ref="AN117:AR117"/>
    <mergeCell ref="AS117:AU117"/>
    <mergeCell ref="AW117:BB117"/>
    <mergeCell ref="N118:O118"/>
    <mergeCell ref="P118:Q118"/>
    <mergeCell ref="R118:S118"/>
    <mergeCell ref="T118:U118"/>
    <mergeCell ref="V118:X118"/>
    <mergeCell ref="AN116:AR116"/>
    <mergeCell ref="AS116:AU116"/>
    <mergeCell ref="AW116:BB116"/>
    <mergeCell ref="N117:O117"/>
    <mergeCell ref="P117:Q117"/>
    <mergeCell ref="R117:S117"/>
    <mergeCell ref="T117:U117"/>
    <mergeCell ref="V117:X117"/>
    <mergeCell ref="Y117:AA117"/>
    <mergeCell ref="AB117:AC117"/>
    <mergeCell ref="AN119:AR119"/>
    <mergeCell ref="AS119:AU119"/>
    <mergeCell ref="AW119:BB119"/>
    <mergeCell ref="N120:O120"/>
    <mergeCell ref="P120:Q120"/>
    <mergeCell ref="R120:S120"/>
    <mergeCell ref="T120:U120"/>
    <mergeCell ref="V120:X120"/>
    <mergeCell ref="Y120:AA120"/>
    <mergeCell ref="AB120:AC120"/>
    <mergeCell ref="AW118:BB118"/>
    <mergeCell ref="N119:O119"/>
    <mergeCell ref="P119:Q119"/>
    <mergeCell ref="R119:S119"/>
    <mergeCell ref="T119:U119"/>
    <mergeCell ref="V119:X119"/>
    <mergeCell ref="Y119:AA119"/>
    <mergeCell ref="AB119:AC119"/>
    <mergeCell ref="AD119:AE119"/>
    <mergeCell ref="AF119:AM119"/>
    <mergeCell ref="Y118:AA118"/>
    <mergeCell ref="AB118:AC118"/>
    <mergeCell ref="AD118:AE118"/>
    <mergeCell ref="AF118:AM118"/>
    <mergeCell ref="AN118:AR118"/>
    <mergeCell ref="AS118:AU118"/>
    <mergeCell ref="AW121:BB121"/>
    <mergeCell ref="N122:O122"/>
    <mergeCell ref="P122:Q122"/>
    <mergeCell ref="R122:S122"/>
    <mergeCell ref="T122:U122"/>
    <mergeCell ref="V122:X122"/>
    <mergeCell ref="Y122:AA122"/>
    <mergeCell ref="AB122:AC122"/>
    <mergeCell ref="AD122:AE122"/>
    <mergeCell ref="AF122:AM122"/>
    <mergeCell ref="Y121:AA121"/>
    <mergeCell ref="AB121:AC121"/>
    <mergeCell ref="AD121:AE121"/>
    <mergeCell ref="AF121:AM121"/>
    <mergeCell ref="AN121:AR121"/>
    <mergeCell ref="AS121:AU121"/>
    <mergeCell ref="AD120:AE120"/>
    <mergeCell ref="AF120:AM120"/>
    <mergeCell ref="AN120:AR120"/>
    <mergeCell ref="AS120:AU120"/>
    <mergeCell ref="AW120:BB120"/>
    <mergeCell ref="N121:O121"/>
    <mergeCell ref="P121:Q121"/>
    <mergeCell ref="R121:S121"/>
    <mergeCell ref="T121:U121"/>
    <mergeCell ref="V121:X121"/>
    <mergeCell ref="AD123:AE123"/>
    <mergeCell ref="AF123:AM123"/>
    <mergeCell ref="AN123:AR123"/>
    <mergeCell ref="AS123:AU123"/>
    <mergeCell ref="AW123:BB123"/>
    <mergeCell ref="N124:O124"/>
    <mergeCell ref="P124:Q124"/>
    <mergeCell ref="R124:S124"/>
    <mergeCell ref="T124:U124"/>
    <mergeCell ref="V124:X124"/>
    <mergeCell ref="AN122:AR122"/>
    <mergeCell ref="AS122:AU122"/>
    <mergeCell ref="AW122:BB122"/>
    <mergeCell ref="N123:O123"/>
    <mergeCell ref="P123:Q123"/>
    <mergeCell ref="R123:S123"/>
    <mergeCell ref="T123:U123"/>
    <mergeCell ref="V123:X123"/>
    <mergeCell ref="Y123:AA123"/>
    <mergeCell ref="AB123:AC123"/>
    <mergeCell ref="AN125:AR125"/>
    <mergeCell ref="AS125:AU125"/>
    <mergeCell ref="AW125:BB125"/>
    <mergeCell ref="N126:O126"/>
    <mergeCell ref="P126:Q126"/>
    <mergeCell ref="R126:S126"/>
    <mergeCell ref="T126:U126"/>
    <mergeCell ref="V126:X126"/>
    <mergeCell ref="Y126:AA126"/>
    <mergeCell ref="AB126:AC126"/>
    <mergeCell ref="AW124:BB124"/>
    <mergeCell ref="N125:O125"/>
    <mergeCell ref="P125:Q125"/>
    <mergeCell ref="R125:S125"/>
    <mergeCell ref="T125:U125"/>
    <mergeCell ref="V125:X125"/>
    <mergeCell ref="Y125:AA125"/>
    <mergeCell ref="AB125:AC125"/>
    <mergeCell ref="AD125:AE125"/>
    <mergeCell ref="AF125:AM125"/>
    <mergeCell ref="Y124:AA124"/>
    <mergeCell ref="AB124:AC124"/>
    <mergeCell ref="AD124:AE124"/>
    <mergeCell ref="AF124:AM124"/>
    <mergeCell ref="AN124:AR124"/>
    <mergeCell ref="AS124:AU124"/>
    <mergeCell ref="AW127:BB127"/>
    <mergeCell ref="N128:O128"/>
    <mergeCell ref="P128:Q128"/>
    <mergeCell ref="R128:S128"/>
    <mergeCell ref="T128:U128"/>
    <mergeCell ref="V128:X128"/>
    <mergeCell ref="Y128:AA128"/>
    <mergeCell ref="AB128:AC128"/>
    <mergeCell ref="AD128:AE128"/>
    <mergeCell ref="AF128:AM128"/>
    <mergeCell ref="Y127:AA127"/>
    <mergeCell ref="AB127:AC127"/>
    <mergeCell ref="AD127:AE127"/>
    <mergeCell ref="AF127:AM127"/>
    <mergeCell ref="AN127:AR127"/>
    <mergeCell ref="AS127:AU127"/>
    <mergeCell ref="AD126:AE126"/>
    <mergeCell ref="AF126:AM126"/>
    <mergeCell ref="AN126:AR126"/>
    <mergeCell ref="AS126:AU126"/>
    <mergeCell ref="AW126:BB126"/>
    <mergeCell ref="N127:O127"/>
    <mergeCell ref="P127:Q127"/>
    <mergeCell ref="R127:S127"/>
    <mergeCell ref="T127:U127"/>
    <mergeCell ref="V127:X127"/>
    <mergeCell ref="AD129:AE129"/>
    <mergeCell ref="AF129:AM129"/>
    <mergeCell ref="AN129:AR129"/>
    <mergeCell ref="AS129:AU129"/>
    <mergeCell ref="AW129:BB129"/>
    <mergeCell ref="N130:O130"/>
    <mergeCell ref="P130:Q130"/>
    <mergeCell ref="R130:S130"/>
    <mergeCell ref="T130:U130"/>
    <mergeCell ref="V130:X130"/>
    <mergeCell ref="AN128:AR128"/>
    <mergeCell ref="AS128:AU128"/>
    <mergeCell ref="AW128:BB128"/>
    <mergeCell ref="N129:O129"/>
    <mergeCell ref="P129:Q129"/>
    <mergeCell ref="R129:S129"/>
    <mergeCell ref="T129:U129"/>
    <mergeCell ref="V129:X129"/>
    <mergeCell ref="Y129:AA129"/>
    <mergeCell ref="AB129:AC129"/>
    <mergeCell ref="AN131:AR131"/>
    <mergeCell ref="AS131:AU131"/>
    <mergeCell ref="AW131:BB131"/>
    <mergeCell ref="N132:O132"/>
    <mergeCell ref="P132:Q132"/>
    <mergeCell ref="R132:S132"/>
    <mergeCell ref="T132:U132"/>
    <mergeCell ref="V132:X132"/>
    <mergeCell ref="Y132:AA132"/>
    <mergeCell ref="AB132:AC132"/>
    <mergeCell ref="AW130:BB130"/>
    <mergeCell ref="N131:O131"/>
    <mergeCell ref="P131:Q131"/>
    <mergeCell ref="R131:S131"/>
    <mergeCell ref="T131:U131"/>
    <mergeCell ref="V131:X131"/>
    <mergeCell ref="Y131:AA131"/>
    <mergeCell ref="AB131:AC131"/>
    <mergeCell ref="AD131:AE131"/>
    <mergeCell ref="AF131:AM131"/>
    <mergeCell ref="Y130:AA130"/>
    <mergeCell ref="AB130:AC130"/>
    <mergeCell ref="AD130:AE130"/>
    <mergeCell ref="AF130:AM130"/>
    <mergeCell ref="AN130:AR130"/>
    <mergeCell ref="AS130:AU130"/>
    <mergeCell ref="AW133:BB133"/>
    <mergeCell ref="N134:O134"/>
    <mergeCell ref="P134:Q134"/>
    <mergeCell ref="R134:S134"/>
    <mergeCell ref="T134:U134"/>
    <mergeCell ref="V134:X134"/>
    <mergeCell ref="Y134:AA134"/>
    <mergeCell ref="AB134:AC134"/>
    <mergeCell ref="AD134:AE134"/>
    <mergeCell ref="AF134:AM134"/>
    <mergeCell ref="Y133:AA133"/>
    <mergeCell ref="AB133:AC133"/>
    <mergeCell ref="AD133:AE133"/>
    <mergeCell ref="AF133:AM133"/>
    <mergeCell ref="AN133:AR133"/>
    <mergeCell ref="AS133:AU133"/>
    <mergeCell ref="AD132:AE132"/>
    <mergeCell ref="AF132:AM132"/>
    <mergeCell ref="AN132:AR132"/>
    <mergeCell ref="AS132:AU132"/>
    <mergeCell ref="AW132:BB132"/>
    <mergeCell ref="N133:O133"/>
    <mergeCell ref="P133:Q133"/>
    <mergeCell ref="R133:S133"/>
    <mergeCell ref="T133:U133"/>
    <mergeCell ref="V133:X133"/>
    <mergeCell ref="AD135:AE135"/>
    <mergeCell ref="AF135:AM135"/>
    <mergeCell ref="AN135:AR135"/>
    <mergeCell ref="AS135:AU135"/>
    <mergeCell ref="AW135:BB135"/>
    <mergeCell ref="N136:O136"/>
    <mergeCell ref="P136:Q136"/>
    <mergeCell ref="R136:S136"/>
    <mergeCell ref="T136:U136"/>
    <mergeCell ref="V136:X136"/>
    <mergeCell ref="AN134:AR134"/>
    <mergeCell ref="AS134:AU134"/>
    <mergeCell ref="AW134:BB134"/>
    <mergeCell ref="N135:O135"/>
    <mergeCell ref="P135:Q135"/>
    <mergeCell ref="R135:S135"/>
    <mergeCell ref="T135:U135"/>
    <mergeCell ref="V135:X135"/>
    <mergeCell ref="Y135:AA135"/>
    <mergeCell ref="AB135:AC135"/>
    <mergeCell ref="AN137:AR137"/>
    <mergeCell ref="AS137:AU137"/>
    <mergeCell ref="AW137:BB137"/>
    <mergeCell ref="N138:O138"/>
    <mergeCell ref="P138:Q138"/>
    <mergeCell ref="R138:S138"/>
    <mergeCell ref="T138:U138"/>
    <mergeCell ref="V138:X138"/>
    <mergeCell ref="Y138:AA138"/>
    <mergeCell ref="AB138:AC138"/>
    <mergeCell ref="AW136:BB136"/>
    <mergeCell ref="N137:O137"/>
    <mergeCell ref="P137:Q137"/>
    <mergeCell ref="R137:S137"/>
    <mergeCell ref="T137:U137"/>
    <mergeCell ref="V137:X137"/>
    <mergeCell ref="Y137:AA137"/>
    <mergeCell ref="AB137:AC137"/>
    <mergeCell ref="AD137:AE137"/>
    <mergeCell ref="AF137:AM137"/>
    <mergeCell ref="Y136:AA136"/>
    <mergeCell ref="AB136:AC136"/>
    <mergeCell ref="AD136:AE136"/>
    <mergeCell ref="AF136:AM136"/>
    <mergeCell ref="AN136:AR136"/>
    <mergeCell ref="AS136:AU136"/>
    <mergeCell ref="AW139:BB139"/>
    <mergeCell ref="N140:O140"/>
    <mergeCell ref="P140:Q140"/>
    <mergeCell ref="R140:S140"/>
    <mergeCell ref="T140:U140"/>
    <mergeCell ref="V140:X140"/>
    <mergeCell ref="Y140:AA140"/>
    <mergeCell ref="AB140:AC140"/>
    <mergeCell ref="AD140:AE140"/>
    <mergeCell ref="AF140:AM140"/>
    <mergeCell ref="Y139:AA139"/>
    <mergeCell ref="AB139:AC139"/>
    <mergeCell ref="AD139:AE139"/>
    <mergeCell ref="AF139:AM139"/>
    <mergeCell ref="AN139:AR139"/>
    <mergeCell ref="AS139:AU139"/>
    <mergeCell ref="AD138:AE138"/>
    <mergeCell ref="AF138:AM138"/>
    <mergeCell ref="AN138:AR138"/>
    <mergeCell ref="AS138:AU138"/>
    <mergeCell ref="AW138:BB138"/>
    <mergeCell ref="N139:O139"/>
    <mergeCell ref="P139:Q139"/>
    <mergeCell ref="R139:S139"/>
    <mergeCell ref="T139:U139"/>
    <mergeCell ref="V139:X139"/>
    <mergeCell ref="AD141:AE141"/>
    <mergeCell ref="AF141:AM141"/>
    <mergeCell ref="AN141:AR141"/>
    <mergeCell ref="AS141:AU141"/>
    <mergeCell ref="AW141:BB141"/>
    <mergeCell ref="N142:O142"/>
    <mergeCell ref="P142:Q142"/>
    <mergeCell ref="R142:S142"/>
    <mergeCell ref="T142:U142"/>
    <mergeCell ref="V142:X142"/>
    <mergeCell ref="AN140:AR140"/>
    <mergeCell ref="AS140:AU140"/>
    <mergeCell ref="AW140:BB140"/>
    <mergeCell ref="N141:O141"/>
    <mergeCell ref="P141:Q141"/>
    <mergeCell ref="R141:S141"/>
    <mergeCell ref="T141:U141"/>
    <mergeCell ref="V141:X141"/>
    <mergeCell ref="Y141:AA141"/>
    <mergeCell ref="AB141:AC141"/>
    <mergeCell ref="AN143:AR143"/>
    <mergeCell ref="AS143:AU143"/>
    <mergeCell ref="AW143:BB143"/>
    <mergeCell ref="N144:O144"/>
    <mergeCell ref="P144:Q144"/>
    <mergeCell ref="R144:S144"/>
    <mergeCell ref="T144:U144"/>
    <mergeCell ref="V144:X144"/>
    <mergeCell ref="Y144:AA144"/>
    <mergeCell ref="AB144:AC144"/>
    <mergeCell ref="AW142:BB142"/>
    <mergeCell ref="N143:O143"/>
    <mergeCell ref="P143:Q143"/>
    <mergeCell ref="R143:S143"/>
    <mergeCell ref="T143:U143"/>
    <mergeCell ref="V143:X143"/>
    <mergeCell ref="Y143:AA143"/>
    <mergeCell ref="AB143:AC143"/>
    <mergeCell ref="AD143:AE143"/>
    <mergeCell ref="AF143:AM143"/>
    <mergeCell ref="Y142:AA142"/>
    <mergeCell ref="AB142:AC142"/>
    <mergeCell ref="AD142:AE142"/>
    <mergeCell ref="AF142:AM142"/>
    <mergeCell ref="AN142:AR142"/>
    <mergeCell ref="AS142:AU142"/>
    <mergeCell ref="AW145:BB145"/>
    <mergeCell ref="N146:O146"/>
    <mergeCell ref="P146:Q146"/>
    <mergeCell ref="R146:S146"/>
    <mergeCell ref="T146:U146"/>
    <mergeCell ref="V146:X146"/>
    <mergeCell ref="Y146:AA146"/>
    <mergeCell ref="AB146:AC146"/>
    <mergeCell ref="AD146:AE146"/>
    <mergeCell ref="AF146:AM146"/>
    <mergeCell ref="Y145:AA145"/>
    <mergeCell ref="AB145:AC145"/>
    <mergeCell ref="AD145:AE145"/>
    <mergeCell ref="AF145:AM145"/>
    <mergeCell ref="AN145:AR145"/>
    <mergeCell ref="AS145:AU145"/>
    <mergeCell ref="AD144:AE144"/>
    <mergeCell ref="AF144:AM144"/>
    <mergeCell ref="AN144:AR144"/>
    <mergeCell ref="AS144:AU144"/>
    <mergeCell ref="AW144:BB144"/>
    <mergeCell ref="N145:O145"/>
    <mergeCell ref="P145:Q145"/>
    <mergeCell ref="R145:S145"/>
    <mergeCell ref="T145:U145"/>
    <mergeCell ref="V145:X145"/>
    <mergeCell ref="AD147:AE147"/>
    <mergeCell ref="AF147:AM147"/>
    <mergeCell ref="AN147:AR147"/>
    <mergeCell ref="AS147:AU147"/>
    <mergeCell ref="AW147:BB147"/>
    <mergeCell ref="N148:O148"/>
    <mergeCell ref="P148:Q148"/>
    <mergeCell ref="R148:S148"/>
    <mergeCell ref="T148:U148"/>
    <mergeCell ref="V148:X148"/>
    <mergeCell ref="AN146:AR146"/>
    <mergeCell ref="AS146:AU146"/>
    <mergeCell ref="AW146:BB146"/>
    <mergeCell ref="N147:O147"/>
    <mergeCell ref="P147:Q147"/>
    <mergeCell ref="R147:S147"/>
    <mergeCell ref="T147:U147"/>
    <mergeCell ref="V147:X147"/>
    <mergeCell ref="Y147:AA147"/>
    <mergeCell ref="AB147:AC147"/>
    <mergeCell ref="AN149:AR149"/>
    <mergeCell ref="AS149:AU149"/>
    <mergeCell ref="AW149:BB149"/>
    <mergeCell ref="N150:O150"/>
    <mergeCell ref="P150:Q150"/>
    <mergeCell ref="R150:S150"/>
    <mergeCell ref="T150:U150"/>
    <mergeCell ref="V150:X150"/>
    <mergeCell ref="Y150:AA150"/>
    <mergeCell ref="AB150:AC150"/>
    <mergeCell ref="AW148:BB148"/>
    <mergeCell ref="N149:O149"/>
    <mergeCell ref="P149:Q149"/>
    <mergeCell ref="R149:S149"/>
    <mergeCell ref="T149:U149"/>
    <mergeCell ref="V149:X149"/>
    <mergeCell ref="Y149:AA149"/>
    <mergeCell ref="AB149:AC149"/>
    <mergeCell ref="AD149:AE149"/>
    <mergeCell ref="AF149:AM149"/>
    <mergeCell ref="Y148:AA148"/>
    <mergeCell ref="AB148:AC148"/>
    <mergeCell ref="AD148:AE148"/>
    <mergeCell ref="AF148:AM148"/>
    <mergeCell ref="AN148:AR148"/>
    <mergeCell ref="AS148:AU148"/>
    <mergeCell ref="AW151:BB151"/>
    <mergeCell ref="N152:O152"/>
    <mergeCell ref="P152:Q152"/>
    <mergeCell ref="R152:S152"/>
    <mergeCell ref="T152:U152"/>
    <mergeCell ref="V152:X152"/>
    <mergeCell ref="Y152:AA152"/>
    <mergeCell ref="AB152:AC152"/>
    <mergeCell ref="AD152:AE152"/>
    <mergeCell ref="AF152:AM152"/>
    <mergeCell ref="Y151:AA151"/>
    <mergeCell ref="AB151:AC151"/>
    <mergeCell ref="AD151:AE151"/>
    <mergeCell ref="AF151:AM151"/>
    <mergeCell ref="AN151:AR151"/>
    <mergeCell ref="AS151:AU151"/>
    <mergeCell ref="AD150:AE150"/>
    <mergeCell ref="AF150:AM150"/>
    <mergeCell ref="AN150:AR150"/>
    <mergeCell ref="AS150:AU150"/>
    <mergeCell ref="AW150:BB150"/>
    <mergeCell ref="N151:O151"/>
    <mergeCell ref="P151:Q151"/>
    <mergeCell ref="R151:S151"/>
    <mergeCell ref="T151:U151"/>
    <mergeCell ref="V151:X151"/>
    <mergeCell ref="AD153:AE153"/>
    <mergeCell ref="AF153:AM153"/>
    <mergeCell ref="AN153:AR153"/>
    <mergeCell ref="AS153:AU153"/>
    <mergeCell ref="AW153:BB153"/>
    <mergeCell ref="N154:O154"/>
    <mergeCell ref="P154:Q154"/>
    <mergeCell ref="R154:S154"/>
    <mergeCell ref="T154:U154"/>
    <mergeCell ref="V154:X154"/>
    <mergeCell ref="AN152:AR152"/>
    <mergeCell ref="AS152:AU152"/>
    <mergeCell ref="AW152:BB152"/>
    <mergeCell ref="N153:O153"/>
    <mergeCell ref="P153:Q153"/>
    <mergeCell ref="R153:S153"/>
    <mergeCell ref="T153:U153"/>
    <mergeCell ref="V153:X153"/>
    <mergeCell ref="Y153:AA153"/>
    <mergeCell ref="AB153:AC153"/>
    <mergeCell ref="AN155:AR155"/>
    <mergeCell ref="AS155:AU155"/>
    <mergeCell ref="AW155:BB155"/>
    <mergeCell ref="N156:O156"/>
    <mergeCell ref="P156:Q156"/>
    <mergeCell ref="R156:S156"/>
    <mergeCell ref="T156:U156"/>
    <mergeCell ref="V156:X156"/>
    <mergeCell ref="Y156:AA156"/>
    <mergeCell ref="AB156:AC156"/>
    <mergeCell ref="AW154:BB154"/>
    <mergeCell ref="N155:O155"/>
    <mergeCell ref="P155:Q155"/>
    <mergeCell ref="R155:S155"/>
    <mergeCell ref="T155:U155"/>
    <mergeCell ref="V155:X155"/>
    <mergeCell ref="Y155:AA155"/>
    <mergeCell ref="AB155:AC155"/>
    <mergeCell ref="AD155:AE155"/>
    <mergeCell ref="AF155:AM155"/>
    <mergeCell ref="Y154:AA154"/>
    <mergeCell ref="AB154:AC154"/>
    <mergeCell ref="AD154:AE154"/>
    <mergeCell ref="AF154:AM154"/>
    <mergeCell ref="AN154:AR154"/>
    <mergeCell ref="AS154:AU154"/>
    <mergeCell ref="AW157:BB157"/>
    <mergeCell ref="N158:O158"/>
    <mergeCell ref="P158:Q158"/>
    <mergeCell ref="R158:S158"/>
    <mergeCell ref="T158:U158"/>
    <mergeCell ref="V158:X158"/>
    <mergeCell ref="Y158:AA158"/>
    <mergeCell ref="AB158:AC158"/>
    <mergeCell ref="AD158:AE158"/>
    <mergeCell ref="AF158:AM158"/>
    <mergeCell ref="Y157:AA157"/>
    <mergeCell ref="AB157:AC157"/>
    <mergeCell ref="AD157:AE157"/>
    <mergeCell ref="AF157:AM157"/>
    <mergeCell ref="AN157:AR157"/>
    <mergeCell ref="AS157:AU157"/>
    <mergeCell ref="AD156:AE156"/>
    <mergeCell ref="AF156:AM156"/>
    <mergeCell ref="AN156:AR156"/>
    <mergeCell ref="AS156:AU156"/>
    <mergeCell ref="AW156:BB156"/>
    <mergeCell ref="N157:O157"/>
    <mergeCell ref="P157:Q157"/>
    <mergeCell ref="R157:S157"/>
    <mergeCell ref="T157:U157"/>
    <mergeCell ref="V157:X157"/>
    <mergeCell ref="AD159:AE159"/>
    <mergeCell ref="AF159:AM159"/>
    <mergeCell ref="AN159:AR159"/>
    <mergeCell ref="AS159:AU159"/>
    <mergeCell ref="AW159:BB159"/>
    <mergeCell ref="N160:O160"/>
    <mergeCell ref="P160:Q160"/>
    <mergeCell ref="R160:S160"/>
    <mergeCell ref="T160:U160"/>
    <mergeCell ref="V160:X160"/>
    <mergeCell ref="AN158:AR158"/>
    <mergeCell ref="AS158:AU158"/>
    <mergeCell ref="AW158:BB158"/>
    <mergeCell ref="N159:O159"/>
    <mergeCell ref="P159:Q159"/>
    <mergeCell ref="R159:S159"/>
    <mergeCell ref="T159:U159"/>
    <mergeCell ref="V159:X159"/>
    <mergeCell ref="Y159:AA159"/>
    <mergeCell ref="AB159:AC159"/>
    <mergeCell ref="AN161:AR161"/>
    <mergeCell ref="AS161:AU161"/>
    <mergeCell ref="AW161:BB161"/>
    <mergeCell ref="N162:O162"/>
    <mergeCell ref="P162:Q162"/>
    <mergeCell ref="R162:S162"/>
    <mergeCell ref="T162:U162"/>
    <mergeCell ref="V162:X162"/>
    <mergeCell ref="Y162:AA162"/>
    <mergeCell ref="AB162:AC162"/>
    <mergeCell ref="AW160:BB160"/>
    <mergeCell ref="N161:O161"/>
    <mergeCell ref="P161:Q161"/>
    <mergeCell ref="R161:S161"/>
    <mergeCell ref="T161:U161"/>
    <mergeCell ref="V161:X161"/>
    <mergeCell ref="Y161:AA161"/>
    <mergeCell ref="AB161:AC161"/>
    <mergeCell ref="AD161:AE161"/>
    <mergeCell ref="AF161:AM161"/>
    <mergeCell ref="Y160:AA160"/>
    <mergeCell ref="AB160:AC160"/>
    <mergeCell ref="AD160:AE160"/>
    <mergeCell ref="AF160:AM160"/>
    <mergeCell ref="AN160:AR160"/>
    <mergeCell ref="AS160:AU160"/>
    <mergeCell ref="AW163:BB163"/>
    <mergeCell ref="N164:O164"/>
    <mergeCell ref="P164:Q164"/>
    <mergeCell ref="R164:S164"/>
    <mergeCell ref="T164:U164"/>
    <mergeCell ref="V164:X164"/>
    <mergeCell ref="Y164:AA164"/>
    <mergeCell ref="AB164:AC164"/>
    <mergeCell ref="AD164:AE164"/>
    <mergeCell ref="AF164:AM164"/>
    <mergeCell ref="Y163:AA163"/>
    <mergeCell ref="AB163:AC163"/>
    <mergeCell ref="AD163:AE163"/>
    <mergeCell ref="AF163:AM163"/>
    <mergeCell ref="AN163:AR163"/>
    <mergeCell ref="AS163:AU163"/>
    <mergeCell ref="AD162:AE162"/>
    <mergeCell ref="AF162:AM162"/>
    <mergeCell ref="AN162:AR162"/>
    <mergeCell ref="AS162:AU162"/>
    <mergeCell ref="AW162:BB162"/>
    <mergeCell ref="N163:O163"/>
    <mergeCell ref="P163:Q163"/>
    <mergeCell ref="R163:S163"/>
    <mergeCell ref="T163:U163"/>
    <mergeCell ref="V163:X163"/>
    <mergeCell ref="AD165:AE165"/>
    <mergeCell ref="AF165:AM165"/>
    <mergeCell ref="AN165:AR165"/>
    <mergeCell ref="AS165:AU165"/>
    <mergeCell ref="AW165:BB165"/>
    <mergeCell ref="N166:O166"/>
    <mergeCell ref="P166:Q166"/>
    <mergeCell ref="R166:S166"/>
    <mergeCell ref="T166:U166"/>
    <mergeCell ref="V166:X166"/>
    <mergeCell ref="AN164:AR164"/>
    <mergeCell ref="AS164:AU164"/>
    <mergeCell ref="AW164:BB164"/>
    <mergeCell ref="N165:O165"/>
    <mergeCell ref="P165:Q165"/>
    <mergeCell ref="R165:S165"/>
    <mergeCell ref="T165:U165"/>
    <mergeCell ref="V165:X165"/>
    <mergeCell ref="Y165:AA165"/>
    <mergeCell ref="AB165:AC165"/>
    <mergeCell ref="AN167:AR167"/>
    <mergeCell ref="AS167:AU167"/>
    <mergeCell ref="AW167:BB167"/>
    <mergeCell ref="N168:O168"/>
    <mergeCell ref="P168:Q168"/>
    <mergeCell ref="R168:S168"/>
    <mergeCell ref="T168:U168"/>
    <mergeCell ref="V168:X168"/>
    <mergeCell ref="Y168:AA168"/>
    <mergeCell ref="AB168:AC168"/>
    <mergeCell ref="AW166:BB166"/>
    <mergeCell ref="N167:O167"/>
    <mergeCell ref="P167:Q167"/>
    <mergeCell ref="R167:S167"/>
    <mergeCell ref="T167:U167"/>
    <mergeCell ref="V167:X167"/>
    <mergeCell ref="Y167:AA167"/>
    <mergeCell ref="AB167:AC167"/>
    <mergeCell ref="AD167:AE167"/>
    <mergeCell ref="AF167:AM167"/>
    <mergeCell ref="Y166:AA166"/>
    <mergeCell ref="AB166:AC166"/>
    <mergeCell ref="AD166:AE166"/>
    <mergeCell ref="AF166:AM166"/>
    <mergeCell ref="AN166:AR166"/>
    <mergeCell ref="AS166:AU166"/>
    <mergeCell ref="AW169:BB169"/>
    <mergeCell ref="N170:O170"/>
    <mergeCell ref="P170:Q170"/>
    <mergeCell ref="R170:S170"/>
    <mergeCell ref="T170:U170"/>
    <mergeCell ref="V170:X170"/>
    <mergeCell ref="Y170:AA170"/>
    <mergeCell ref="AB170:AC170"/>
    <mergeCell ref="AD170:AE170"/>
    <mergeCell ref="AF170:AM170"/>
    <mergeCell ref="Y169:AA169"/>
    <mergeCell ref="AB169:AC169"/>
    <mergeCell ref="AD169:AE169"/>
    <mergeCell ref="AF169:AM169"/>
    <mergeCell ref="AN169:AR169"/>
    <mergeCell ref="AS169:AU169"/>
    <mergeCell ref="AD168:AE168"/>
    <mergeCell ref="AF168:AM168"/>
    <mergeCell ref="AN168:AR168"/>
    <mergeCell ref="AS168:AU168"/>
    <mergeCell ref="AW168:BB168"/>
    <mergeCell ref="N169:O169"/>
    <mergeCell ref="P169:Q169"/>
    <mergeCell ref="R169:S169"/>
    <mergeCell ref="T169:U169"/>
    <mergeCell ref="V169:X169"/>
    <mergeCell ref="AD171:AE171"/>
    <mergeCell ref="AF171:AM171"/>
    <mergeCell ref="AN171:AR171"/>
    <mergeCell ref="AS171:AU171"/>
    <mergeCell ref="AW171:BB171"/>
    <mergeCell ref="N172:O172"/>
    <mergeCell ref="P172:Q172"/>
    <mergeCell ref="R172:S172"/>
    <mergeCell ref="T172:U172"/>
    <mergeCell ref="V172:X172"/>
    <mergeCell ref="AN170:AR170"/>
    <mergeCell ref="AS170:AU170"/>
    <mergeCell ref="AW170:BB170"/>
    <mergeCell ref="N171:O171"/>
    <mergeCell ref="P171:Q171"/>
    <mergeCell ref="R171:S171"/>
    <mergeCell ref="T171:U171"/>
    <mergeCell ref="V171:X171"/>
    <mergeCell ref="Y171:AA171"/>
    <mergeCell ref="AB171:AC171"/>
    <mergeCell ref="AN173:AR173"/>
    <mergeCell ref="AS173:AU173"/>
    <mergeCell ref="AW173:BB173"/>
    <mergeCell ref="N174:O174"/>
    <mergeCell ref="P174:Q174"/>
    <mergeCell ref="R174:S174"/>
    <mergeCell ref="T174:U174"/>
    <mergeCell ref="V174:X174"/>
    <mergeCell ref="Y174:AA174"/>
    <mergeCell ref="AB174:AC174"/>
    <mergeCell ref="AW172:BB172"/>
    <mergeCell ref="N173:O173"/>
    <mergeCell ref="P173:Q173"/>
    <mergeCell ref="R173:S173"/>
    <mergeCell ref="T173:U173"/>
    <mergeCell ref="V173:X173"/>
    <mergeCell ref="Y173:AA173"/>
    <mergeCell ref="AB173:AC173"/>
    <mergeCell ref="AD173:AE173"/>
    <mergeCell ref="AF173:AM173"/>
    <mergeCell ref="Y172:AA172"/>
    <mergeCell ref="AB172:AC172"/>
    <mergeCell ref="AD172:AE172"/>
    <mergeCell ref="AF172:AM172"/>
    <mergeCell ref="AN172:AR172"/>
    <mergeCell ref="AS172:AU172"/>
    <mergeCell ref="AW175:BB175"/>
    <mergeCell ref="N176:O176"/>
    <mergeCell ref="P176:Q176"/>
    <mergeCell ref="R176:S176"/>
    <mergeCell ref="T176:U176"/>
    <mergeCell ref="V176:X176"/>
    <mergeCell ref="Y176:AA176"/>
    <mergeCell ref="AB176:AC176"/>
    <mergeCell ref="AD176:AE176"/>
    <mergeCell ref="AF176:AM176"/>
    <mergeCell ref="Y175:AA175"/>
    <mergeCell ref="AB175:AC175"/>
    <mergeCell ref="AD175:AE175"/>
    <mergeCell ref="AF175:AM175"/>
    <mergeCell ref="AN175:AR175"/>
    <mergeCell ref="AS175:AU175"/>
    <mergeCell ref="AD174:AE174"/>
    <mergeCell ref="AF174:AM174"/>
    <mergeCell ref="AN174:AR174"/>
    <mergeCell ref="AS174:AU174"/>
    <mergeCell ref="AW174:BB174"/>
    <mergeCell ref="N175:O175"/>
    <mergeCell ref="P175:Q175"/>
    <mergeCell ref="R175:S175"/>
    <mergeCell ref="T175:U175"/>
    <mergeCell ref="V175:X175"/>
    <mergeCell ref="AD177:AE177"/>
    <mergeCell ref="AF177:AM177"/>
    <mergeCell ref="AN177:AR177"/>
    <mergeCell ref="AS177:AU177"/>
    <mergeCell ref="AW177:BB177"/>
    <mergeCell ref="N178:O178"/>
    <mergeCell ref="P178:Q178"/>
    <mergeCell ref="R178:S178"/>
    <mergeCell ref="T178:U178"/>
    <mergeCell ref="V178:X178"/>
    <mergeCell ref="AN176:AR176"/>
    <mergeCell ref="AS176:AU176"/>
    <mergeCell ref="AW176:BB176"/>
    <mergeCell ref="N177:O177"/>
    <mergeCell ref="P177:Q177"/>
    <mergeCell ref="R177:S177"/>
    <mergeCell ref="T177:U177"/>
    <mergeCell ref="V177:X177"/>
    <mergeCell ref="Y177:AA177"/>
    <mergeCell ref="AB177:AC177"/>
    <mergeCell ref="AN179:AR179"/>
    <mergeCell ref="AS179:AU179"/>
    <mergeCell ref="AW179:BB179"/>
    <mergeCell ref="N180:O180"/>
    <mergeCell ref="P180:Q180"/>
    <mergeCell ref="R180:S180"/>
    <mergeCell ref="T180:U180"/>
    <mergeCell ref="V180:X180"/>
    <mergeCell ref="Y180:AA180"/>
    <mergeCell ref="AB180:AC180"/>
    <mergeCell ref="AW178:BB178"/>
    <mergeCell ref="N179:O179"/>
    <mergeCell ref="P179:Q179"/>
    <mergeCell ref="R179:S179"/>
    <mergeCell ref="T179:U179"/>
    <mergeCell ref="V179:X179"/>
    <mergeCell ref="Y179:AA179"/>
    <mergeCell ref="AB179:AC179"/>
    <mergeCell ref="AD179:AE179"/>
    <mergeCell ref="AF179:AM179"/>
    <mergeCell ref="Y178:AA178"/>
    <mergeCell ref="AB178:AC178"/>
    <mergeCell ref="AD178:AE178"/>
    <mergeCell ref="AF178:AM178"/>
    <mergeCell ref="AN178:AR178"/>
    <mergeCell ref="AS178:AU178"/>
    <mergeCell ref="AW181:BB181"/>
    <mergeCell ref="N182:O182"/>
    <mergeCell ref="P182:Q182"/>
    <mergeCell ref="R182:S182"/>
    <mergeCell ref="T182:U182"/>
    <mergeCell ref="V182:X182"/>
    <mergeCell ref="Y182:AA182"/>
    <mergeCell ref="AB182:AC182"/>
    <mergeCell ref="AD182:AE182"/>
    <mergeCell ref="AF182:AM182"/>
    <mergeCell ref="Y181:AA181"/>
    <mergeCell ref="AB181:AC181"/>
    <mergeCell ref="AD181:AE181"/>
    <mergeCell ref="AF181:AM181"/>
    <mergeCell ref="AN181:AR181"/>
    <mergeCell ref="AS181:AU181"/>
    <mergeCell ref="AD180:AE180"/>
    <mergeCell ref="AF180:AM180"/>
    <mergeCell ref="AN180:AR180"/>
    <mergeCell ref="AS180:AU180"/>
    <mergeCell ref="AW180:BB180"/>
    <mergeCell ref="N181:O181"/>
    <mergeCell ref="P181:Q181"/>
    <mergeCell ref="R181:S181"/>
    <mergeCell ref="T181:U181"/>
    <mergeCell ref="V181:X181"/>
    <mergeCell ref="AD183:AE183"/>
    <mergeCell ref="AF183:AM183"/>
    <mergeCell ref="AN183:AR183"/>
    <mergeCell ref="AS183:AU183"/>
    <mergeCell ref="AW183:BB183"/>
    <mergeCell ref="N184:O184"/>
    <mergeCell ref="P184:Q184"/>
    <mergeCell ref="R184:S184"/>
    <mergeCell ref="T184:U184"/>
    <mergeCell ref="V184:X184"/>
    <mergeCell ref="AN182:AR182"/>
    <mergeCell ref="AS182:AU182"/>
    <mergeCell ref="AW182:BB182"/>
    <mergeCell ref="N183:O183"/>
    <mergeCell ref="P183:Q183"/>
    <mergeCell ref="R183:S183"/>
    <mergeCell ref="T183:U183"/>
    <mergeCell ref="V183:X183"/>
    <mergeCell ref="Y183:AA183"/>
    <mergeCell ref="AB183:AC183"/>
    <mergeCell ref="AN185:AR185"/>
    <mergeCell ref="AS185:AU185"/>
    <mergeCell ref="AW185:BB185"/>
    <mergeCell ref="N186:O186"/>
    <mergeCell ref="P186:Q186"/>
    <mergeCell ref="R186:S186"/>
    <mergeCell ref="T186:U186"/>
    <mergeCell ref="V186:X186"/>
    <mergeCell ref="Y186:AA186"/>
    <mergeCell ref="AB186:AC186"/>
    <mergeCell ref="AW184:BB184"/>
    <mergeCell ref="N185:O185"/>
    <mergeCell ref="P185:Q185"/>
    <mergeCell ref="R185:S185"/>
    <mergeCell ref="T185:U185"/>
    <mergeCell ref="V185:X185"/>
    <mergeCell ref="Y185:AA185"/>
    <mergeCell ref="AB185:AC185"/>
    <mergeCell ref="AD185:AE185"/>
    <mergeCell ref="AF185:AM185"/>
    <mergeCell ref="Y184:AA184"/>
    <mergeCell ref="AB184:AC184"/>
    <mergeCell ref="AD184:AE184"/>
    <mergeCell ref="AF184:AM184"/>
    <mergeCell ref="AN184:AR184"/>
    <mergeCell ref="AS184:AU184"/>
    <mergeCell ref="AW187:BB187"/>
    <mergeCell ref="N188:O188"/>
    <mergeCell ref="P188:Q188"/>
    <mergeCell ref="R188:S188"/>
    <mergeCell ref="T188:U188"/>
    <mergeCell ref="V188:X188"/>
    <mergeCell ref="Y188:AA188"/>
    <mergeCell ref="AB188:AC188"/>
    <mergeCell ref="AD188:AE188"/>
    <mergeCell ref="AF188:AM188"/>
    <mergeCell ref="Y187:AA187"/>
    <mergeCell ref="AB187:AC187"/>
    <mergeCell ref="AD187:AE187"/>
    <mergeCell ref="AF187:AM187"/>
    <mergeCell ref="AN187:AR187"/>
    <mergeCell ref="AS187:AU187"/>
    <mergeCell ref="AD186:AE186"/>
    <mergeCell ref="AF186:AM186"/>
    <mergeCell ref="AN186:AR186"/>
    <mergeCell ref="AS186:AU186"/>
    <mergeCell ref="AW186:BB186"/>
    <mergeCell ref="N187:O187"/>
    <mergeCell ref="P187:Q187"/>
    <mergeCell ref="R187:S187"/>
    <mergeCell ref="T187:U187"/>
    <mergeCell ref="V187:X187"/>
    <mergeCell ref="AD189:AE189"/>
    <mergeCell ref="AF189:AM189"/>
    <mergeCell ref="AN189:AR189"/>
    <mergeCell ref="AS189:AU189"/>
    <mergeCell ref="AW189:BB189"/>
    <mergeCell ref="N190:O190"/>
    <mergeCell ref="P190:Q190"/>
    <mergeCell ref="R190:S190"/>
    <mergeCell ref="T190:U190"/>
    <mergeCell ref="V190:X190"/>
    <mergeCell ref="AN188:AR188"/>
    <mergeCell ref="AS188:AU188"/>
    <mergeCell ref="AW188:BB188"/>
    <mergeCell ref="N189:O189"/>
    <mergeCell ref="P189:Q189"/>
    <mergeCell ref="R189:S189"/>
    <mergeCell ref="T189:U189"/>
    <mergeCell ref="V189:X189"/>
    <mergeCell ref="Y189:AA189"/>
    <mergeCell ref="AB189:AC189"/>
    <mergeCell ref="AN191:AR191"/>
    <mergeCell ref="AS191:AU191"/>
    <mergeCell ref="AW191:BB191"/>
    <mergeCell ref="N192:O192"/>
    <mergeCell ref="P192:Q192"/>
    <mergeCell ref="R192:S192"/>
    <mergeCell ref="T192:U192"/>
    <mergeCell ref="V192:X192"/>
    <mergeCell ref="Y192:AA192"/>
    <mergeCell ref="AB192:AC192"/>
    <mergeCell ref="AW190:BB190"/>
    <mergeCell ref="N191:O191"/>
    <mergeCell ref="P191:Q191"/>
    <mergeCell ref="R191:S191"/>
    <mergeCell ref="T191:U191"/>
    <mergeCell ref="V191:X191"/>
    <mergeCell ref="Y191:AA191"/>
    <mergeCell ref="AB191:AC191"/>
    <mergeCell ref="AD191:AE191"/>
    <mergeCell ref="AF191:AM191"/>
    <mergeCell ref="Y190:AA190"/>
    <mergeCell ref="AB190:AC190"/>
    <mergeCell ref="AD190:AE190"/>
    <mergeCell ref="AF190:AM190"/>
    <mergeCell ref="AN190:AR190"/>
    <mergeCell ref="AS190:AU190"/>
    <mergeCell ref="AW193:BB193"/>
    <mergeCell ref="N194:O194"/>
    <mergeCell ref="P194:Q194"/>
    <mergeCell ref="R194:S194"/>
    <mergeCell ref="T194:U194"/>
    <mergeCell ref="V194:X194"/>
    <mergeCell ref="Y194:AA194"/>
    <mergeCell ref="AB194:AC194"/>
    <mergeCell ref="AD194:AE194"/>
    <mergeCell ref="AF194:AM194"/>
    <mergeCell ref="Y193:AA193"/>
    <mergeCell ref="AB193:AC193"/>
    <mergeCell ref="AD193:AE193"/>
    <mergeCell ref="AF193:AM193"/>
    <mergeCell ref="AN193:AR193"/>
    <mergeCell ref="AS193:AU193"/>
    <mergeCell ref="AD192:AE192"/>
    <mergeCell ref="AF192:AM192"/>
    <mergeCell ref="AN192:AR192"/>
    <mergeCell ref="AS192:AU192"/>
    <mergeCell ref="AW192:BB192"/>
    <mergeCell ref="N193:O193"/>
    <mergeCell ref="P193:Q193"/>
    <mergeCell ref="R193:S193"/>
    <mergeCell ref="T193:U193"/>
    <mergeCell ref="V193:X193"/>
    <mergeCell ref="AD195:AE195"/>
    <mergeCell ref="AF195:AM195"/>
    <mergeCell ref="AN195:AR195"/>
    <mergeCell ref="AS195:AU195"/>
    <mergeCell ref="AW195:BB195"/>
    <mergeCell ref="N196:O196"/>
    <mergeCell ref="P196:Q196"/>
    <mergeCell ref="R196:S196"/>
    <mergeCell ref="T196:U196"/>
    <mergeCell ref="V196:X196"/>
    <mergeCell ref="AN194:AR194"/>
    <mergeCell ref="AS194:AU194"/>
    <mergeCell ref="AW194:BB194"/>
    <mergeCell ref="N195:O195"/>
    <mergeCell ref="P195:Q195"/>
    <mergeCell ref="R195:S195"/>
    <mergeCell ref="T195:U195"/>
    <mergeCell ref="V195:X195"/>
    <mergeCell ref="Y195:AA195"/>
    <mergeCell ref="AB195:AC195"/>
    <mergeCell ref="AN197:AR197"/>
    <mergeCell ref="AS197:AU197"/>
    <mergeCell ref="AW197:BB197"/>
    <mergeCell ref="N198:O198"/>
    <mergeCell ref="P198:Q198"/>
    <mergeCell ref="R198:S198"/>
    <mergeCell ref="T198:U198"/>
    <mergeCell ref="V198:X198"/>
    <mergeCell ref="Y198:AA198"/>
    <mergeCell ref="AB198:AC198"/>
    <mergeCell ref="AW196:BB196"/>
    <mergeCell ref="N197:O197"/>
    <mergeCell ref="P197:Q197"/>
    <mergeCell ref="R197:S197"/>
    <mergeCell ref="T197:U197"/>
    <mergeCell ref="V197:X197"/>
    <mergeCell ref="Y197:AA197"/>
    <mergeCell ref="AB197:AC197"/>
    <mergeCell ref="AD197:AE197"/>
    <mergeCell ref="AF197:AM197"/>
    <mergeCell ref="Y196:AA196"/>
    <mergeCell ref="AB196:AC196"/>
    <mergeCell ref="AD196:AE196"/>
    <mergeCell ref="AF196:AM196"/>
    <mergeCell ref="AN196:AR196"/>
    <mergeCell ref="AS196:AU196"/>
    <mergeCell ref="AW199:BB199"/>
    <mergeCell ref="N200:O200"/>
    <mergeCell ref="P200:Q200"/>
    <mergeCell ref="R200:S200"/>
    <mergeCell ref="T200:U200"/>
    <mergeCell ref="V200:X200"/>
    <mergeCell ref="Y200:AA200"/>
    <mergeCell ref="AB200:AC200"/>
    <mergeCell ref="AD200:AE200"/>
    <mergeCell ref="AF200:AM200"/>
    <mergeCell ref="Y199:AA199"/>
    <mergeCell ref="AB199:AC199"/>
    <mergeCell ref="AD199:AE199"/>
    <mergeCell ref="AF199:AM199"/>
    <mergeCell ref="AN199:AR199"/>
    <mergeCell ref="AS199:AU199"/>
    <mergeCell ref="AD198:AE198"/>
    <mergeCell ref="AF198:AM198"/>
    <mergeCell ref="AN198:AR198"/>
    <mergeCell ref="AS198:AU198"/>
    <mergeCell ref="AW198:BB198"/>
    <mergeCell ref="N199:O199"/>
    <mergeCell ref="P199:Q199"/>
    <mergeCell ref="R199:S199"/>
    <mergeCell ref="T199:U199"/>
    <mergeCell ref="V199:X199"/>
    <mergeCell ref="AD201:AE201"/>
    <mergeCell ref="AF201:AM201"/>
    <mergeCell ref="AN201:AR201"/>
    <mergeCell ref="AS201:AU201"/>
    <mergeCell ref="AW201:BB201"/>
    <mergeCell ref="N202:O202"/>
    <mergeCell ref="P202:Q202"/>
    <mergeCell ref="R202:S202"/>
    <mergeCell ref="T202:U202"/>
    <mergeCell ref="V202:X202"/>
    <mergeCell ref="AN200:AR200"/>
    <mergeCell ref="AS200:AU200"/>
    <mergeCell ref="AW200:BB200"/>
    <mergeCell ref="N201:O201"/>
    <mergeCell ref="P201:Q201"/>
    <mergeCell ref="R201:S201"/>
    <mergeCell ref="T201:U201"/>
    <mergeCell ref="V201:X201"/>
    <mergeCell ref="Y201:AA201"/>
    <mergeCell ref="AB201:AC201"/>
    <mergeCell ref="AN203:AR203"/>
    <mergeCell ref="AS203:AU203"/>
    <mergeCell ref="AW203:BB203"/>
    <mergeCell ref="N204:O204"/>
    <mergeCell ref="P204:Q204"/>
    <mergeCell ref="R204:S204"/>
    <mergeCell ref="T204:U204"/>
    <mergeCell ref="V204:X204"/>
    <mergeCell ref="Y204:AA204"/>
    <mergeCell ref="AB204:AC204"/>
    <mergeCell ref="AW202:BB202"/>
    <mergeCell ref="N203:O203"/>
    <mergeCell ref="P203:Q203"/>
    <mergeCell ref="R203:S203"/>
    <mergeCell ref="T203:U203"/>
    <mergeCell ref="V203:X203"/>
    <mergeCell ref="Y203:AA203"/>
    <mergeCell ref="AB203:AC203"/>
    <mergeCell ref="AD203:AE203"/>
    <mergeCell ref="AF203:AM203"/>
    <mergeCell ref="Y202:AA202"/>
    <mergeCell ref="AB202:AC202"/>
    <mergeCell ref="AD202:AE202"/>
    <mergeCell ref="AF202:AM202"/>
    <mergeCell ref="AN202:AR202"/>
    <mergeCell ref="AS202:AU202"/>
    <mergeCell ref="AW205:BB205"/>
    <mergeCell ref="N206:O206"/>
    <mergeCell ref="P206:Q206"/>
    <mergeCell ref="R206:S206"/>
    <mergeCell ref="T206:U206"/>
    <mergeCell ref="V206:X206"/>
    <mergeCell ref="Y206:AA206"/>
    <mergeCell ref="AB206:AC206"/>
    <mergeCell ref="AD206:AE206"/>
    <mergeCell ref="AF206:AM206"/>
    <mergeCell ref="Y205:AA205"/>
    <mergeCell ref="AB205:AC205"/>
    <mergeCell ref="AD205:AE205"/>
    <mergeCell ref="AF205:AM205"/>
    <mergeCell ref="AN205:AR205"/>
    <mergeCell ref="AS205:AU205"/>
    <mergeCell ref="AD204:AE204"/>
    <mergeCell ref="AF204:AM204"/>
    <mergeCell ref="AN204:AR204"/>
    <mergeCell ref="AS204:AU204"/>
    <mergeCell ref="AW204:BB204"/>
    <mergeCell ref="N205:O205"/>
    <mergeCell ref="P205:Q205"/>
    <mergeCell ref="R205:S205"/>
    <mergeCell ref="T205:U205"/>
    <mergeCell ref="V205:X205"/>
    <mergeCell ref="AD207:AE207"/>
    <mergeCell ref="AF207:AM207"/>
    <mergeCell ref="AN207:AR207"/>
    <mergeCell ref="AS207:AU207"/>
    <mergeCell ref="AW207:BB207"/>
    <mergeCell ref="N208:O208"/>
    <mergeCell ref="P208:Q208"/>
    <mergeCell ref="R208:S208"/>
    <mergeCell ref="T208:U208"/>
    <mergeCell ref="V208:X208"/>
    <mergeCell ref="AN206:AR206"/>
    <mergeCell ref="AS206:AU206"/>
    <mergeCell ref="AW206:BB206"/>
    <mergeCell ref="N207:O207"/>
    <mergeCell ref="P207:Q207"/>
    <mergeCell ref="R207:S207"/>
    <mergeCell ref="T207:U207"/>
    <mergeCell ref="V207:X207"/>
    <mergeCell ref="Y207:AA207"/>
    <mergeCell ref="AB207:AC207"/>
    <mergeCell ref="AN209:AR209"/>
    <mergeCell ref="AS209:AU209"/>
    <mergeCell ref="AW209:BB209"/>
    <mergeCell ref="N210:O210"/>
    <mergeCell ref="P210:Q210"/>
    <mergeCell ref="R210:S210"/>
    <mergeCell ref="T210:U210"/>
    <mergeCell ref="V210:X210"/>
    <mergeCell ref="Y210:AA210"/>
    <mergeCell ref="AB210:AC210"/>
    <mergeCell ref="AW208:BB208"/>
    <mergeCell ref="N209:O209"/>
    <mergeCell ref="P209:Q209"/>
    <mergeCell ref="R209:S209"/>
    <mergeCell ref="T209:U209"/>
    <mergeCell ref="V209:X209"/>
    <mergeCell ref="Y209:AA209"/>
    <mergeCell ref="AB209:AC209"/>
    <mergeCell ref="AD209:AE209"/>
    <mergeCell ref="AF209:AM209"/>
    <mergeCell ref="Y208:AA208"/>
    <mergeCell ref="AB208:AC208"/>
    <mergeCell ref="AD208:AE208"/>
    <mergeCell ref="AF208:AM208"/>
    <mergeCell ref="AN208:AR208"/>
    <mergeCell ref="AS208:AU208"/>
    <mergeCell ref="AW211:BB211"/>
    <mergeCell ref="N212:O212"/>
    <mergeCell ref="P212:Q212"/>
    <mergeCell ref="R212:S212"/>
    <mergeCell ref="T212:U212"/>
    <mergeCell ref="V212:X212"/>
    <mergeCell ref="Y212:AA212"/>
    <mergeCell ref="AB212:AC212"/>
    <mergeCell ref="AD212:AE212"/>
    <mergeCell ref="AF212:AM212"/>
    <mergeCell ref="Y211:AA211"/>
    <mergeCell ref="AB211:AC211"/>
    <mergeCell ref="AD211:AE211"/>
    <mergeCell ref="AF211:AM211"/>
    <mergeCell ref="AN211:AR211"/>
    <mergeCell ref="AS211:AU211"/>
    <mergeCell ref="AD210:AE210"/>
    <mergeCell ref="AF210:AM210"/>
    <mergeCell ref="AN210:AR210"/>
    <mergeCell ref="AS210:AU210"/>
    <mergeCell ref="AW210:BB210"/>
    <mergeCell ref="N211:O211"/>
    <mergeCell ref="P211:Q211"/>
    <mergeCell ref="R211:S211"/>
    <mergeCell ref="T211:U211"/>
    <mergeCell ref="V211:X211"/>
    <mergeCell ref="AD213:AE213"/>
    <mergeCell ref="AF213:AM213"/>
    <mergeCell ref="AN213:AR213"/>
    <mergeCell ref="AS213:AU213"/>
    <mergeCell ref="AW213:BB213"/>
    <mergeCell ref="N214:O214"/>
    <mergeCell ref="P214:Q214"/>
    <mergeCell ref="R214:S214"/>
    <mergeCell ref="T214:U214"/>
    <mergeCell ref="V214:X214"/>
    <mergeCell ref="AN212:AR212"/>
    <mergeCell ref="AS212:AU212"/>
    <mergeCell ref="AW212:BB212"/>
    <mergeCell ref="N213:O213"/>
    <mergeCell ref="P213:Q213"/>
    <mergeCell ref="R213:S213"/>
    <mergeCell ref="T213:U213"/>
    <mergeCell ref="V213:X213"/>
    <mergeCell ref="Y213:AA213"/>
    <mergeCell ref="AB213:AC213"/>
    <mergeCell ref="AN215:AR215"/>
    <mergeCell ref="AS215:AU215"/>
    <mergeCell ref="AW215:BB215"/>
    <mergeCell ref="N216:O216"/>
    <mergeCell ref="P216:Q216"/>
    <mergeCell ref="R216:S216"/>
    <mergeCell ref="T216:U216"/>
    <mergeCell ref="V216:X216"/>
    <mergeCell ref="Y216:AA216"/>
    <mergeCell ref="AB216:AC216"/>
    <mergeCell ref="AW214:BB214"/>
    <mergeCell ref="N215:O215"/>
    <mergeCell ref="P215:Q215"/>
    <mergeCell ref="R215:S215"/>
    <mergeCell ref="T215:U215"/>
    <mergeCell ref="V215:X215"/>
    <mergeCell ref="Y215:AA215"/>
    <mergeCell ref="AB215:AC215"/>
    <mergeCell ref="AD215:AE215"/>
    <mergeCell ref="AF215:AM215"/>
    <mergeCell ref="Y214:AA214"/>
    <mergeCell ref="AB214:AC214"/>
    <mergeCell ref="AD214:AE214"/>
    <mergeCell ref="AF214:AM214"/>
    <mergeCell ref="AN214:AR214"/>
    <mergeCell ref="AS214:AU214"/>
    <mergeCell ref="AW217:BB217"/>
    <mergeCell ref="N218:O218"/>
    <mergeCell ref="P218:Q218"/>
    <mergeCell ref="R218:S218"/>
    <mergeCell ref="T218:U218"/>
    <mergeCell ref="V218:X218"/>
    <mergeCell ref="Y218:AA218"/>
    <mergeCell ref="AB218:AC218"/>
    <mergeCell ref="AD218:AE218"/>
    <mergeCell ref="AF218:AM218"/>
    <mergeCell ref="Y217:AA217"/>
    <mergeCell ref="AB217:AC217"/>
    <mergeCell ref="AD217:AE217"/>
    <mergeCell ref="AF217:AM217"/>
    <mergeCell ref="AN217:AR217"/>
    <mergeCell ref="AS217:AU217"/>
    <mergeCell ref="AD216:AE216"/>
    <mergeCell ref="AF216:AM216"/>
    <mergeCell ref="AN216:AR216"/>
    <mergeCell ref="AS216:AU216"/>
    <mergeCell ref="AW216:BB216"/>
    <mergeCell ref="N217:O217"/>
    <mergeCell ref="P217:Q217"/>
    <mergeCell ref="R217:S217"/>
    <mergeCell ref="T217:U217"/>
    <mergeCell ref="V217:X217"/>
    <mergeCell ref="AD219:AE219"/>
    <mergeCell ref="AF219:AM219"/>
    <mergeCell ref="AN219:AR219"/>
    <mergeCell ref="AS219:AU219"/>
    <mergeCell ref="AW219:BB219"/>
    <mergeCell ref="N220:O220"/>
    <mergeCell ref="P220:Q220"/>
    <mergeCell ref="R220:S220"/>
    <mergeCell ref="T220:U220"/>
    <mergeCell ref="V220:X220"/>
    <mergeCell ref="AN218:AR218"/>
    <mergeCell ref="AS218:AU218"/>
    <mergeCell ref="AW218:BB218"/>
    <mergeCell ref="N219:O219"/>
    <mergeCell ref="P219:Q219"/>
    <mergeCell ref="R219:S219"/>
    <mergeCell ref="T219:U219"/>
    <mergeCell ref="V219:X219"/>
    <mergeCell ref="Y219:AA219"/>
    <mergeCell ref="AB219:AC219"/>
    <mergeCell ref="AN221:AR221"/>
    <mergeCell ref="AS221:AU221"/>
    <mergeCell ref="AW221:BB221"/>
    <mergeCell ref="N222:O222"/>
    <mergeCell ref="P222:Q222"/>
    <mergeCell ref="R222:S222"/>
    <mergeCell ref="T222:U222"/>
    <mergeCell ref="V222:X222"/>
    <mergeCell ref="Y222:AA222"/>
    <mergeCell ref="AB222:AC222"/>
    <mergeCell ref="AW220:BB220"/>
    <mergeCell ref="N221:O221"/>
    <mergeCell ref="P221:Q221"/>
    <mergeCell ref="R221:S221"/>
    <mergeCell ref="T221:U221"/>
    <mergeCell ref="V221:X221"/>
    <mergeCell ref="Y221:AA221"/>
    <mergeCell ref="AB221:AC221"/>
    <mergeCell ref="AD221:AE221"/>
    <mergeCell ref="AF221:AM221"/>
    <mergeCell ref="Y220:AA220"/>
    <mergeCell ref="AB220:AC220"/>
    <mergeCell ref="AD220:AE220"/>
    <mergeCell ref="AF220:AM220"/>
    <mergeCell ref="AN220:AR220"/>
    <mergeCell ref="AS220:AU220"/>
    <mergeCell ref="AW223:BB223"/>
    <mergeCell ref="N224:O224"/>
    <mergeCell ref="P224:Q224"/>
    <mergeCell ref="R224:S224"/>
    <mergeCell ref="T224:U224"/>
    <mergeCell ref="V224:X224"/>
    <mergeCell ref="Y224:AA224"/>
    <mergeCell ref="AB224:AC224"/>
    <mergeCell ref="AD224:AE224"/>
    <mergeCell ref="AF224:AM224"/>
    <mergeCell ref="Y223:AA223"/>
    <mergeCell ref="AB223:AC223"/>
    <mergeCell ref="AD223:AE223"/>
    <mergeCell ref="AF223:AM223"/>
    <mergeCell ref="AN223:AR223"/>
    <mergeCell ref="AS223:AU223"/>
    <mergeCell ref="AD222:AE222"/>
    <mergeCell ref="AF222:AM222"/>
    <mergeCell ref="AN222:AR222"/>
    <mergeCell ref="AS222:AU222"/>
    <mergeCell ref="AW222:BB222"/>
    <mergeCell ref="N223:O223"/>
    <mergeCell ref="P223:Q223"/>
    <mergeCell ref="R223:S223"/>
    <mergeCell ref="T223:U223"/>
    <mergeCell ref="V223:X223"/>
    <mergeCell ref="AD225:AE225"/>
    <mergeCell ref="AF225:AM225"/>
    <mergeCell ref="AN225:AR225"/>
    <mergeCell ref="AS225:AU225"/>
    <mergeCell ref="AW225:BB225"/>
    <mergeCell ref="N226:O226"/>
    <mergeCell ref="P226:Q226"/>
    <mergeCell ref="R226:S226"/>
    <mergeCell ref="T226:U226"/>
    <mergeCell ref="V226:X226"/>
    <mergeCell ref="AN224:AR224"/>
    <mergeCell ref="AS224:AU224"/>
    <mergeCell ref="AW224:BB224"/>
    <mergeCell ref="N225:O225"/>
    <mergeCell ref="P225:Q225"/>
    <mergeCell ref="R225:S225"/>
    <mergeCell ref="T225:U225"/>
    <mergeCell ref="V225:X225"/>
    <mergeCell ref="Y225:AA225"/>
    <mergeCell ref="AB225:AC225"/>
    <mergeCell ref="AN227:AR227"/>
    <mergeCell ref="AS227:AU227"/>
    <mergeCell ref="AW227:BB227"/>
    <mergeCell ref="N228:O228"/>
    <mergeCell ref="P228:Q228"/>
    <mergeCell ref="R228:S228"/>
    <mergeCell ref="T228:U228"/>
    <mergeCell ref="V228:X228"/>
    <mergeCell ref="Y228:AA228"/>
    <mergeCell ref="AB228:AC228"/>
    <mergeCell ref="AW226:BB226"/>
    <mergeCell ref="N227:O227"/>
    <mergeCell ref="P227:Q227"/>
    <mergeCell ref="R227:S227"/>
    <mergeCell ref="T227:U227"/>
    <mergeCell ref="V227:X227"/>
    <mergeCell ref="Y227:AA227"/>
    <mergeCell ref="AB227:AC227"/>
    <mergeCell ref="AD227:AE227"/>
    <mergeCell ref="AF227:AM227"/>
    <mergeCell ref="Y226:AA226"/>
    <mergeCell ref="AB226:AC226"/>
    <mergeCell ref="AD226:AE226"/>
    <mergeCell ref="AF226:AM226"/>
    <mergeCell ref="AN226:AR226"/>
    <mergeCell ref="AS226:AU226"/>
    <mergeCell ref="AW229:BB229"/>
    <mergeCell ref="N230:O230"/>
    <mergeCell ref="P230:Q230"/>
    <mergeCell ref="R230:S230"/>
    <mergeCell ref="T230:U230"/>
    <mergeCell ref="V230:X230"/>
    <mergeCell ref="Y230:AA230"/>
    <mergeCell ref="AB230:AC230"/>
    <mergeCell ref="AD230:AE230"/>
    <mergeCell ref="AF230:AM230"/>
    <mergeCell ref="Y229:AA229"/>
    <mergeCell ref="AB229:AC229"/>
    <mergeCell ref="AD229:AE229"/>
    <mergeCell ref="AF229:AM229"/>
    <mergeCell ref="AN229:AR229"/>
    <mergeCell ref="AS229:AU229"/>
    <mergeCell ref="AD228:AE228"/>
    <mergeCell ref="AF228:AM228"/>
    <mergeCell ref="AN228:AR228"/>
    <mergeCell ref="AS228:AU228"/>
    <mergeCell ref="AW228:BB228"/>
    <mergeCell ref="N229:O229"/>
    <mergeCell ref="P229:Q229"/>
    <mergeCell ref="R229:S229"/>
    <mergeCell ref="T229:U229"/>
    <mergeCell ref="V229:X229"/>
    <mergeCell ref="AD231:AE231"/>
    <mergeCell ref="AF231:AM231"/>
    <mergeCell ref="AN231:AR231"/>
    <mergeCell ref="AS231:AU231"/>
    <mergeCell ref="AW231:BB231"/>
    <mergeCell ref="N232:O232"/>
    <mergeCell ref="P232:Q232"/>
    <mergeCell ref="R232:S232"/>
    <mergeCell ref="T232:U232"/>
    <mergeCell ref="V232:X232"/>
    <mergeCell ref="AN230:AR230"/>
    <mergeCell ref="AS230:AU230"/>
    <mergeCell ref="AW230:BB230"/>
    <mergeCell ref="N231:O231"/>
    <mergeCell ref="P231:Q231"/>
    <mergeCell ref="R231:S231"/>
    <mergeCell ref="T231:U231"/>
    <mergeCell ref="V231:X231"/>
    <mergeCell ref="Y231:AA231"/>
    <mergeCell ref="AB231:AC231"/>
    <mergeCell ref="AN233:AR233"/>
    <mergeCell ref="AS233:AU233"/>
    <mergeCell ref="AW233:BB233"/>
    <mergeCell ref="N234:O234"/>
    <mergeCell ref="P234:Q234"/>
    <mergeCell ref="R234:S234"/>
    <mergeCell ref="T234:U234"/>
    <mergeCell ref="V234:X234"/>
    <mergeCell ref="Y234:AA234"/>
    <mergeCell ref="AB234:AC234"/>
    <mergeCell ref="AW232:BB232"/>
    <mergeCell ref="N233:O233"/>
    <mergeCell ref="P233:Q233"/>
    <mergeCell ref="R233:S233"/>
    <mergeCell ref="T233:U233"/>
    <mergeCell ref="V233:X233"/>
    <mergeCell ref="Y233:AA233"/>
    <mergeCell ref="AB233:AC233"/>
    <mergeCell ref="AD233:AE233"/>
    <mergeCell ref="AF233:AM233"/>
    <mergeCell ref="Y232:AA232"/>
    <mergeCell ref="AB232:AC232"/>
    <mergeCell ref="AD232:AE232"/>
    <mergeCell ref="AF232:AM232"/>
    <mergeCell ref="AN232:AR232"/>
    <mergeCell ref="AS232:AU232"/>
    <mergeCell ref="AW235:BB235"/>
    <mergeCell ref="N236:O236"/>
    <mergeCell ref="P236:Q236"/>
    <mergeCell ref="R236:S236"/>
    <mergeCell ref="T236:U236"/>
    <mergeCell ref="V236:X236"/>
    <mergeCell ref="Y236:AA236"/>
    <mergeCell ref="AB236:AC236"/>
    <mergeCell ref="AD236:AE236"/>
    <mergeCell ref="AF236:AM236"/>
    <mergeCell ref="Y235:AA235"/>
    <mergeCell ref="AB235:AC235"/>
    <mergeCell ref="AD235:AE235"/>
    <mergeCell ref="AF235:AM235"/>
    <mergeCell ref="AN235:AR235"/>
    <mergeCell ref="AS235:AU235"/>
    <mergeCell ref="AD234:AE234"/>
    <mergeCell ref="AF234:AM234"/>
    <mergeCell ref="AN234:AR234"/>
    <mergeCell ref="AS234:AU234"/>
    <mergeCell ref="AW234:BB234"/>
    <mergeCell ref="N235:O235"/>
    <mergeCell ref="P235:Q235"/>
    <mergeCell ref="R235:S235"/>
    <mergeCell ref="T235:U235"/>
    <mergeCell ref="V235:X235"/>
    <mergeCell ref="AD237:AE237"/>
    <mergeCell ref="AF237:AM237"/>
    <mergeCell ref="AN237:AR237"/>
    <mergeCell ref="AS237:AU237"/>
    <mergeCell ref="AW237:BB237"/>
    <mergeCell ref="N238:O238"/>
    <mergeCell ref="P238:Q238"/>
    <mergeCell ref="R238:S238"/>
    <mergeCell ref="T238:U238"/>
    <mergeCell ref="V238:X238"/>
    <mergeCell ref="AN236:AR236"/>
    <mergeCell ref="AS236:AU236"/>
    <mergeCell ref="AW236:BB236"/>
    <mergeCell ref="N237:O237"/>
    <mergeCell ref="P237:Q237"/>
    <mergeCell ref="R237:S237"/>
    <mergeCell ref="T237:U237"/>
    <mergeCell ref="V237:X237"/>
    <mergeCell ref="Y237:AA237"/>
    <mergeCell ref="AB237:AC237"/>
    <mergeCell ref="AN239:AR239"/>
    <mergeCell ref="AS239:AU239"/>
    <mergeCell ref="AW239:BB239"/>
    <mergeCell ref="AW238:BB238"/>
    <mergeCell ref="N239:O239"/>
    <mergeCell ref="P239:Q239"/>
    <mergeCell ref="R239:S239"/>
    <mergeCell ref="T239:U239"/>
    <mergeCell ref="V239:X239"/>
    <mergeCell ref="Y239:AA239"/>
    <mergeCell ref="AB239:AC239"/>
    <mergeCell ref="AD239:AE239"/>
    <mergeCell ref="AF239:AM239"/>
    <mergeCell ref="Y238:AA238"/>
    <mergeCell ref="AB238:AC238"/>
    <mergeCell ref="AD238:AE238"/>
    <mergeCell ref="AF238:AM238"/>
    <mergeCell ref="AN238:AR238"/>
    <mergeCell ref="AS238:AU23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41"/>
  <sheetViews>
    <sheetView topLeftCell="AE2" workbookViewId="0">
      <selection activeCell="BK21" sqref="BK21"/>
    </sheetView>
  </sheetViews>
  <sheetFormatPr baseColWidth="10" defaultRowHeight="15"/>
  <cols>
    <col min="1" max="1" width="23.28515625" style="424" customWidth="1"/>
    <col min="2" max="2" width="3.42578125" style="427" customWidth="1"/>
    <col min="3" max="4" width="5" style="427" bestFit="1" customWidth="1"/>
    <col min="5" max="5" width="2" style="427" bestFit="1" customWidth="1"/>
    <col min="6" max="11" width="3.42578125" style="427" customWidth="1"/>
    <col min="12" max="12" width="3.42578125" style="424" customWidth="1"/>
    <col min="13" max="13" width="2.7109375" style="446" customWidth="1"/>
    <col min="14" max="18" width="2.7109375" style="424" customWidth="1"/>
    <col min="19" max="19" width="2.85546875" style="424" customWidth="1"/>
    <col min="20" max="22" width="2.7109375" style="424" customWidth="1"/>
    <col min="23" max="23" width="2.42578125" style="424" customWidth="1"/>
    <col min="24" max="24" width="0.28515625" style="424" customWidth="1"/>
    <col min="25" max="25" width="1" style="424" customWidth="1"/>
    <col min="26" max="26" width="1.7109375" style="424" customWidth="1"/>
    <col min="27" max="39" width="2.7109375" style="424" customWidth="1"/>
    <col min="40" max="40" width="2.42578125" style="424" customWidth="1"/>
    <col min="41" max="41" width="0.28515625" style="424" customWidth="1"/>
    <col min="42" max="42" width="1.85546875" style="424" customWidth="1"/>
    <col min="43" max="43" width="0.7109375" style="424" customWidth="1"/>
    <col min="44" max="47" width="2.7109375" style="424" customWidth="1"/>
    <col min="48" max="48" width="3.28515625" style="424" customWidth="1"/>
    <col min="49" max="49" width="3.140625" style="424" customWidth="1"/>
    <col min="50" max="51" width="2.7109375" style="424" customWidth="1"/>
    <col min="52" max="52" width="0.85546875" style="424" customWidth="1"/>
    <col min="53" max="53" width="0.7109375" style="424" customWidth="1"/>
    <col min="54" max="54" width="1" style="424" customWidth="1"/>
    <col min="55" max="55" width="17.42578125" style="424" bestFit="1" customWidth="1"/>
    <col min="56" max="56" width="15.28515625" style="424" bestFit="1" customWidth="1"/>
    <col min="57" max="57" width="17" style="424" bestFit="1" customWidth="1"/>
    <col min="58" max="58" width="16.42578125" style="424" bestFit="1" customWidth="1"/>
    <col min="59" max="59" width="17.42578125" style="424" bestFit="1" customWidth="1"/>
    <col min="60" max="60" width="18.5703125" style="424" bestFit="1" customWidth="1"/>
    <col min="61" max="61" width="17.5703125" style="424" bestFit="1" customWidth="1"/>
    <col min="62" max="62" width="17.42578125" style="424" bestFit="1" customWidth="1"/>
    <col min="63" max="63" width="16.42578125" style="424" bestFit="1" customWidth="1"/>
    <col min="64" max="64" width="17.5703125" style="424" bestFit="1" customWidth="1"/>
    <col min="65" max="65" width="16.42578125" style="424" bestFit="1" customWidth="1"/>
    <col min="66" max="66" width="15.85546875" style="424" bestFit="1" customWidth="1"/>
    <col min="67" max="67" width="15" style="424" bestFit="1" customWidth="1"/>
    <col min="68" max="68" width="0.5703125" style="424" customWidth="1"/>
    <col min="69" max="16384" width="11.42578125" style="424"/>
  </cols>
  <sheetData>
    <row r="1" spans="1:67" ht="4.1500000000000004" customHeight="1"/>
    <row r="2" spans="1:67" ht="4.1500000000000004" customHeight="1">
      <c r="N2" s="854"/>
      <c r="O2" s="854"/>
      <c r="P2" s="854"/>
      <c r="Q2" s="854"/>
      <c r="R2" s="854"/>
      <c r="S2" s="854"/>
      <c r="T2" s="854"/>
      <c r="U2" s="854"/>
      <c r="V2" s="854"/>
      <c r="W2" s="854"/>
    </row>
    <row r="3" spans="1:67" ht="14.1" customHeight="1">
      <c r="N3" s="854"/>
      <c r="O3" s="854"/>
      <c r="P3" s="854"/>
      <c r="Q3" s="854"/>
      <c r="R3" s="854"/>
      <c r="S3" s="854"/>
      <c r="T3" s="854"/>
      <c r="U3" s="854"/>
      <c r="V3" s="854"/>
      <c r="W3" s="854"/>
      <c r="Z3" s="873" t="s">
        <v>450</v>
      </c>
      <c r="AA3" s="854"/>
      <c r="AB3" s="854"/>
      <c r="AC3" s="854"/>
      <c r="AD3" s="854"/>
      <c r="AE3" s="854"/>
      <c r="AF3" s="854"/>
      <c r="AG3" s="854"/>
      <c r="AH3" s="854"/>
      <c r="AI3" s="854"/>
      <c r="AJ3" s="854"/>
      <c r="AK3" s="854"/>
      <c r="AL3" s="854"/>
      <c r="AM3" s="854"/>
      <c r="AN3" s="854"/>
      <c r="AQ3" s="874" t="s">
        <v>272</v>
      </c>
      <c r="AR3" s="854"/>
      <c r="AS3" s="854"/>
      <c r="AT3" s="854"/>
      <c r="AU3" s="854"/>
      <c r="AV3" s="854"/>
      <c r="AW3" s="854"/>
      <c r="AX3" s="854"/>
      <c r="AY3" s="854"/>
      <c r="AZ3" s="854"/>
      <c r="BB3" s="875" t="s">
        <v>452</v>
      </c>
      <c r="BC3" s="854"/>
      <c r="BD3" s="854"/>
      <c r="BE3" s="854"/>
      <c r="BF3" s="854"/>
    </row>
    <row r="4" spans="1:67" ht="7.15" customHeight="1">
      <c r="N4" s="854"/>
      <c r="O4" s="854"/>
      <c r="P4" s="854"/>
      <c r="Q4" s="854"/>
      <c r="R4" s="854"/>
      <c r="S4" s="854"/>
      <c r="T4" s="854"/>
      <c r="U4" s="854"/>
      <c r="V4" s="854"/>
      <c r="W4" s="854"/>
      <c r="Z4" s="854"/>
      <c r="AA4" s="854"/>
      <c r="AB4" s="854"/>
      <c r="AC4" s="854"/>
      <c r="AD4" s="854"/>
      <c r="AE4" s="854"/>
      <c r="AF4" s="854"/>
      <c r="AG4" s="854"/>
      <c r="AH4" s="854"/>
      <c r="AI4" s="854"/>
      <c r="AJ4" s="854"/>
      <c r="AK4" s="854"/>
      <c r="AL4" s="854"/>
      <c r="AM4" s="854"/>
      <c r="AN4" s="854"/>
    </row>
    <row r="5" spans="1:67" ht="28.35" customHeight="1">
      <c r="N5" s="854"/>
      <c r="O5" s="854"/>
      <c r="P5" s="854"/>
      <c r="Q5" s="854"/>
      <c r="R5" s="854"/>
      <c r="S5" s="854"/>
      <c r="T5" s="854"/>
      <c r="U5" s="854"/>
      <c r="V5" s="854"/>
      <c r="W5" s="854"/>
      <c r="Z5" s="854"/>
      <c r="AA5" s="854"/>
      <c r="AB5" s="854"/>
      <c r="AC5" s="854"/>
      <c r="AD5" s="854"/>
      <c r="AE5" s="854"/>
      <c r="AF5" s="854"/>
      <c r="AG5" s="854"/>
      <c r="AH5" s="854"/>
      <c r="AI5" s="854"/>
      <c r="AJ5" s="854"/>
      <c r="AK5" s="854"/>
      <c r="AL5" s="854"/>
      <c r="AM5" s="854"/>
      <c r="AN5" s="854"/>
      <c r="AQ5" s="876" t="s">
        <v>273</v>
      </c>
      <c r="AR5" s="854"/>
      <c r="AS5" s="854"/>
      <c r="AT5" s="854"/>
      <c r="AU5" s="854"/>
      <c r="AV5" s="854"/>
      <c r="AW5" s="854"/>
      <c r="AX5" s="854"/>
      <c r="AY5" s="854"/>
      <c r="AZ5" s="854"/>
      <c r="BB5" s="877" t="s">
        <v>274</v>
      </c>
      <c r="BC5" s="854"/>
      <c r="BD5" s="854"/>
      <c r="BE5" s="854"/>
      <c r="BF5" s="854"/>
    </row>
    <row r="6" spans="1:67" ht="2.85" customHeight="1">
      <c r="N6" s="854"/>
      <c r="O6" s="854"/>
      <c r="P6" s="854"/>
      <c r="Q6" s="854"/>
      <c r="R6" s="854"/>
      <c r="S6" s="854"/>
      <c r="T6" s="854"/>
      <c r="U6" s="854"/>
      <c r="V6" s="854"/>
      <c r="W6" s="854"/>
      <c r="AQ6" s="854"/>
      <c r="AR6" s="854"/>
      <c r="AS6" s="854"/>
      <c r="AT6" s="854"/>
      <c r="AU6" s="854"/>
      <c r="AV6" s="854"/>
      <c r="AW6" s="854"/>
      <c r="AX6" s="854"/>
      <c r="AY6" s="854"/>
      <c r="AZ6" s="854"/>
      <c r="BB6" s="854"/>
      <c r="BC6" s="854"/>
      <c r="BD6" s="854"/>
      <c r="BE6" s="854"/>
      <c r="BF6" s="854"/>
    </row>
    <row r="7" spans="1:67">
      <c r="AQ7" s="854"/>
      <c r="AR7" s="854"/>
      <c r="AS7" s="854"/>
      <c r="AT7" s="854"/>
      <c r="AU7" s="854"/>
      <c r="AV7" s="854"/>
      <c r="AW7" s="854"/>
      <c r="AX7" s="854"/>
      <c r="AY7" s="854"/>
      <c r="AZ7" s="854"/>
      <c r="BB7" s="854"/>
      <c r="BC7" s="854"/>
      <c r="BD7" s="854"/>
      <c r="BE7" s="854"/>
      <c r="BF7" s="854"/>
    </row>
    <row r="8" spans="1:67" ht="7.15" customHeight="1"/>
    <row r="9" spans="1:67" ht="14.1" customHeight="1">
      <c r="AQ9" s="876" t="s">
        <v>275</v>
      </c>
      <c r="AR9" s="854"/>
      <c r="AS9" s="854"/>
      <c r="AT9" s="854"/>
      <c r="AU9" s="854"/>
      <c r="AV9" s="854"/>
      <c r="AW9" s="854"/>
      <c r="AX9" s="854"/>
      <c r="AY9" s="854"/>
      <c r="AZ9" s="854"/>
      <c r="BB9" s="877" t="s">
        <v>453</v>
      </c>
      <c r="BC9" s="854"/>
      <c r="BD9" s="854"/>
      <c r="BE9" s="854"/>
      <c r="BF9" s="854"/>
    </row>
    <row r="10" spans="1:67" ht="0" hidden="1" customHeight="1"/>
    <row r="11" spans="1:67" ht="19.899999999999999" customHeight="1"/>
    <row r="12" spans="1:67" ht="0" hidden="1" customHeight="1"/>
    <row r="13" spans="1:67" ht="8.65" customHeight="1"/>
    <row r="14" spans="1:67">
      <c r="N14" s="883" t="s">
        <v>276</v>
      </c>
      <c r="O14" s="871"/>
      <c r="P14" s="871"/>
      <c r="Q14" s="871"/>
      <c r="R14" s="872"/>
      <c r="S14" s="884" t="s">
        <v>451</v>
      </c>
      <c r="T14" s="871"/>
      <c r="U14" s="872"/>
      <c r="V14" s="883" t="s">
        <v>277</v>
      </c>
      <c r="W14" s="871"/>
      <c r="X14" s="871"/>
      <c r="Y14" s="871"/>
      <c r="Z14" s="871"/>
      <c r="AA14" s="871"/>
      <c r="AB14" s="871"/>
      <c r="AC14" s="872"/>
      <c r="AD14" s="885" t="s">
        <v>278</v>
      </c>
      <c r="AE14" s="871"/>
      <c r="AF14" s="871"/>
      <c r="AG14" s="871"/>
      <c r="AH14" s="871"/>
      <c r="AI14" s="871"/>
      <c r="AJ14" s="872"/>
      <c r="AK14" s="883" t="s">
        <v>279</v>
      </c>
      <c r="AL14" s="871"/>
      <c r="AM14" s="871"/>
      <c r="AN14" s="871"/>
      <c r="AO14" s="871"/>
      <c r="AP14" s="871"/>
      <c r="AQ14" s="872"/>
      <c r="AR14" s="885" t="s">
        <v>454</v>
      </c>
      <c r="AS14" s="871"/>
      <c r="AT14" s="871"/>
      <c r="AU14" s="871"/>
      <c r="AV14" s="871"/>
      <c r="AW14" s="872"/>
      <c r="AX14" s="423" t="s">
        <v>270</v>
      </c>
      <c r="AY14" s="423" t="s">
        <v>270</v>
      </c>
      <c r="AZ14" s="869" t="s">
        <v>270</v>
      </c>
      <c r="BA14" s="854"/>
      <c r="BB14" s="854"/>
      <c r="BC14" s="469">
        <f>+BC21+BC58+BC128+BC129+BC130+BC150+BC151+BC152</f>
        <v>473404362489</v>
      </c>
      <c r="BD14" s="469">
        <f t="shared" ref="BD14:BO14" si="0">+BD21+BD58+BD128+BD129+BD130+BD150+BD151+BD152</f>
        <v>2579096862</v>
      </c>
      <c r="BE14" s="469">
        <f t="shared" si="0"/>
        <v>52830449686.440002</v>
      </c>
      <c r="BF14" s="469">
        <f t="shared" si="0"/>
        <v>-565000000</v>
      </c>
      <c r="BG14" s="469">
        <f t="shared" si="0"/>
        <v>22908306472.77</v>
      </c>
      <c r="BH14" s="469">
        <f t="shared" si="0"/>
        <v>-20329209610.77</v>
      </c>
      <c r="BI14" s="469">
        <f t="shared" si="0"/>
        <v>34067036410.43</v>
      </c>
      <c r="BJ14" s="469">
        <f t="shared" si="0"/>
        <v>-11158729937.66</v>
      </c>
      <c r="BK14" s="469">
        <f t="shared" si="0"/>
        <v>34116613033.43</v>
      </c>
      <c r="BL14" s="469">
        <f t="shared" si="0"/>
        <v>-49576623</v>
      </c>
      <c r="BM14" s="469">
        <f t="shared" si="0"/>
        <v>30780978987.43</v>
      </c>
      <c r="BN14" s="469">
        <f t="shared" si="0"/>
        <v>3335634046</v>
      </c>
      <c r="BO14" s="469">
        <f t="shared" si="0"/>
        <v>79139283</v>
      </c>
    </row>
    <row r="15" spans="1:67">
      <c r="N15" s="878" t="s">
        <v>280</v>
      </c>
      <c r="O15" s="871"/>
      <c r="P15" s="871"/>
      <c r="Q15" s="871"/>
      <c r="R15" s="871"/>
      <c r="S15" s="872"/>
      <c r="T15" s="879" t="s">
        <v>274</v>
      </c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71"/>
      <c r="AF15" s="871"/>
      <c r="AG15" s="871"/>
      <c r="AH15" s="871"/>
      <c r="AI15" s="871"/>
      <c r="AJ15" s="871"/>
      <c r="AK15" s="871"/>
      <c r="AL15" s="871"/>
      <c r="AM15" s="871"/>
      <c r="AN15" s="871"/>
      <c r="AO15" s="871"/>
      <c r="AP15" s="871"/>
      <c r="AQ15" s="871"/>
      <c r="AR15" s="871"/>
      <c r="AS15" s="871"/>
      <c r="AT15" s="872"/>
      <c r="AU15" s="426" t="s">
        <v>270</v>
      </c>
      <c r="AV15" s="426" t="s">
        <v>270</v>
      </c>
      <c r="AW15" s="426" t="s">
        <v>270</v>
      </c>
      <c r="AX15" s="426" t="s">
        <v>270</v>
      </c>
      <c r="AY15" s="426" t="s">
        <v>270</v>
      </c>
      <c r="AZ15" s="880" t="s">
        <v>270</v>
      </c>
      <c r="BA15" s="881"/>
      <c r="BB15" s="881"/>
      <c r="BC15" s="423" t="s">
        <v>270</v>
      </c>
      <c r="BD15" s="423" t="s">
        <v>270</v>
      </c>
      <c r="BE15" s="423" t="s">
        <v>270</v>
      </c>
      <c r="BF15" s="423" t="s">
        <v>270</v>
      </c>
      <c r="BG15" s="423" t="s">
        <v>270</v>
      </c>
      <c r="BH15" s="423" t="s">
        <v>270</v>
      </c>
      <c r="BI15" s="423" t="s">
        <v>270</v>
      </c>
      <c r="BJ15" s="423" t="s">
        <v>270</v>
      </c>
      <c r="BK15" s="423" t="s">
        <v>270</v>
      </c>
      <c r="BL15" s="423" t="s">
        <v>270</v>
      </c>
      <c r="BM15" s="423" t="s">
        <v>270</v>
      </c>
      <c r="BN15" s="423" t="s">
        <v>270</v>
      </c>
      <c r="BO15" s="423" t="s">
        <v>270</v>
      </c>
    </row>
    <row r="16" spans="1:67" s="431" customFormat="1" ht="15" customHeight="1">
      <c r="A16" s="424">
        <v>1</v>
      </c>
      <c r="B16" s="427">
        <f>+A16+1</f>
        <v>2</v>
      </c>
      <c r="C16" s="427">
        <f t="shared" ref="C16:BN16" si="1">+B16+1</f>
        <v>3</v>
      </c>
      <c r="D16" s="427">
        <f t="shared" si="1"/>
        <v>4</v>
      </c>
      <c r="E16" s="427">
        <f t="shared" si="1"/>
        <v>5</v>
      </c>
      <c r="F16" s="427">
        <f t="shared" si="1"/>
        <v>6</v>
      </c>
      <c r="G16" s="427">
        <f t="shared" si="1"/>
        <v>7</v>
      </c>
      <c r="H16" s="427">
        <f t="shared" si="1"/>
        <v>8</v>
      </c>
      <c r="I16" s="427">
        <f t="shared" si="1"/>
        <v>9</v>
      </c>
      <c r="J16" s="427">
        <f t="shared" si="1"/>
        <v>10</v>
      </c>
      <c r="K16" s="427">
        <f t="shared" si="1"/>
        <v>11</v>
      </c>
      <c r="L16" s="427">
        <f t="shared" si="1"/>
        <v>12</v>
      </c>
      <c r="M16" s="427">
        <f t="shared" si="1"/>
        <v>13</v>
      </c>
      <c r="N16" s="427">
        <f t="shared" si="1"/>
        <v>14</v>
      </c>
      <c r="O16" s="427">
        <f t="shared" si="1"/>
        <v>15</v>
      </c>
      <c r="P16" s="427">
        <f t="shared" si="1"/>
        <v>16</v>
      </c>
      <c r="Q16" s="427">
        <f t="shared" si="1"/>
        <v>17</v>
      </c>
      <c r="R16" s="427">
        <f t="shared" si="1"/>
        <v>18</v>
      </c>
      <c r="S16" s="427">
        <f t="shared" si="1"/>
        <v>19</v>
      </c>
      <c r="T16" s="427">
        <f t="shared" si="1"/>
        <v>20</v>
      </c>
      <c r="U16" s="427">
        <f t="shared" si="1"/>
        <v>21</v>
      </c>
      <c r="V16" s="427">
        <f t="shared" si="1"/>
        <v>22</v>
      </c>
      <c r="W16" s="427">
        <f t="shared" si="1"/>
        <v>23</v>
      </c>
      <c r="X16" s="427">
        <f t="shared" si="1"/>
        <v>24</v>
      </c>
      <c r="Y16" s="427">
        <f t="shared" si="1"/>
        <v>25</v>
      </c>
      <c r="Z16" s="427">
        <f t="shared" si="1"/>
        <v>26</v>
      </c>
      <c r="AA16" s="427">
        <f t="shared" si="1"/>
        <v>27</v>
      </c>
      <c r="AB16" s="427">
        <f t="shared" si="1"/>
        <v>28</v>
      </c>
      <c r="AC16" s="427">
        <f t="shared" si="1"/>
        <v>29</v>
      </c>
      <c r="AD16" s="427">
        <f t="shared" si="1"/>
        <v>30</v>
      </c>
      <c r="AE16" s="427">
        <f t="shared" si="1"/>
        <v>31</v>
      </c>
      <c r="AF16" s="427">
        <f t="shared" si="1"/>
        <v>32</v>
      </c>
      <c r="AG16" s="427">
        <f t="shared" si="1"/>
        <v>33</v>
      </c>
      <c r="AH16" s="427">
        <f t="shared" si="1"/>
        <v>34</v>
      </c>
      <c r="AI16" s="427">
        <f t="shared" si="1"/>
        <v>35</v>
      </c>
      <c r="AJ16" s="427">
        <f t="shared" si="1"/>
        <v>36</v>
      </c>
      <c r="AK16" s="427">
        <f t="shared" si="1"/>
        <v>37</v>
      </c>
      <c r="AL16" s="427">
        <f t="shared" si="1"/>
        <v>38</v>
      </c>
      <c r="AM16" s="427">
        <f t="shared" si="1"/>
        <v>39</v>
      </c>
      <c r="AN16" s="427">
        <f t="shared" si="1"/>
        <v>40</v>
      </c>
      <c r="AO16" s="427">
        <f t="shared" si="1"/>
        <v>41</v>
      </c>
      <c r="AP16" s="427">
        <f t="shared" si="1"/>
        <v>42</v>
      </c>
      <c r="AQ16" s="427">
        <f t="shared" si="1"/>
        <v>43</v>
      </c>
      <c r="AR16" s="427">
        <f t="shared" si="1"/>
        <v>44</v>
      </c>
      <c r="AS16" s="427">
        <f t="shared" si="1"/>
        <v>45</v>
      </c>
      <c r="AT16" s="427">
        <f t="shared" si="1"/>
        <v>46</v>
      </c>
      <c r="AU16" s="427">
        <f t="shared" si="1"/>
        <v>47</v>
      </c>
      <c r="AV16" s="427">
        <f t="shared" si="1"/>
        <v>48</v>
      </c>
      <c r="AW16" s="427">
        <f t="shared" si="1"/>
        <v>49</v>
      </c>
      <c r="AX16" s="427">
        <f t="shared" si="1"/>
        <v>50</v>
      </c>
      <c r="AY16" s="427">
        <f t="shared" si="1"/>
        <v>51</v>
      </c>
      <c r="AZ16" s="427">
        <f t="shared" si="1"/>
        <v>52</v>
      </c>
      <c r="BA16" s="427">
        <f t="shared" si="1"/>
        <v>53</v>
      </c>
      <c r="BB16" s="427">
        <f t="shared" si="1"/>
        <v>54</v>
      </c>
      <c r="BC16" s="427">
        <f t="shared" si="1"/>
        <v>55</v>
      </c>
      <c r="BD16" s="427">
        <f t="shared" si="1"/>
        <v>56</v>
      </c>
      <c r="BE16" s="427">
        <f t="shared" si="1"/>
        <v>57</v>
      </c>
      <c r="BF16" s="427">
        <f t="shared" si="1"/>
        <v>58</v>
      </c>
      <c r="BG16" s="427">
        <f t="shared" si="1"/>
        <v>59</v>
      </c>
      <c r="BH16" s="427">
        <f t="shared" si="1"/>
        <v>60</v>
      </c>
      <c r="BI16" s="427">
        <f t="shared" si="1"/>
        <v>61</v>
      </c>
      <c r="BJ16" s="427">
        <f t="shared" si="1"/>
        <v>62</v>
      </c>
      <c r="BK16" s="427">
        <f t="shared" si="1"/>
        <v>63</v>
      </c>
      <c r="BL16" s="427">
        <f t="shared" si="1"/>
        <v>64</v>
      </c>
      <c r="BM16" s="427">
        <f t="shared" si="1"/>
        <v>65</v>
      </c>
      <c r="BN16" s="427">
        <f t="shared" si="1"/>
        <v>66</v>
      </c>
      <c r="BO16" s="427">
        <f t="shared" ref="BO16" si="2">+BN16+1</f>
        <v>67</v>
      </c>
    </row>
    <row r="17" spans="1:67" ht="42" customHeight="1">
      <c r="A17" s="453" t="s">
        <v>459</v>
      </c>
      <c r="B17" s="451"/>
      <c r="N17" s="870" t="s">
        <v>281</v>
      </c>
      <c r="O17" s="872"/>
      <c r="P17" s="882" t="s">
        <v>282</v>
      </c>
      <c r="Q17" s="872"/>
      <c r="R17" s="870" t="s">
        <v>283</v>
      </c>
      <c r="S17" s="872"/>
      <c r="T17" s="870" t="s">
        <v>284</v>
      </c>
      <c r="U17" s="872"/>
      <c r="V17" s="870" t="s">
        <v>285</v>
      </c>
      <c r="W17" s="871"/>
      <c r="X17" s="872"/>
      <c r="Y17" s="870" t="s">
        <v>286</v>
      </c>
      <c r="Z17" s="871"/>
      <c r="AA17" s="872"/>
      <c r="AB17" s="870" t="s">
        <v>287</v>
      </c>
      <c r="AC17" s="872"/>
      <c r="AD17" s="870" t="s">
        <v>288</v>
      </c>
      <c r="AE17" s="872"/>
      <c r="AF17" s="870" t="s">
        <v>289</v>
      </c>
      <c r="AG17" s="871"/>
      <c r="AH17" s="871"/>
      <c r="AI17" s="871"/>
      <c r="AJ17" s="871"/>
      <c r="AK17" s="871"/>
      <c r="AL17" s="871"/>
      <c r="AM17" s="872"/>
      <c r="AN17" s="870" t="s">
        <v>290</v>
      </c>
      <c r="AO17" s="871"/>
      <c r="AP17" s="871"/>
      <c r="AQ17" s="871"/>
      <c r="AR17" s="872"/>
      <c r="AS17" s="870" t="s">
        <v>291</v>
      </c>
      <c r="AT17" s="871"/>
      <c r="AU17" s="872"/>
      <c r="AV17" s="425" t="s">
        <v>292</v>
      </c>
      <c r="AW17" s="870" t="s">
        <v>293</v>
      </c>
      <c r="AX17" s="871"/>
      <c r="AY17" s="871"/>
      <c r="AZ17" s="871"/>
      <c r="BA17" s="871"/>
      <c r="BB17" s="872"/>
      <c r="BC17" s="425" t="s">
        <v>294</v>
      </c>
      <c r="BD17" s="425" t="s">
        <v>295</v>
      </c>
      <c r="BE17" s="425" t="s">
        <v>296</v>
      </c>
      <c r="BF17" s="425" t="s">
        <v>297</v>
      </c>
      <c r="BG17" s="425" t="s">
        <v>298</v>
      </c>
      <c r="BH17" s="425" t="s">
        <v>299</v>
      </c>
      <c r="BI17" s="425" t="s">
        <v>300</v>
      </c>
      <c r="BJ17" s="425" t="s">
        <v>301</v>
      </c>
      <c r="BK17" s="425" t="s">
        <v>302</v>
      </c>
      <c r="BL17" s="425" t="s">
        <v>303</v>
      </c>
      <c r="BM17" s="425" t="s">
        <v>304</v>
      </c>
      <c r="BN17" s="425" t="s">
        <v>305</v>
      </c>
      <c r="BO17" s="425" t="s">
        <v>306</v>
      </c>
    </row>
    <row r="18" spans="1:67" ht="15.6" customHeight="1">
      <c r="N18" s="853" t="s">
        <v>33</v>
      </c>
      <c r="O18" s="854"/>
      <c r="P18" s="853"/>
      <c r="Q18" s="854"/>
      <c r="R18" s="853"/>
      <c r="S18" s="854"/>
      <c r="T18" s="853"/>
      <c r="U18" s="854"/>
      <c r="V18" s="867"/>
      <c r="W18" s="868"/>
      <c r="X18" s="868"/>
      <c r="Y18" s="867"/>
      <c r="Z18" s="868"/>
      <c r="AA18" s="868"/>
      <c r="AB18" s="853"/>
      <c r="AC18" s="854"/>
      <c r="AD18" s="853"/>
      <c r="AE18" s="854"/>
      <c r="AF18" s="855" t="s">
        <v>24</v>
      </c>
      <c r="AG18" s="854"/>
      <c r="AH18" s="854"/>
      <c r="AI18" s="854"/>
      <c r="AJ18" s="854"/>
      <c r="AK18" s="854"/>
      <c r="AL18" s="854"/>
      <c r="AM18" s="854"/>
      <c r="AN18" s="853" t="s">
        <v>307</v>
      </c>
      <c r="AO18" s="854"/>
      <c r="AP18" s="854"/>
      <c r="AQ18" s="854"/>
      <c r="AR18" s="854"/>
      <c r="AS18" s="853" t="s">
        <v>308</v>
      </c>
      <c r="AT18" s="854"/>
      <c r="AU18" s="854"/>
      <c r="AV18" s="417" t="s">
        <v>84</v>
      </c>
      <c r="AW18" s="856" t="s">
        <v>309</v>
      </c>
      <c r="AX18" s="854"/>
      <c r="AY18" s="854"/>
      <c r="AZ18" s="854"/>
      <c r="BA18" s="854"/>
      <c r="BB18" s="854"/>
      <c r="BC18" s="418">
        <v>365435716667</v>
      </c>
      <c r="BD18" s="418">
        <v>513851917</v>
      </c>
      <c r="BE18" s="418">
        <v>1209214714.4400001</v>
      </c>
      <c r="BF18" s="418">
        <v>-565000000</v>
      </c>
      <c r="BG18" s="418">
        <v>21679503276.77</v>
      </c>
      <c r="BH18" s="418">
        <v>-21165651359.77</v>
      </c>
      <c r="BI18" s="418">
        <v>32793083596.43</v>
      </c>
      <c r="BJ18" s="418">
        <v>-11113580319.66</v>
      </c>
      <c r="BK18" s="418">
        <v>32804087393.43</v>
      </c>
      <c r="BL18" s="418">
        <v>-11003797</v>
      </c>
      <c r="BM18" s="418">
        <v>29473424347.43</v>
      </c>
      <c r="BN18" s="418">
        <v>3330663046</v>
      </c>
      <c r="BO18" s="418">
        <v>78917023</v>
      </c>
    </row>
    <row r="19" spans="1:67">
      <c r="N19" s="853" t="s">
        <v>33</v>
      </c>
      <c r="O19" s="854"/>
      <c r="P19" s="853"/>
      <c r="Q19" s="854"/>
      <c r="R19" s="853"/>
      <c r="S19" s="854"/>
      <c r="T19" s="853"/>
      <c r="U19" s="854"/>
      <c r="V19" s="853"/>
      <c r="W19" s="854"/>
      <c r="X19" s="854"/>
      <c r="Y19" s="853"/>
      <c r="Z19" s="854"/>
      <c r="AA19" s="854"/>
      <c r="AB19" s="853"/>
      <c r="AC19" s="854"/>
      <c r="AD19" s="853"/>
      <c r="AE19" s="854"/>
      <c r="AF19" s="855" t="s">
        <v>24</v>
      </c>
      <c r="AG19" s="854"/>
      <c r="AH19" s="854"/>
      <c r="AI19" s="854"/>
      <c r="AJ19" s="854"/>
      <c r="AK19" s="854"/>
      <c r="AL19" s="854"/>
      <c r="AM19" s="854"/>
      <c r="AN19" s="853" t="s">
        <v>307</v>
      </c>
      <c r="AO19" s="854"/>
      <c r="AP19" s="854"/>
      <c r="AQ19" s="854"/>
      <c r="AR19" s="854"/>
      <c r="AS19" s="853" t="s">
        <v>310</v>
      </c>
      <c r="AT19" s="854"/>
      <c r="AU19" s="854"/>
      <c r="AV19" s="417" t="s">
        <v>99</v>
      </c>
      <c r="AW19" s="856" t="s">
        <v>311</v>
      </c>
      <c r="AX19" s="854"/>
      <c r="AY19" s="854"/>
      <c r="AZ19" s="854"/>
      <c r="BA19" s="854"/>
      <c r="BB19" s="854"/>
      <c r="BC19" s="418">
        <v>519000000</v>
      </c>
      <c r="BD19" s="419">
        <v>0</v>
      </c>
      <c r="BE19" s="418">
        <v>519000000</v>
      </c>
      <c r="BF19" s="419">
        <v>0</v>
      </c>
      <c r="BG19" s="419">
        <v>0</v>
      </c>
      <c r="BH19" s="419">
        <v>0</v>
      </c>
      <c r="BI19" s="419">
        <v>0</v>
      </c>
      <c r="BJ19" s="419">
        <v>0</v>
      </c>
      <c r="BK19" s="419">
        <v>0</v>
      </c>
      <c r="BL19" s="419">
        <v>0</v>
      </c>
      <c r="BM19" s="419">
        <v>0</v>
      </c>
      <c r="BN19" s="419">
        <v>0</v>
      </c>
      <c r="BO19" s="419">
        <v>0</v>
      </c>
    </row>
    <row r="20" spans="1:67" ht="14.45" customHeight="1">
      <c r="N20" s="853" t="s">
        <v>33</v>
      </c>
      <c r="O20" s="854"/>
      <c r="P20" s="853"/>
      <c r="Q20" s="854"/>
      <c r="R20" s="853"/>
      <c r="S20" s="854"/>
      <c r="T20" s="853"/>
      <c r="U20" s="854"/>
      <c r="V20" s="853"/>
      <c r="W20" s="854"/>
      <c r="X20" s="854"/>
      <c r="Y20" s="853"/>
      <c r="Z20" s="854"/>
      <c r="AA20" s="854"/>
      <c r="AB20" s="853"/>
      <c r="AC20" s="854"/>
      <c r="AD20" s="853"/>
      <c r="AE20" s="854"/>
      <c r="AF20" s="855" t="s">
        <v>24</v>
      </c>
      <c r="AG20" s="854"/>
      <c r="AH20" s="854"/>
      <c r="AI20" s="854"/>
      <c r="AJ20" s="854"/>
      <c r="AK20" s="854"/>
      <c r="AL20" s="854"/>
      <c r="AM20" s="854"/>
      <c r="AN20" s="853" t="s">
        <v>307</v>
      </c>
      <c r="AO20" s="854"/>
      <c r="AP20" s="854"/>
      <c r="AQ20" s="854"/>
      <c r="AR20" s="854"/>
      <c r="AS20" s="853" t="s">
        <v>310</v>
      </c>
      <c r="AT20" s="854"/>
      <c r="AU20" s="854"/>
      <c r="AV20" s="417" t="s">
        <v>42</v>
      </c>
      <c r="AW20" s="856" t="s">
        <v>312</v>
      </c>
      <c r="AX20" s="854"/>
      <c r="AY20" s="854"/>
      <c r="AZ20" s="854"/>
      <c r="BA20" s="854"/>
      <c r="BB20" s="854"/>
      <c r="BC20" s="418">
        <v>66513900000</v>
      </c>
      <c r="BD20" s="418">
        <v>1564844945</v>
      </c>
      <c r="BE20" s="418">
        <v>46452914074</v>
      </c>
      <c r="BF20" s="419">
        <v>0</v>
      </c>
      <c r="BG20" s="418">
        <v>573471557</v>
      </c>
      <c r="BH20" s="418">
        <v>991373388</v>
      </c>
      <c r="BI20" s="418">
        <v>154925237</v>
      </c>
      <c r="BJ20" s="418">
        <v>418546320</v>
      </c>
      <c r="BK20" s="418">
        <v>262094813</v>
      </c>
      <c r="BL20" s="418">
        <v>-107169576</v>
      </c>
      <c r="BM20" s="418">
        <v>262094813</v>
      </c>
      <c r="BN20" s="419">
        <v>0</v>
      </c>
      <c r="BO20" s="419">
        <v>0</v>
      </c>
    </row>
    <row r="21" spans="1:67">
      <c r="N21" s="853" t="s">
        <v>33</v>
      </c>
      <c r="O21" s="854"/>
      <c r="P21" s="853" t="s">
        <v>313</v>
      </c>
      <c r="Q21" s="854"/>
      <c r="R21" s="853"/>
      <c r="S21" s="854"/>
      <c r="T21" s="853"/>
      <c r="U21" s="854"/>
      <c r="V21" s="853"/>
      <c r="W21" s="854"/>
      <c r="X21" s="854"/>
      <c r="Y21" s="853"/>
      <c r="Z21" s="854"/>
      <c r="AA21" s="854"/>
      <c r="AB21" s="853"/>
      <c r="AC21" s="854"/>
      <c r="AD21" s="853"/>
      <c r="AE21" s="854"/>
      <c r="AF21" s="855" t="s">
        <v>23</v>
      </c>
      <c r="AG21" s="854"/>
      <c r="AH21" s="854"/>
      <c r="AI21" s="854"/>
      <c r="AJ21" s="854"/>
      <c r="AK21" s="854"/>
      <c r="AL21" s="854"/>
      <c r="AM21" s="854"/>
      <c r="AN21" s="853" t="s">
        <v>307</v>
      </c>
      <c r="AO21" s="854"/>
      <c r="AP21" s="854"/>
      <c r="AQ21" s="854"/>
      <c r="AR21" s="854"/>
      <c r="AS21" s="853" t="s">
        <v>308</v>
      </c>
      <c r="AT21" s="854"/>
      <c r="AU21" s="854"/>
      <c r="AV21" s="417" t="s">
        <v>84</v>
      </c>
      <c r="AW21" s="856" t="s">
        <v>309</v>
      </c>
      <c r="AX21" s="854"/>
      <c r="AY21" s="854"/>
      <c r="AZ21" s="854"/>
      <c r="BA21" s="854"/>
      <c r="BB21" s="854"/>
      <c r="BC21" s="418">
        <v>151005016667</v>
      </c>
      <c r="BD21" s="419">
        <v>0</v>
      </c>
      <c r="BE21" s="418">
        <v>70997571</v>
      </c>
      <c r="BF21" s="419">
        <v>0</v>
      </c>
      <c r="BG21" s="418">
        <v>16309758997</v>
      </c>
      <c r="BH21" s="418">
        <v>-16309758997</v>
      </c>
      <c r="BI21" s="418">
        <v>16492712046</v>
      </c>
      <c r="BJ21" s="418">
        <v>-182953049</v>
      </c>
      <c r="BK21" s="418">
        <v>16512471340</v>
      </c>
      <c r="BL21" s="418">
        <v>-19759294</v>
      </c>
      <c r="BM21" s="418">
        <v>13198406249</v>
      </c>
      <c r="BN21" s="418">
        <v>3314065091</v>
      </c>
      <c r="BO21" s="418">
        <v>75976089</v>
      </c>
    </row>
    <row r="22" spans="1:67">
      <c r="N22" s="853" t="s">
        <v>33</v>
      </c>
      <c r="O22" s="854"/>
      <c r="P22" s="853" t="s">
        <v>313</v>
      </c>
      <c r="Q22" s="854"/>
      <c r="R22" s="853" t="s">
        <v>314</v>
      </c>
      <c r="S22" s="854"/>
      <c r="T22" s="853"/>
      <c r="U22" s="854"/>
      <c r="V22" s="853"/>
      <c r="W22" s="854"/>
      <c r="X22" s="854"/>
      <c r="Y22" s="853"/>
      <c r="Z22" s="854"/>
      <c r="AA22" s="854"/>
      <c r="AB22" s="853"/>
      <c r="AC22" s="854"/>
      <c r="AD22" s="853"/>
      <c r="AE22" s="854"/>
      <c r="AF22" s="855" t="s">
        <v>23</v>
      </c>
      <c r="AG22" s="854"/>
      <c r="AH22" s="854"/>
      <c r="AI22" s="854"/>
      <c r="AJ22" s="854"/>
      <c r="AK22" s="854"/>
      <c r="AL22" s="854"/>
      <c r="AM22" s="854"/>
      <c r="AN22" s="853" t="s">
        <v>307</v>
      </c>
      <c r="AO22" s="854"/>
      <c r="AP22" s="854"/>
      <c r="AQ22" s="854"/>
      <c r="AR22" s="854"/>
      <c r="AS22" s="853" t="s">
        <v>308</v>
      </c>
      <c r="AT22" s="854"/>
      <c r="AU22" s="854"/>
      <c r="AV22" s="417" t="s">
        <v>84</v>
      </c>
      <c r="AW22" s="856" t="s">
        <v>309</v>
      </c>
      <c r="AX22" s="854"/>
      <c r="AY22" s="854"/>
      <c r="AZ22" s="854"/>
      <c r="BA22" s="854"/>
      <c r="BB22" s="854"/>
      <c r="BC22" s="418">
        <v>151005016667</v>
      </c>
      <c r="BD22" s="419">
        <v>0</v>
      </c>
      <c r="BE22" s="418">
        <v>70997571</v>
      </c>
      <c r="BF22" s="419">
        <v>0</v>
      </c>
      <c r="BG22" s="418">
        <v>16309758997</v>
      </c>
      <c r="BH22" s="418">
        <v>-16309758997</v>
      </c>
      <c r="BI22" s="418">
        <v>16492712046</v>
      </c>
      <c r="BJ22" s="418">
        <v>-182953049</v>
      </c>
      <c r="BK22" s="418">
        <v>16512471340</v>
      </c>
      <c r="BL22" s="418">
        <v>-19759294</v>
      </c>
      <c r="BM22" s="418">
        <v>13198406249</v>
      </c>
      <c r="BN22" s="418">
        <v>3314065091</v>
      </c>
      <c r="BO22" s="418">
        <v>75976089</v>
      </c>
    </row>
    <row r="23" spans="1:67">
      <c r="N23" s="853" t="s">
        <v>33</v>
      </c>
      <c r="O23" s="854"/>
      <c r="P23" s="853" t="s">
        <v>313</v>
      </c>
      <c r="Q23" s="854"/>
      <c r="R23" s="853" t="s">
        <v>314</v>
      </c>
      <c r="S23" s="854"/>
      <c r="T23" s="853" t="s">
        <v>313</v>
      </c>
      <c r="U23" s="854"/>
      <c r="V23" s="853"/>
      <c r="W23" s="854"/>
      <c r="X23" s="854"/>
      <c r="Y23" s="853"/>
      <c r="Z23" s="854"/>
      <c r="AA23" s="854"/>
      <c r="AB23" s="853"/>
      <c r="AC23" s="854"/>
      <c r="AD23" s="853"/>
      <c r="AE23" s="854"/>
      <c r="AF23" s="855" t="s">
        <v>315</v>
      </c>
      <c r="AG23" s="854"/>
      <c r="AH23" s="854"/>
      <c r="AI23" s="854"/>
      <c r="AJ23" s="854"/>
      <c r="AK23" s="854"/>
      <c r="AL23" s="854"/>
      <c r="AM23" s="854"/>
      <c r="AN23" s="853" t="s">
        <v>307</v>
      </c>
      <c r="AO23" s="854"/>
      <c r="AP23" s="854"/>
      <c r="AQ23" s="854"/>
      <c r="AR23" s="854"/>
      <c r="AS23" s="853" t="s">
        <v>308</v>
      </c>
      <c r="AT23" s="854"/>
      <c r="AU23" s="854"/>
      <c r="AV23" s="417" t="s">
        <v>84</v>
      </c>
      <c r="AW23" s="856" t="s">
        <v>309</v>
      </c>
      <c r="AX23" s="854"/>
      <c r="AY23" s="854"/>
      <c r="AZ23" s="854"/>
      <c r="BA23" s="854"/>
      <c r="BB23" s="854"/>
      <c r="BC23" s="418">
        <v>113327000000</v>
      </c>
      <c r="BD23" s="419">
        <v>0</v>
      </c>
      <c r="BE23" s="419">
        <v>0</v>
      </c>
      <c r="BF23" s="419">
        <v>0</v>
      </c>
      <c r="BG23" s="418">
        <v>12992056181</v>
      </c>
      <c r="BH23" s="418">
        <v>-12992056181</v>
      </c>
      <c r="BI23" s="418">
        <v>12991980920</v>
      </c>
      <c r="BJ23" s="418">
        <v>75261</v>
      </c>
      <c r="BK23" s="418">
        <v>12991980920</v>
      </c>
      <c r="BL23" s="419">
        <v>0</v>
      </c>
      <c r="BM23" s="418">
        <v>12991980920</v>
      </c>
      <c r="BN23" s="419">
        <v>0</v>
      </c>
      <c r="BO23" s="418">
        <v>48806235</v>
      </c>
    </row>
    <row r="24" spans="1:67">
      <c r="N24" s="853" t="s">
        <v>33</v>
      </c>
      <c r="O24" s="854"/>
      <c r="P24" s="853" t="s">
        <v>313</v>
      </c>
      <c r="Q24" s="854"/>
      <c r="R24" s="853" t="s">
        <v>314</v>
      </c>
      <c r="S24" s="854"/>
      <c r="T24" s="853" t="s">
        <v>313</v>
      </c>
      <c r="U24" s="854"/>
      <c r="V24" s="853" t="s">
        <v>313</v>
      </c>
      <c r="W24" s="854"/>
      <c r="X24" s="854"/>
      <c r="Y24" s="853"/>
      <c r="Z24" s="854"/>
      <c r="AA24" s="854"/>
      <c r="AB24" s="853"/>
      <c r="AC24" s="854"/>
      <c r="AD24" s="853"/>
      <c r="AE24" s="854"/>
      <c r="AF24" s="855" t="s">
        <v>219</v>
      </c>
      <c r="AG24" s="854"/>
      <c r="AH24" s="854"/>
      <c r="AI24" s="854"/>
      <c r="AJ24" s="854"/>
      <c r="AK24" s="854"/>
      <c r="AL24" s="854"/>
      <c r="AM24" s="854"/>
      <c r="AN24" s="853" t="s">
        <v>307</v>
      </c>
      <c r="AO24" s="854"/>
      <c r="AP24" s="854"/>
      <c r="AQ24" s="854"/>
      <c r="AR24" s="854"/>
      <c r="AS24" s="853" t="s">
        <v>308</v>
      </c>
      <c r="AT24" s="854"/>
      <c r="AU24" s="854"/>
      <c r="AV24" s="417" t="s">
        <v>84</v>
      </c>
      <c r="AW24" s="856" t="s">
        <v>309</v>
      </c>
      <c r="AX24" s="854"/>
      <c r="AY24" s="854"/>
      <c r="AZ24" s="854"/>
      <c r="BA24" s="854"/>
      <c r="BB24" s="854"/>
      <c r="BC24" s="418">
        <v>87215000000</v>
      </c>
      <c r="BD24" s="419">
        <v>0</v>
      </c>
      <c r="BE24" s="419">
        <v>0</v>
      </c>
      <c r="BF24" s="419">
        <v>0</v>
      </c>
      <c r="BG24" s="418">
        <v>11207667296</v>
      </c>
      <c r="BH24" s="418">
        <v>-11207667296</v>
      </c>
      <c r="BI24" s="418">
        <v>11207603840</v>
      </c>
      <c r="BJ24" s="418">
        <v>63456</v>
      </c>
      <c r="BK24" s="418">
        <v>11207603840</v>
      </c>
      <c r="BL24" s="419">
        <v>0</v>
      </c>
      <c r="BM24" s="418">
        <v>11207603840</v>
      </c>
      <c r="BN24" s="419">
        <v>0</v>
      </c>
      <c r="BO24" s="418">
        <v>48806235</v>
      </c>
    </row>
    <row r="25" spans="1:67" s="433" customFormat="1">
      <c r="A25" s="433" t="str">
        <f>+B25&amp;"-"&amp;C25&amp;"-"&amp;D25&amp;"-"&amp;E25&amp;"-"&amp;F25&amp;"-"&amp;G25&amp;"-"&amp;AV25</f>
        <v>A-1-0-1-1-1-10</v>
      </c>
      <c r="B25" s="434" t="str">
        <f t="shared" ref="B25:B42" si="3">+N25</f>
        <v>A</v>
      </c>
      <c r="C25" s="434" t="str">
        <f t="shared" ref="C25:C42" si="4">+P25</f>
        <v>1</v>
      </c>
      <c r="D25" s="434" t="str">
        <f t="shared" ref="D25:D42" si="5">+R25</f>
        <v>0</v>
      </c>
      <c r="E25" s="434" t="str">
        <f t="shared" ref="E25:E42" si="6">+T25</f>
        <v>1</v>
      </c>
      <c r="F25" s="434" t="str">
        <f t="shared" ref="F25:F82" si="7">+V25</f>
        <v>1</v>
      </c>
      <c r="G25" s="434" t="str">
        <f t="shared" ref="G25:G82" si="8">+Y25</f>
        <v>1</v>
      </c>
      <c r="H25" s="434"/>
      <c r="I25" s="434"/>
      <c r="J25" s="434"/>
      <c r="K25" s="434"/>
      <c r="M25" s="447"/>
      <c r="N25" s="849" t="s">
        <v>33</v>
      </c>
      <c r="O25" s="850"/>
      <c r="P25" s="849" t="s">
        <v>313</v>
      </c>
      <c r="Q25" s="850"/>
      <c r="R25" s="849" t="s">
        <v>314</v>
      </c>
      <c r="S25" s="850"/>
      <c r="T25" s="849" t="s">
        <v>313</v>
      </c>
      <c r="U25" s="850"/>
      <c r="V25" s="849" t="s">
        <v>313</v>
      </c>
      <c r="W25" s="850"/>
      <c r="X25" s="850"/>
      <c r="Y25" s="849" t="s">
        <v>313</v>
      </c>
      <c r="Z25" s="850"/>
      <c r="AA25" s="850"/>
      <c r="AB25" s="849"/>
      <c r="AC25" s="850"/>
      <c r="AD25" s="849"/>
      <c r="AE25" s="850"/>
      <c r="AF25" s="852" t="s">
        <v>34</v>
      </c>
      <c r="AG25" s="850"/>
      <c r="AH25" s="850"/>
      <c r="AI25" s="850"/>
      <c r="AJ25" s="850"/>
      <c r="AK25" s="850"/>
      <c r="AL25" s="850"/>
      <c r="AM25" s="850"/>
      <c r="AN25" s="849" t="s">
        <v>307</v>
      </c>
      <c r="AO25" s="850"/>
      <c r="AP25" s="850"/>
      <c r="AQ25" s="850"/>
      <c r="AR25" s="850"/>
      <c r="AS25" s="849" t="s">
        <v>308</v>
      </c>
      <c r="AT25" s="850"/>
      <c r="AU25" s="850"/>
      <c r="AV25" s="435" t="s">
        <v>84</v>
      </c>
      <c r="AW25" s="851" t="s">
        <v>309</v>
      </c>
      <c r="AX25" s="850"/>
      <c r="AY25" s="850"/>
      <c r="AZ25" s="850"/>
      <c r="BA25" s="850"/>
      <c r="BB25" s="850"/>
      <c r="BC25" s="436">
        <v>81215000000</v>
      </c>
      <c r="BD25" s="437">
        <v>0</v>
      </c>
      <c r="BE25" s="437">
        <v>0</v>
      </c>
      <c r="BF25" s="437">
        <v>0</v>
      </c>
      <c r="BG25" s="436">
        <v>10122537822</v>
      </c>
      <c r="BH25" s="436">
        <v>-10122537822</v>
      </c>
      <c r="BI25" s="436">
        <v>10122525131</v>
      </c>
      <c r="BJ25" s="436">
        <v>12691</v>
      </c>
      <c r="BK25" s="436">
        <v>10122525131</v>
      </c>
      <c r="BL25" s="437">
        <v>0</v>
      </c>
      <c r="BM25" s="436">
        <v>10122525131</v>
      </c>
      <c r="BN25" s="437">
        <v>0</v>
      </c>
      <c r="BO25" s="437">
        <v>0</v>
      </c>
    </row>
    <row r="26" spans="1:67" s="433" customFormat="1">
      <c r="A26" s="433" t="str">
        <f t="shared" ref="A26:A27" si="9">+B26&amp;"-"&amp;C26&amp;"-"&amp;D26&amp;"-"&amp;E26&amp;"-"&amp;F26&amp;"-"&amp;G26&amp;"-"&amp;AV26</f>
        <v>A-1-0-1-1-2-10</v>
      </c>
      <c r="B26" s="434" t="str">
        <f t="shared" si="3"/>
        <v>A</v>
      </c>
      <c r="C26" s="434" t="str">
        <f t="shared" si="4"/>
        <v>1</v>
      </c>
      <c r="D26" s="434" t="str">
        <f t="shared" si="5"/>
        <v>0</v>
      </c>
      <c r="E26" s="434" t="str">
        <f t="shared" si="6"/>
        <v>1</v>
      </c>
      <c r="F26" s="434" t="str">
        <f t="shared" si="7"/>
        <v>1</v>
      </c>
      <c r="G26" s="434" t="str">
        <f t="shared" si="8"/>
        <v>2</v>
      </c>
      <c r="H26" s="434"/>
      <c r="I26" s="434"/>
      <c r="J26" s="434"/>
      <c r="K26" s="434"/>
      <c r="M26" s="447"/>
      <c r="N26" s="849" t="s">
        <v>33</v>
      </c>
      <c r="O26" s="850"/>
      <c r="P26" s="849" t="s">
        <v>313</v>
      </c>
      <c r="Q26" s="850"/>
      <c r="R26" s="849" t="s">
        <v>314</v>
      </c>
      <c r="S26" s="850"/>
      <c r="T26" s="849" t="s">
        <v>313</v>
      </c>
      <c r="U26" s="850"/>
      <c r="V26" s="849" t="s">
        <v>313</v>
      </c>
      <c r="W26" s="850"/>
      <c r="X26" s="850"/>
      <c r="Y26" s="849" t="s">
        <v>316</v>
      </c>
      <c r="Z26" s="850"/>
      <c r="AA26" s="850"/>
      <c r="AB26" s="849"/>
      <c r="AC26" s="850"/>
      <c r="AD26" s="849"/>
      <c r="AE26" s="850"/>
      <c r="AF26" s="852" t="s">
        <v>35</v>
      </c>
      <c r="AG26" s="850"/>
      <c r="AH26" s="850"/>
      <c r="AI26" s="850"/>
      <c r="AJ26" s="850"/>
      <c r="AK26" s="850"/>
      <c r="AL26" s="850"/>
      <c r="AM26" s="850"/>
      <c r="AN26" s="849" t="s">
        <v>307</v>
      </c>
      <c r="AO26" s="850"/>
      <c r="AP26" s="850"/>
      <c r="AQ26" s="850"/>
      <c r="AR26" s="850"/>
      <c r="AS26" s="849" t="s">
        <v>308</v>
      </c>
      <c r="AT26" s="850"/>
      <c r="AU26" s="850"/>
      <c r="AV26" s="435" t="s">
        <v>84</v>
      </c>
      <c r="AW26" s="851" t="s">
        <v>309</v>
      </c>
      <c r="AX26" s="850"/>
      <c r="AY26" s="850"/>
      <c r="AZ26" s="850"/>
      <c r="BA26" s="850"/>
      <c r="BB26" s="850"/>
      <c r="BC26" s="436">
        <v>5000000000</v>
      </c>
      <c r="BD26" s="437">
        <v>0</v>
      </c>
      <c r="BE26" s="437">
        <v>0</v>
      </c>
      <c r="BF26" s="437">
        <v>0</v>
      </c>
      <c r="BG26" s="436">
        <v>964310392</v>
      </c>
      <c r="BH26" s="436">
        <v>-964310392</v>
      </c>
      <c r="BI26" s="436">
        <v>964310392</v>
      </c>
      <c r="BJ26" s="437">
        <v>0</v>
      </c>
      <c r="BK26" s="436">
        <v>964310392</v>
      </c>
      <c r="BL26" s="437">
        <v>0</v>
      </c>
      <c r="BM26" s="436">
        <v>964310392</v>
      </c>
      <c r="BN26" s="437">
        <v>0</v>
      </c>
      <c r="BO26" s="437">
        <v>0</v>
      </c>
    </row>
    <row r="27" spans="1:67" s="433" customFormat="1">
      <c r="A27" s="433" t="str">
        <f t="shared" si="9"/>
        <v>A-1-0-1-1-4-10</v>
      </c>
      <c r="B27" s="434" t="str">
        <f t="shared" si="3"/>
        <v>A</v>
      </c>
      <c r="C27" s="434" t="str">
        <f t="shared" si="4"/>
        <v>1</v>
      </c>
      <c r="D27" s="434" t="str">
        <f t="shared" si="5"/>
        <v>0</v>
      </c>
      <c r="E27" s="434" t="str">
        <f t="shared" si="6"/>
        <v>1</v>
      </c>
      <c r="F27" s="434" t="str">
        <f t="shared" si="7"/>
        <v>1</v>
      </c>
      <c r="G27" s="434" t="str">
        <f t="shared" si="8"/>
        <v>4</v>
      </c>
      <c r="H27" s="434"/>
      <c r="I27" s="434"/>
      <c r="J27" s="434"/>
      <c r="K27" s="434"/>
      <c r="M27" s="447"/>
      <c r="N27" s="849" t="s">
        <v>33</v>
      </c>
      <c r="O27" s="850"/>
      <c r="P27" s="849" t="s">
        <v>313</v>
      </c>
      <c r="Q27" s="850"/>
      <c r="R27" s="849" t="s">
        <v>314</v>
      </c>
      <c r="S27" s="850"/>
      <c r="T27" s="849" t="s">
        <v>313</v>
      </c>
      <c r="U27" s="850"/>
      <c r="V27" s="849" t="s">
        <v>313</v>
      </c>
      <c r="W27" s="850"/>
      <c r="X27" s="850"/>
      <c r="Y27" s="849" t="s">
        <v>317</v>
      </c>
      <c r="Z27" s="850"/>
      <c r="AA27" s="850"/>
      <c r="AB27" s="849"/>
      <c r="AC27" s="850"/>
      <c r="AD27" s="849"/>
      <c r="AE27" s="850"/>
      <c r="AF27" s="852" t="s">
        <v>36</v>
      </c>
      <c r="AG27" s="850"/>
      <c r="AH27" s="850"/>
      <c r="AI27" s="850"/>
      <c r="AJ27" s="850"/>
      <c r="AK27" s="850"/>
      <c r="AL27" s="850"/>
      <c r="AM27" s="850"/>
      <c r="AN27" s="849" t="s">
        <v>307</v>
      </c>
      <c r="AO27" s="850"/>
      <c r="AP27" s="850"/>
      <c r="AQ27" s="850"/>
      <c r="AR27" s="850"/>
      <c r="AS27" s="849" t="s">
        <v>308</v>
      </c>
      <c r="AT27" s="850"/>
      <c r="AU27" s="850"/>
      <c r="AV27" s="435" t="s">
        <v>84</v>
      </c>
      <c r="AW27" s="851" t="s">
        <v>309</v>
      </c>
      <c r="AX27" s="850"/>
      <c r="AY27" s="850"/>
      <c r="AZ27" s="850"/>
      <c r="BA27" s="850"/>
      <c r="BB27" s="850"/>
      <c r="BC27" s="436">
        <v>1000000000</v>
      </c>
      <c r="BD27" s="437">
        <v>0</v>
      </c>
      <c r="BE27" s="437">
        <v>0</v>
      </c>
      <c r="BF27" s="437">
        <v>0</v>
      </c>
      <c r="BG27" s="436">
        <v>120819082</v>
      </c>
      <c r="BH27" s="436">
        <v>-120819082</v>
      </c>
      <c r="BI27" s="436">
        <v>120768317</v>
      </c>
      <c r="BJ27" s="436">
        <v>50765</v>
      </c>
      <c r="BK27" s="436">
        <v>120768317</v>
      </c>
      <c r="BL27" s="437">
        <v>0</v>
      </c>
      <c r="BM27" s="436">
        <v>120768317</v>
      </c>
      <c r="BN27" s="437">
        <v>0</v>
      </c>
      <c r="BO27" s="436">
        <v>48806235</v>
      </c>
    </row>
    <row r="28" spans="1:67" ht="14.45" customHeight="1">
      <c r="B28" s="427" t="str">
        <f t="shared" si="3"/>
        <v>A</v>
      </c>
      <c r="C28" s="427" t="str">
        <f t="shared" si="4"/>
        <v>1</v>
      </c>
      <c r="D28" s="427" t="str">
        <f t="shared" si="5"/>
        <v>0</v>
      </c>
      <c r="E28" s="427" t="str">
        <f t="shared" si="6"/>
        <v>1</v>
      </c>
      <c r="F28" s="427" t="str">
        <f t="shared" si="7"/>
        <v>4</v>
      </c>
      <c r="G28" s="427">
        <f t="shared" si="8"/>
        <v>0</v>
      </c>
      <c r="N28" s="853" t="s">
        <v>33</v>
      </c>
      <c r="O28" s="854"/>
      <c r="P28" s="853" t="s">
        <v>313</v>
      </c>
      <c r="Q28" s="854"/>
      <c r="R28" s="853" t="s">
        <v>314</v>
      </c>
      <c r="S28" s="854"/>
      <c r="T28" s="853" t="s">
        <v>313</v>
      </c>
      <c r="U28" s="854"/>
      <c r="V28" s="853" t="s">
        <v>317</v>
      </c>
      <c r="W28" s="854"/>
      <c r="X28" s="854"/>
      <c r="Y28" s="853"/>
      <c r="Z28" s="854"/>
      <c r="AA28" s="854"/>
      <c r="AB28" s="853"/>
      <c r="AC28" s="854"/>
      <c r="AD28" s="853"/>
      <c r="AE28" s="854"/>
      <c r="AF28" s="855" t="s">
        <v>220</v>
      </c>
      <c r="AG28" s="854"/>
      <c r="AH28" s="854"/>
      <c r="AI28" s="854"/>
      <c r="AJ28" s="854"/>
      <c r="AK28" s="854"/>
      <c r="AL28" s="854"/>
      <c r="AM28" s="854"/>
      <c r="AN28" s="853" t="s">
        <v>307</v>
      </c>
      <c r="AO28" s="854"/>
      <c r="AP28" s="854"/>
      <c r="AQ28" s="854"/>
      <c r="AR28" s="854"/>
      <c r="AS28" s="853" t="s">
        <v>308</v>
      </c>
      <c r="AT28" s="854"/>
      <c r="AU28" s="854"/>
      <c r="AV28" s="417" t="s">
        <v>84</v>
      </c>
      <c r="AW28" s="856" t="s">
        <v>309</v>
      </c>
      <c r="AX28" s="854"/>
      <c r="AY28" s="854"/>
      <c r="AZ28" s="854"/>
      <c r="BA28" s="854"/>
      <c r="BB28" s="854"/>
      <c r="BC28" s="418">
        <v>1525000000</v>
      </c>
      <c r="BD28" s="419">
        <v>0</v>
      </c>
      <c r="BE28" s="419">
        <v>0</v>
      </c>
      <c r="BF28" s="419">
        <v>0</v>
      </c>
      <c r="BG28" s="418">
        <v>187674746</v>
      </c>
      <c r="BH28" s="418">
        <v>-187674746</v>
      </c>
      <c r="BI28" s="418">
        <v>187674746</v>
      </c>
      <c r="BJ28" s="419">
        <v>0</v>
      </c>
      <c r="BK28" s="418">
        <v>187674746</v>
      </c>
      <c r="BL28" s="419">
        <v>0</v>
      </c>
      <c r="BM28" s="418">
        <v>187674746</v>
      </c>
      <c r="BN28" s="419">
        <v>0</v>
      </c>
      <c r="BO28" s="419">
        <v>0</v>
      </c>
    </row>
    <row r="29" spans="1:67" s="433" customFormat="1">
      <c r="A29" s="433" t="str">
        <f t="shared" ref="A29:A41" si="10">+B29&amp;"-"&amp;C29&amp;"-"&amp;D29&amp;"-"&amp;E29&amp;"-"&amp;F29&amp;"-"&amp;G29&amp;"-"&amp;AV29</f>
        <v>A-1-0-1-4-2-10</v>
      </c>
      <c r="B29" s="434" t="str">
        <f t="shared" si="3"/>
        <v>A</v>
      </c>
      <c r="C29" s="434" t="str">
        <f t="shared" si="4"/>
        <v>1</v>
      </c>
      <c r="D29" s="434" t="str">
        <f t="shared" si="5"/>
        <v>0</v>
      </c>
      <c r="E29" s="434" t="str">
        <f t="shared" si="6"/>
        <v>1</v>
      </c>
      <c r="F29" s="434" t="str">
        <f t="shared" si="7"/>
        <v>4</v>
      </c>
      <c r="G29" s="434" t="str">
        <f t="shared" si="8"/>
        <v>2</v>
      </c>
      <c r="H29" s="434"/>
      <c r="I29" s="434"/>
      <c r="J29" s="434"/>
      <c r="K29" s="434"/>
      <c r="M29" s="447"/>
      <c r="N29" s="849" t="s">
        <v>33</v>
      </c>
      <c r="O29" s="850"/>
      <c r="P29" s="849" t="s">
        <v>313</v>
      </c>
      <c r="Q29" s="850"/>
      <c r="R29" s="849" t="s">
        <v>314</v>
      </c>
      <c r="S29" s="850"/>
      <c r="T29" s="849" t="s">
        <v>313</v>
      </c>
      <c r="U29" s="850"/>
      <c r="V29" s="849" t="s">
        <v>317</v>
      </c>
      <c r="W29" s="850"/>
      <c r="X29" s="850"/>
      <c r="Y29" s="849" t="s">
        <v>316</v>
      </c>
      <c r="Z29" s="850"/>
      <c r="AA29" s="850"/>
      <c r="AB29" s="849"/>
      <c r="AC29" s="850"/>
      <c r="AD29" s="849"/>
      <c r="AE29" s="850"/>
      <c r="AF29" s="852" t="s">
        <v>37</v>
      </c>
      <c r="AG29" s="850"/>
      <c r="AH29" s="850"/>
      <c r="AI29" s="850"/>
      <c r="AJ29" s="850"/>
      <c r="AK29" s="850"/>
      <c r="AL29" s="850"/>
      <c r="AM29" s="850"/>
      <c r="AN29" s="849" t="s">
        <v>307</v>
      </c>
      <c r="AO29" s="850"/>
      <c r="AP29" s="850"/>
      <c r="AQ29" s="850"/>
      <c r="AR29" s="850"/>
      <c r="AS29" s="849" t="s">
        <v>308</v>
      </c>
      <c r="AT29" s="850"/>
      <c r="AU29" s="850"/>
      <c r="AV29" s="435" t="s">
        <v>84</v>
      </c>
      <c r="AW29" s="851" t="s">
        <v>309</v>
      </c>
      <c r="AX29" s="850"/>
      <c r="AY29" s="850"/>
      <c r="AZ29" s="850"/>
      <c r="BA29" s="850"/>
      <c r="BB29" s="850"/>
      <c r="BC29" s="436">
        <v>1525000000</v>
      </c>
      <c r="BD29" s="437">
        <v>0</v>
      </c>
      <c r="BE29" s="437">
        <v>0</v>
      </c>
      <c r="BF29" s="437">
        <v>0</v>
      </c>
      <c r="BG29" s="436">
        <v>187674746</v>
      </c>
      <c r="BH29" s="436">
        <v>-187674746</v>
      </c>
      <c r="BI29" s="436">
        <v>187674746</v>
      </c>
      <c r="BJ29" s="436">
        <v>0</v>
      </c>
      <c r="BK29" s="436">
        <v>187674746</v>
      </c>
      <c r="BL29" s="437">
        <v>0</v>
      </c>
      <c r="BM29" s="436">
        <v>187674746</v>
      </c>
      <c r="BN29" s="437">
        <v>0</v>
      </c>
      <c r="BO29" s="436">
        <v>0</v>
      </c>
    </row>
    <row r="30" spans="1:67" ht="14.45" customHeight="1">
      <c r="B30" s="427" t="str">
        <f t="shared" si="3"/>
        <v>A</v>
      </c>
      <c r="C30" s="427" t="str">
        <f t="shared" si="4"/>
        <v>1</v>
      </c>
      <c r="D30" s="427" t="str">
        <f t="shared" si="5"/>
        <v>0</v>
      </c>
      <c r="E30" s="427" t="str">
        <f t="shared" si="6"/>
        <v>1</v>
      </c>
      <c r="F30" s="427" t="str">
        <f t="shared" si="7"/>
        <v>5</v>
      </c>
      <c r="G30" s="427">
        <f t="shared" si="8"/>
        <v>0</v>
      </c>
      <c r="N30" s="853" t="s">
        <v>33</v>
      </c>
      <c r="O30" s="854"/>
      <c r="P30" s="853" t="s">
        <v>313</v>
      </c>
      <c r="Q30" s="854"/>
      <c r="R30" s="853" t="s">
        <v>314</v>
      </c>
      <c r="S30" s="854"/>
      <c r="T30" s="853" t="s">
        <v>313</v>
      </c>
      <c r="U30" s="854"/>
      <c r="V30" s="853" t="s">
        <v>318</v>
      </c>
      <c r="W30" s="854"/>
      <c r="X30" s="854"/>
      <c r="Y30" s="853"/>
      <c r="Z30" s="854"/>
      <c r="AA30" s="854"/>
      <c r="AB30" s="853"/>
      <c r="AC30" s="854"/>
      <c r="AD30" s="853"/>
      <c r="AE30" s="854"/>
      <c r="AF30" s="855" t="s">
        <v>222</v>
      </c>
      <c r="AG30" s="854"/>
      <c r="AH30" s="854"/>
      <c r="AI30" s="854"/>
      <c r="AJ30" s="854"/>
      <c r="AK30" s="854"/>
      <c r="AL30" s="854"/>
      <c r="AM30" s="854"/>
      <c r="AN30" s="853" t="s">
        <v>307</v>
      </c>
      <c r="AO30" s="854"/>
      <c r="AP30" s="854"/>
      <c r="AQ30" s="854"/>
      <c r="AR30" s="854"/>
      <c r="AS30" s="853" t="s">
        <v>308</v>
      </c>
      <c r="AT30" s="854"/>
      <c r="AU30" s="854"/>
      <c r="AV30" s="417" t="s">
        <v>84</v>
      </c>
      <c r="AW30" s="856" t="s">
        <v>309</v>
      </c>
      <c r="AX30" s="854"/>
      <c r="AY30" s="854"/>
      <c r="AZ30" s="854"/>
      <c r="BA30" s="854"/>
      <c r="BB30" s="854"/>
      <c r="BC30" s="418">
        <v>24015000000</v>
      </c>
      <c r="BD30" s="419">
        <v>0</v>
      </c>
      <c r="BE30" s="419">
        <v>0</v>
      </c>
      <c r="BF30" s="419">
        <v>0</v>
      </c>
      <c r="BG30" s="418">
        <v>1551699270</v>
      </c>
      <c r="BH30" s="418">
        <v>-1551699270</v>
      </c>
      <c r="BI30" s="418">
        <v>1551694445</v>
      </c>
      <c r="BJ30" s="418">
        <v>4825</v>
      </c>
      <c r="BK30" s="418">
        <v>1551694445</v>
      </c>
      <c r="BL30" s="419">
        <v>0</v>
      </c>
      <c r="BM30" s="418">
        <v>1551694445</v>
      </c>
      <c r="BN30" s="419">
        <v>0</v>
      </c>
      <c r="BO30" s="419">
        <v>0</v>
      </c>
    </row>
    <row r="31" spans="1:67" s="433" customFormat="1">
      <c r="A31" s="433" t="str">
        <f t="shared" si="10"/>
        <v>A-1-0-1-5-1-10</v>
      </c>
      <c r="B31" s="434" t="str">
        <f t="shared" si="3"/>
        <v>A</v>
      </c>
      <c r="C31" s="434" t="str">
        <f t="shared" si="4"/>
        <v>1</v>
      </c>
      <c r="D31" s="434" t="str">
        <f t="shared" si="5"/>
        <v>0</v>
      </c>
      <c r="E31" s="434" t="str">
        <f t="shared" si="6"/>
        <v>1</v>
      </c>
      <c r="F31" s="434" t="str">
        <f t="shared" si="7"/>
        <v>5</v>
      </c>
      <c r="G31" s="434" t="str">
        <f t="shared" si="8"/>
        <v>1</v>
      </c>
      <c r="H31" s="434"/>
      <c r="I31" s="434"/>
      <c r="J31" s="434"/>
      <c r="K31" s="434"/>
      <c r="M31" s="447"/>
      <c r="N31" s="849" t="s">
        <v>33</v>
      </c>
      <c r="O31" s="850"/>
      <c r="P31" s="849" t="s">
        <v>313</v>
      </c>
      <c r="Q31" s="850"/>
      <c r="R31" s="849" t="s">
        <v>314</v>
      </c>
      <c r="S31" s="850"/>
      <c r="T31" s="849" t="s">
        <v>313</v>
      </c>
      <c r="U31" s="850"/>
      <c r="V31" s="849" t="s">
        <v>318</v>
      </c>
      <c r="W31" s="850"/>
      <c r="X31" s="850"/>
      <c r="Y31" s="849" t="s">
        <v>313</v>
      </c>
      <c r="Z31" s="850"/>
      <c r="AA31" s="850"/>
      <c r="AB31" s="849"/>
      <c r="AC31" s="850"/>
      <c r="AD31" s="849"/>
      <c r="AE31" s="850"/>
      <c r="AF31" s="852" t="s">
        <v>38</v>
      </c>
      <c r="AG31" s="850"/>
      <c r="AH31" s="850"/>
      <c r="AI31" s="850"/>
      <c r="AJ31" s="850"/>
      <c r="AK31" s="850"/>
      <c r="AL31" s="850"/>
      <c r="AM31" s="850"/>
      <c r="AN31" s="849" t="s">
        <v>307</v>
      </c>
      <c r="AO31" s="850"/>
      <c r="AP31" s="850"/>
      <c r="AQ31" s="850"/>
      <c r="AR31" s="850"/>
      <c r="AS31" s="849" t="s">
        <v>308</v>
      </c>
      <c r="AT31" s="850"/>
      <c r="AU31" s="850"/>
      <c r="AV31" s="435" t="s">
        <v>84</v>
      </c>
      <c r="AW31" s="851" t="s">
        <v>309</v>
      </c>
      <c r="AX31" s="850"/>
      <c r="AY31" s="850"/>
      <c r="AZ31" s="850"/>
      <c r="BA31" s="850"/>
      <c r="BB31" s="850"/>
      <c r="BC31" s="436">
        <v>3150962889</v>
      </c>
      <c r="BD31" s="437">
        <v>0</v>
      </c>
      <c r="BE31" s="437">
        <v>0</v>
      </c>
      <c r="BF31" s="437">
        <v>0</v>
      </c>
      <c r="BG31" s="436">
        <v>374469666</v>
      </c>
      <c r="BH31" s="436">
        <v>-374469666</v>
      </c>
      <c r="BI31" s="436">
        <v>374469666</v>
      </c>
      <c r="BJ31" s="436">
        <v>0</v>
      </c>
      <c r="BK31" s="436">
        <v>374469666</v>
      </c>
      <c r="BL31" s="437">
        <v>0</v>
      </c>
      <c r="BM31" s="436">
        <v>374469666</v>
      </c>
      <c r="BN31" s="437">
        <v>0</v>
      </c>
      <c r="BO31" s="436">
        <v>0</v>
      </c>
    </row>
    <row r="32" spans="1:67" s="433" customFormat="1">
      <c r="A32" s="433" t="str">
        <f t="shared" si="10"/>
        <v>A-1-0-1-5-2-10</v>
      </c>
      <c r="B32" s="434" t="str">
        <f t="shared" si="3"/>
        <v>A</v>
      </c>
      <c r="C32" s="434" t="str">
        <f t="shared" si="4"/>
        <v>1</v>
      </c>
      <c r="D32" s="434" t="str">
        <f t="shared" si="5"/>
        <v>0</v>
      </c>
      <c r="E32" s="434" t="str">
        <f t="shared" si="6"/>
        <v>1</v>
      </c>
      <c r="F32" s="434" t="str">
        <f t="shared" si="7"/>
        <v>5</v>
      </c>
      <c r="G32" s="434" t="str">
        <f t="shared" si="8"/>
        <v>2</v>
      </c>
      <c r="H32" s="434"/>
      <c r="I32" s="434"/>
      <c r="J32" s="434"/>
      <c r="K32" s="434"/>
      <c r="M32" s="447"/>
      <c r="N32" s="849" t="s">
        <v>33</v>
      </c>
      <c r="O32" s="850"/>
      <c r="P32" s="849" t="s">
        <v>313</v>
      </c>
      <c r="Q32" s="850"/>
      <c r="R32" s="849" t="s">
        <v>314</v>
      </c>
      <c r="S32" s="850"/>
      <c r="T32" s="849" t="s">
        <v>313</v>
      </c>
      <c r="U32" s="850"/>
      <c r="V32" s="849" t="s">
        <v>318</v>
      </c>
      <c r="W32" s="850"/>
      <c r="X32" s="850"/>
      <c r="Y32" s="849" t="s">
        <v>316</v>
      </c>
      <c r="Z32" s="850"/>
      <c r="AA32" s="850"/>
      <c r="AB32" s="849"/>
      <c r="AC32" s="850"/>
      <c r="AD32" s="849"/>
      <c r="AE32" s="850"/>
      <c r="AF32" s="852" t="s">
        <v>39</v>
      </c>
      <c r="AG32" s="850"/>
      <c r="AH32" s="850"/>
      <c r="AI32" s="850"/>
      <c r="AJ32" s="850"/>
      <c r="AK32" s="850"/>
      <c r="AL32" s="850"/>
      <c r="AM32" s="850"/>
      <c r="AN32" s="849" t="s">
        <v>307</v>
      </c>
      <c r="AO32" s="850"/>
      <c r="AP32" s="850"/>
      <c r="AQ32" s="850"/>
      <c r="AR32" s="850"/>
      <c r="AS32" s="849" t="s">
        <v>308</v>
      </c>
      <c r="AT32" s="850"/>
      <c r="AU32" s="850"/>
      <c r="AV32" s="435" t="s">
        <v>84</v>
      </c>
      <c r="AW32" s="851" t="s">
        <v>309</v>
      </c>
      <c r="AX32" s="850"/>
      <c r="AY32" s="850"/>
      <c r="AZ32" s="850"/>
      <c r="BA32" s="850"/>
      <c r="BB32" s="850"/>
      <c r="BC32" s="436">
        <v>2597340556</v>
      </c>
      <c r="BD32" s="437">
        <v>0</v>
      </c>
      <c r="BE32" s="437">
        <v>0</v>
      </c>
      <c r="BF32" s="437">
        <v>0</v>
      </c>
      <c r="BG32" s="436">
        <v>267904639</v>
      </c>
      <c r="BH32" s="436">
        <v>-267904639</v>
      </c>
      <c r="BI32" s="436">
        <v>267904639</v>
      </c>
      <c r="BJ32" s="436">
        <v>0</v>
      </c>
      <c r="BK32" s="436">
        <v>267904639</v>
      </c>
      <c r="BL32" s="437">
        <v>0</v>
      </c>
      <c r="BM32" s="436">
        <v>267904639</v>
      </c>
      <c r="BN32" s="437">
        <v>0</v>
      </c>
      <c r="BO32" s="436">
        <v>0</v>
      </c>
    </row>
    <row r="33" spans="1:67" s="433" customFormat="1">
      <c r="A33" s="433" t="str">
        <f t="shared" si="10"/>
        <v>A-1-0-1-5-14-10</v>
      </c>
      <c r="B33" s="434" t="str">
        <f t="shared" si="3"/>
        <v>A</v>
      </c>
      <c r="C33" s="434" t="str">
        <f t="shared" si="4"/>
        <v>1</v>
      </c>
      <c r="D33" s="434" t="str">
        <f t="shared" si="5"/>
        <v>0</v>
      </c>
      <c r="E33" s="434" t="str">
        <f t="shared" si="6"/>
        <v>1</v>
      </c>
      <c r="F33" s="434" t="str">
        <f t="shared" si="7"/>
        <v>5</v>
      </c>
      <c r="G33" s="434" t="str">
        <f t="shared" si="8"/>
        <v>14</v>
      </c>
      <c r="H33" s="434"/>
      <c r="I33" s="434"/>
      <c r="J33" s="434"/>
      <c r="K33" s="434"/>
      <c r="M33" s="447"/>
      <c r="N33" s="849" t="s">
        <v>33</v>
      </c>
      <c r="O33" s="850"/>
      <c r="P33" s="849" t="s">
        <v>313</v>
      </c>
      <c r="Q33" s="850"/>
      <c r="R33" s="849" t="s">
        <v>314</v>
      </c>
      <c r="S33" s="850"/>
      <c r="T33" s="849" t="s">
        <v>313</v>
      </c>
      <c r="U33" s="850"/>
      <c r="V33" s="849" t="s">
        <v>318</v>
      </c>
      <c r="W33" s="850"/>
      <c r="X33" s="850"/>
      <c r="Y33" s="849" t="s">
        <v>319</v>
      </c>
      <c r="Z33" s="850"/>
      <c r="AA33" s="850"/>
      <c r="AB33" s="849"/>
      <c r="AC33" s="850"/>
      <c r="AD33" s="849"/>
      <c r="AE33" s="850"/>
      <c r="AF33" s="852" t="s">
        <v>40</v>
      </c>
      <c r="AG33" s="850"/>
      <c r="AH33" s="850"/>
      <c r="AI33" s="850"/>
      <c r="AJ33" s="850"/>
      <c r="AK33" s="850"/>
      <c r="AL33" s="850"/>
      <c r="AM33" s="850"/>
      <c r="AN33" s="849" t="s">
        <v>307</v>
      </c>
      <c r="AO33" s="850"/>
      <c r="AP33" s="850"/>
      <c r="AQ33" s="850"/>
      <c r="AR33" s="850"/>
      <c r="AS33" s="849" t="s">
        <v>308</v>
      </c>
      <c r="AT33" s="850"/>
      <c r="AU33" s="850"/>
      <c r="AV33" s="435" t="s">
        <v>84</v>
      </c>
      <c r="AW33" s="851" t="s">
        <v>309</v>
      </c>
      <c r="AX33" s="850"/>
      <c r="AY33" s="850"/>
      <c r="AZ33" s="850"/>
      <c r="BA33" s="850"/>
      <c r="BB33" s="850"/>
      <c r="BC33" s="436">
        <v>4253886505</v>
      </c>
      <c r="BD33" s="437">
        <v>0</v>
      </c>
      <c r="BE33" s="437">
        <v>0</v>
      </c>
      <c r="BF33" s="437">
        <v>0</v>
      </c>
      <c r="BG33" s="436">
        <v>5694910</v>
      </c>
      <c r="BH33" s="436">
        <v>-5694910</v>
      </c>
      <c r="BI33" s="436">
        <v>5694910</v>
      </c>
      <c r="BJ33" s="436">
        <v>0</v>
      </c>
      <c r="BK33" s="436">
        <v>5694910</v>
      </c>
      <c r="BL33" s="437">
        <v>0</v>
      </c>
      <c r="BM33" s="436">
        <v>5694910</v>
      </c>
      <c r="BN33" s="437">
        <v>0</v>
      </c>
      <c r="BO33" s="436">
        <v>0</v>
      </c>
    </row>
    <row r="34" spans="1:67" s="433" customFormat="1">
      <c r="A34" s="433" t="str">
        <f t="shared" si="10"/>
        <v>A-1-0-1-5-15-10</v>
      </c>
      <c r="B34" s="434" t="str">
        <f t="shared" si="3"/>
        <v>A</v>
      </c>
      <c r="C34" s="434" t="str">
        <f t="shared" si="4"/>
        <v>1</v>
      </c>
      <c r="D34" s="434" t="str">
        <f t="shared" si="5"/>
        <v>0</v>
      </c>
      <c r="E34" s="434" t="str">
        <f t="shared" si="6"/>
        <v>1</v>
      </c>
      <c r="F34" s="434" t="str">
        <f t="shared" si="7"/>
        <v>5</v>
      </c>
      <c r="G34" s="434" t="str">
        <f t="shared" si="8"/>
        <v>15</v>
      </c>
      <c r="H34" s="434"/>
      <c r="I34" s="434"/>
      <c r="J34" s="434"/>
      <c r="K34" s="434"/>
      <c r="M34" s="447"/>
      <c r="N34" s="849" t="s">
        <v>33</v>
      </c>
      <c r="O34" s="850"/>
      <c r="P34" s="849" t="s">
        <v>313</v>
      </c>
      <c r="Q34" s="850"/>
      <c r="R34" s="849" t="s">
        <v>314</v>
      </c>
      <c r="S34" s="850"/>
      <c r="T34" s="849" t="s">
        <v>313</v>
      </c>
      <c r="U34" s="850"/>
      <c r="V34" s="849" t="s">
        <v>318</v>
      </c>
      <c r="W34" s="850"/>
      <c r="X34" s="850"/>
      <c r="Y34" s="849" t="s">
        <v>320</v>
      </c>
      <c r="Z34" s="850"/>
      <c r="AA34" s="850"/>
      <c r="AB34" s="849"/>
      <c r="AC34" s="850"/>
      <c r="AD34" s="849"/>
      <c r="AE34" s="850"/>
      <c r="AF34" s="852" t="s">
        <v>41</v>
      </c>
      <c r="AG34" s="850"/>
      <c r="AH34" s="850"/>
      <c r="AI34" s="850"/>
      <c r="AJ34" s="850"/>
      <c r="AK34" s="850"/>
      <c r="AL34" s="850"/>
      <c r="AM34" s="850"/>
      <c r="AN34" s="849" t="s">
        <v>307</v>
      </c>
      <c r="AO34" s="850"/>
      <c r="AP34" s="850"/>
      <c r="AQ34" s="850"/>
      <c r="AR34" s="850"/>
      <c r="AS34" s="849" t="s">
        <v>308</v>
      </c>
      <c r="AT34" s="850"/>
      <c r="AU34" s="850"/>
      <c r="AV34" s="435" t="s">
        <v>84</v>
      </c>
      <c r="AW34" s="851" t="s">
        <v>309</v>
      </c>
      <c r="AX34" s="850"/>
      <c r="AY34" s="850"/>
      <c r="AZ34" s="850"/>
      <c r="BA34" s="850"/>
      <c r="BB34" s="850"/>
      <c r="BC34" s="436">
        <v>4008125026</v>
      </c>
      <c r="BD34" s="437">
        <v>0</v>
      </c>
      <c r="BE34" s="437">
        <v>0</v>
      </c>
      <c r="BF34" s="437">
        <v>0</v>
      </c>
      <c r="BG34" s="436">
        <v>663858625</v>
      </c>
      <c r="BH34" s="436">
        <v>-663858625</v>
      </c>
      <c r="BI34" s="436">
        <v>663853866</v>
      </c>
      <c r="BJ34" s="436">
        <v>4759</v>
      </c>
      <c r="BK34" s="436">
        <v>663853866</v>
      </c>
      <c r="BL34" s="437">
        <v>0</v>
      </c>
      <c r="BM34" s="436">
        <v>663853866</v>
      </c>
      <c r="BN34" s="437">
        <v>0</v>
      </c>
      <c r="BO34" s="436">
        <v>0</v>
      </c>
    </row>
    <row r="35" spans="1:67" s="433" customFormat="1">
      <c r="A35" s="433" t="str">
        <f t="shared" si="10"/>
        <v>A-1-0-1-5-16-10</v>
      </c>
      <c r="B35" s="434" t="str">
        <f t="shared" si="3"/>
        <v>A</v>
      </c>
      <c r="C35" s="434" t="str">
        <f t="shared" si="4"/>
        <v>1</v>
      </c>
      <c r="D35" s="434" t="str">
        <f t="shared" si="5"/>
        <v>0</v>
      </c>
      <c r="E35" s="434" t="str">
        <f t="shared" si="6"/>
        <v>1</v>
      </c>
      <c r="F35" s="434" t="str">
        <f t="shared" si="7"/>
        <v>5</v>
      </c>
      <c r="G35" s="434" t="str">
        <f t="shared" si="8"/>
        <v>16</v>
      </c>
      <c r="H35" s="434"/>
      <c r="I35" s="434"/>
      <c r="J35" s="434"/>
      <c r="K35" s="434"/>
      <c r="M35" s="447"/>
      <c r="N35" s="849" t="s">
        <v>33</v>
      </c>
      <c r="O35" s="850"/>
      <c r="P35" s="849" t="s">
        <v>313</v>
      </c>
      <c r="Q35" s="850"/>
      <c r="R35" s="849" t="s">
        <v>314</v>
      </c>
      <c r="S35" s="850"/>
      <c r="T35" s="849" t="s">
        <v>313</v>
      </c>
      <c r="U35" s="850"/>
      <c r="V35" s="849" t="s">
        <v>318</v>
      </c>
      <c r="W35" s="850"/>
      <c r="X35" s="850"/>
      <c r="Y35" s="849" t="s">
        <v>42</v>
      </c>
      <c r="Z35" s="850"/>
      <c r="AA35" s="850"/>
      <c r="AB35" s="849"/>
      <c r="AC35" s="850"/>
      <c r="AD35" s="849"/>
      <c r="AE35" s="850"/>
      <c r="AF35" s="852" t="s">
        <v>43</v>
      </c>
      <c r="AG35" s="850"/>
      <c r="AH35" s="850"/>
      <c r="AI35" s="850"/>
      <c r="AJ35" s="850"/>
      <c r="AK35" s="850"/>
      <c r="AL35" s="850"/>
      <c r="AM35" s="850"/>
      <c r="AN35" s="849" t="s">
        <v>307</v>
      </c>
      <c r="AO35" s="850"/>
      <c r="AP35" s="850"/>
      <c r="AQ35" s="850"/>
      <c r="AR35" s="850"/>
      <c r="AS35" s="849" t="s">
        <v>308</v>
      </c>
      <c r="AT35" s="850"/>
      <c r="AU35" s="850"/>
      <c r="AV35" s="435" t="s">
        <v>84</v>
      </c>
      <c r="AW35" s="851" t="s">
        <v>309</v>
      </c>
      <c r="AX35" s="850"/>
      <c r="AY35" s="850"/>
      <c r="AZ35" s="850"/>
      <c r="BA35" s="850"/>
      <c r="BB35" s="850"/>
      <c r="BC35" s="436">
        <v>7990939236</v>
      </c>
      <c r="BD35" s="437">
        <v>0</v>
      </c>
      <c r="BE35" s="437">
        <v>0</v>
      </c>
      <c r="BF35" s="437">
        <v>0</v>
      </c>
      <c r="BG35" s="436">
        <v>4141962</v>
      </c>
      <c r="BH35" s="436">
        <v>-4141962</v>
      </c>
      <c r="BI35" s="436">
        <v>4141896</v>
      </c>
      <c r="BJ35" s="436">
        <v>66</v>
      </c>
      <c r="BK35" s="436">
        <v>4141896</v>
      </c>
      <c r="BL35" s="437">
        <v>0</v>
      </c>
      <c r="BM35" s="436">
        <v>4141896</v>
      </c>
      <c r="BN35" s="437">
        <v>0</v>
      </c>
      <c r="BO35" s="436">
        <v>0</v>
      </c>
    </row>
    <row r="36" spans="1:67" s="433" customFormat="1">
      <c r="A36" s="433" t="str">
        <f t="shared" si="10"/>
        <v>A-1-0-1-5-22-10</v>
      </c>
      <c r="B36" s="434" t="str">
        <f t="shared" si="3"/>
        <v>A</v>
      </c>
      <c r="C36" s="434" t="str">
        <f t="shared" si="4"/>
        <v>1</v>
      </c>
      <c r="D36" s="434" t="str">
        <f t="shared" si="5"/>
        <v>0</v>
      </c>
      <c r="E36" s="434" t="str">
        <f t="shared" si="6"/>
        <v>1</v>
      </c>
      <c r="F36" s="434" t="str">
        <f t="shared" si="7"/>
        <v>5</v>
      </c>
      <c r="G36" s="434" t="str">
        <f t="shared" si="8"/>
        <v>22</v>
      </c>
      <c r="H36" s="434"/>
      <c r="I36" s="434"/>
      <c r="J36" s="434"/>
      <c r="K36" s="434"/>
      <c r="M36" s="447"/>
      <c r="N36" s="849" t="s">
        <v>33</v>
      </c>
      <c r="O36" s="850"/>
      <c r="P36" s="849" t="s">
        <v>313</v>
      </c>
      <c r="Q36" s="850"/>
      <c r="R36" s="849" t="s">
        <v>314</v>
      </c>
      <c r="S36" s="850"/>
      <c r="T36" s="849" t="s">
        <v>313</v>
      </c>
      <c r="U36" s="850"/>
      <c r="V36" s="849" t="s">
        <v>318</v>
      </c>
      <c r="W36" s="850"/>
      <c r="X36" s="850"/>
      <c r="Y36" s="849" t="s">
        <v>321</v>
      </c>
      <c r="Z36" s="850"/>
      <c r="AA36" s="850"/>
      <c r="AB36" s="849"/>
      <c r="AC36" s="850"/>
      <c r="AD36" s="849"/>
      <c r="AE36" s="850"/>
      <c r="AF36" s="852" t="s">
        <v>44</v>
      </c>
      <c r="AG36" s="850"/>
      <c r="AH36" s="850"/>
      <c r="AI36" s="850"/>
      <c r="AJ36" s="850"/>
      <c r="AK36" s="850"/>
      <c r="AL36" s="850"/>
      <c r="AM36" s="850"/>
      <c r="AN36" s="849" t="s">
        <v>307</v>
      </c>
      <c r="AO36" s="850"/>
      <c r="AP36" s="850"/>
      <c r="AQ36" s="850"/>
      <c r="AR36" s="850"/>
      <c r="AS36" s="849" t="s">
        <v>308</v>
      </c>
      <c r="AT36" s="850"/>
      <c r="AU36" s="850"/>
      <c r="AV36" s="435" t="s">
        <v>84</v>
      </c>
      <c r="AW36" s="851" t="s">
        <v>309</v>
      </c>
      <c r="AX36" s="850"/>
      <c r="AY36" s="850"/>
      <c r="AZ36" s="850"/>
      <c r="BA36" s="850"/>
      <c r="BB36" s="850"/>
      <c r="BC36" s="436">
        <v>2013745788</v>
      </c>
      <c r="BD36" s="437">
        <v>0</v>
      </c>
      <c r="BE36" s="437">
        <v>0</v>
      </c>
      <c r="BF36" s="437">
        <v>0</v>
      </c>
      <c r="BG36" s="436">
        <v>235629468</v>
      </c>
      <c r="BH36" s="436">
        <v>-235629468</v>
      </c>
      <c r="BI36" s="436">
        <v>235629468</v>
      </c>
      <c r="BJ36" s="436">
        <v>0</v>
      </c>
      <c r="BK36" s="436">
        <v>235629468</v>
      </c>
      <c r="BL36" s="437">
        <v>0</v>
      </c>
      <c r="BM36" s="436">
        <v>235629468</v>
      </c>
      <c r="BN36" s="437">
        <v>0</v>
      </c>
      <c r="BO36" s="436">
        <v>0</v>
      </c>
    </row>
    <row r="37" spans="1:67" ht="14.45" customHeight="1">
      <c r="B37" s="427" t="str">
        <f t="shared" si="3"/>
        <v>A</v>
      </c>
      <c r="C37" s="427" t="str">
        <f t="shared" si="4"/>
        <v>1</v>
      </c>
      <c r="D37" s="427" t="str">
        <f t="shared" si="5"/>
        <v>0</v>
      </c>
      <c r="E37" s="427" t="str">
        <f t="shared" si="6"/>
        <v>1</v>
      </c>
      <c r="F37" s="427" t="str">
        <f t="shared" si="7"/>
        <v>9</v>
      </c>
      <c r="G37" s="427">
        <f t="shared" si="8"/>
        <v>0</v>
      </c>
      <c r="N37" s="853" t="s">
        <v>33</v>
      </c>
      <c r="O37" s="854"/>
      <c r="P37" s="853" t="s">
        <v>313</v>
      </c>
      <c r="Q37" s="854"/>
      <c r="R37" s="853" t="s">
        <v>314</v>
      </c>
      <c r="S37" s="854"/>
      <c r="T37" s="853" t="s">
        <v>313</v>
      </c>
      <c r="U37" s="854"/>
      <c r="V37" s="853" t="s">
        <v>322</v>
      </c>
      <c r="W37" s="854"/>
      <c r="X37" s="854"/>
      <c r="Y37" s="853"/>
      <c r="Z37" s="854"/>
      <c r="AA37" s="854"/>
      <c r="AB37" s="853"/>
      <c r="AC37" s="854"/>
      <c r="AD37" s="853"/>
      <c r="AE37" s="854"/>
      <c r="AF37" s="855" t="s">
        <v>223</v>
      </c>
      <c r="AG37" s="854"/>
      <c r="AH37" s="854"/>
      <c r="AI37" s="854"/>
      <c r="AJ37" s="854"/>
      <c r="AK37" s="854"/>
      <c r="AL37" s="854"/>
      <c r="AM37" s="854"/>
      <c r="AN37" s="853" t="s">
        <v>307</v>
      </c>
      <c r="AO37" s="854"/>
      <c r="AP37" s="854"/>
      <c r="AQ37" s="854"/>
      <c r="AR37" s="854"/>
      <c r="AS37" s="853" t="s">
        <v>308</v>
      </c>
      <c r="AT37" s="854"/>
      <c r="AU37" s="854"/>
      <c r="AV37" s="417" t="s">
        <v>84</v>
      </c>
      <c r="AW37" s="856" t="s">
        <v>309</v>
      </c>
      <c r="AX37" s="854"/>
      <c r="AY37" s="854"/>
      <c r="AZ37" s="854"/>
      <c r="BA37" s="854"/>
      <c r="BB37" s="854"/>
      <c r="BC37" s="418">
        <v>572000000</v>
      </c>
      <c r="BD37" s="419">
        <v>0</v>
      </c>
      <c r="BE37" s="419">
        <v>0</v>
      </c>
      <c r="BF37" s="419">
        <v>0</v>
      </c>
      <c r="BG37" s="418">
        <v>45014869</v>
      </c>
      <c r="BH37" s="418">
        <v>-45014869</v>
      </c>
      <c r="BI37" s="418">
        <v>45007889</v>
      </c>
      <c r="BJ37" s="418">
        <v>6980</v>
      </c>
      <c r="BK37" s="418">
        <v>45007889</v>
      </c>
      <c r="BL37" s="419">
        <v>0</v>
      </c>
      <c r="BM37" s="418">
        <v>45007889</v>
      </c>
      <c r="BN37" s="419">
        <v>0</v>
      </c>
      <c r="BO37" s="419">
        <v>0</v>
      </c>
    </row>
    <row r="38" spans="1:67" s="433" customFormat="1">
      <c r="A38" s="433" t="str">
        <f t="shared" si="10"/>
        <v>A-1-0-1-9-1-10</v>
      </c>
      <c r="B38" s="434" t="str">
        <f t="shared" si="3"/>
        <v>A</v>
      </c>
      <c r="C38" s="434" t="str">
        <f t="shared" si="4"/>
        <v>1</v>
      </c>
      <c r="D38" s="434" t="str">
        <f t="shared" si="5"/>
        <v>0</v>
      </c>
      <c r="E38" s="434" t="str">
        <f t="shared" si="6"/>
        <v>1</v>
      </c>
      <c r="F38" s="434" t="str">
        <f t="shared" si="7"/>
        <v>9</v>
      </c>
      <c r="G38" s="434" t="str">
        <f t="shared" si="8"/>
        <v>1</v>
      </c>
      <c r="H38" s="434"/>
      <c r="I38" s="434"/>
      <c r="J38" s="434"/>
      <c r="K38" s="434"/>
      <c r="M38" s="447"/>
      <c r="N38" s="849" t="s">
        <v>33</v>
      </c>
      <c r="O38" s="850"/>
      <c r="P38" s="849" t="s">
        <v>313</v>
      </c>
      <c r="Q38" s="850"/>
      <c r="R38" s="849" t="s">
        <v>314</v>
      </c>
      <c r="S38" s="850"/>
      <c r="T38" s="849" t="s">
        <v>313</v>
      </c>
      <c r="U38" s="850"/>
      <c r="V38" s="849" t="s">
        <v>322</v>
      </c>
      <c r="W38" s="850"/>
      <c r="X38" s="850"/>
      <c r="Y38" s="849" t="s">
        <v>313</v>
      </c>
      <c r="Z38" s="850"/>
      <c r="AA38" s="850"/>
      <c r="AB38" s="849"/>
      <c r="AC38" s="850"/>
      <c r="AD38" s="849"/>
      <c r="AE38" s="850"/>
      <c r="AF38" s="852" t="s">
        <v>45</v>
      </c>
      <c r="AG38" s="850"/>
      <c r="AH38" s="850"/>
      <c r="AI38" s="850"/>
      <c r="AJ38" s="850"/>
      <c r="AK38" s="850"/>
      <c r="AL38" s="850"/>
      <c r="AM38" s="850"/>
      <c r="AN38" s="849" t="s">
        <v>307</v>
      </c>
      <c r="AO38" s="850"/>
      <c r="AP38" s="850"/>
      <c r="AQ38" s="850"/>
      <c r="AR38" s="850"/>
      <c r="AS38" s="849" t="s">
        <v>308</v>
      </c>
      <c r="AT38" s="850"/>
      <c r="AU38" s="850"/>
      <c r="AV38" s="435" t="s">
        <v>84</v>
      </c>
      <c r="AW38" s="851" t="s">
        <v>309</v>
      </c>
      <c r="AX38" s="850"/>
      <c r="AY38" s="850"/>
      <c r="AZ38" s="850"/>
      <c r="BA38" s="850"/>
      <c r="BB38" s="850"/>
      <c r="BC38" s="436">
        <v>300000000</v>
      </c>
      <c r="BD38" s="437">
        <v>0</v>
      </c>
      <c r="BE38" s="437">
        <v>0</v>
      </c>
      <c r="BF38" s="437">
        <v>0</v>
      </c>
      <c r="BG38" s="436">
        <v>35758978</v>
      </c>
      <c r="BH38" s="436">
        <v>-35758978</v>
      </c>
      <c r="BI38" s="436">
        <v>35758978</v>
      </c>
      <c r="BJ38" s="436">
        <v>0</v>
      </c>
      <c r="BK38" s="436">
        <v>35758978</v>
      </c>
      <c r="BL38" s="437">
        <v>0</v>
      </c>
      <c r="BM38" s="436">
        <v>35758978</v>
      </c>
      <c r="BN38" s="437">
        <v>0</v>
      </c>
      <c r="BO38" s="436">
        <v>0</v>
      </c>
    </row>
    <row r="39" spans="1:67" s="433" customFormat="1">
      <c r="A39" s="433" t="str">
        <f t="shared" si="10"/>
        <v>A-1-0-1-9-3-10</v>
      </c>
      <c r="B39" s="434" t="str">
        <f t="shared" si="3"/>
        <v>A</v>
      </c>
      <c r="C39" s="434" t="str">
        <f t="shared" si="4"/>
        <v>1</v>
      </c>
      <c r="D39" s="434" t="str">
        <f t="shared" si="5"/>
        <v>0</v>
      </c>
      <c r="E39" s="434" t="str">
        <f t="shared" si="6"/>
        <v>1</v>
      </c>
      <c r="F39" s="434" t="str">
        <f t="shared" si="7"/>
        <v>9</v>
      </c>
      <c r="G39" s="434" t="str">
        <f t="shared" si="8"/>
        <v>3</v>
      </c>
      <c r="H39" s="434"/>
      <c r="I39" s="434"/>
      <c r="J39" s="434"/>
      <c r="K39" s="434"/>
      <c r="M39" s="447"/>
      <c r="N39" s="849" t="s">
        <v>33</v>
      </c>
      <c r="O39" s="850"/>
      <c r="P39" s="849" t="s">
        <v>313</v>
      </c>
      <c r="Q39" s="850"/>
      <c r="R39" s="849" t="s">
        <v>314</v>
      </c>
      <c r="S39" s="850"/>
      <c r="T39" s="849" t="s">
        <v>313</v>
      </c>
      <c r="U39" s="850"/>
      <c r="V39" s="849" t="s">
        <v>322</v>
      </c>
      <c r="W39" s="850"/>
      <c r="X39" s="850"/>
      <c r="Y39" s="849" t="s">
        <v>323</v>
      </c>
      <c r="Z39" s="850"/>
      <c r="AA39" s="850"/>
      <c r="AB39" s="849"/>
      <c r="AC39" s="850"/>
      <c r="AD39" s="849"/>
      <c r="AE39" s="850"/>
      <c r="AF39" s="852" t="s">
        <v>46</v>
      </c>
      <c r="AG39" s="850"/>
      <c r="AH39" s="850"/>
      <c r="AI39" s="850"/>
      <c r="AJ39" s="850"/>
      <c r="AK39" s="850"/>
      <c r="AL39" s="850"/>
      <c r="AM39" s="850"/>
      <c r="AN39" s="849" t="s">
        <v>307</v>
      </c>
      <c r="AO39" s="850"/>
      <c r="AP39" s="850"/>
      <c r="AQ39" s="850"/>
      <c r="AR39" s="850"/>
      <c r="AS39" s="849" t="s">
        <v>308</v>
      </c>
      <c r="AT39" s="850"/>
      <c r="AU39" s="850"/>
      <c r="AV39" s="435" t="s">
        <v>84</v>
      </c>
      <c r="AW39" s="851" t="s">
        <v>309</v>
      </c>
      <c r="AX39" s="850"/>
      <c r="AY39" s="850"/>
      <c r="AZ39" s="850"/>
      <c r="BA39" s="850"/>
      <c r="BB39" s="850"/>
      <c r="BC39" s="436">
        <v>272000000</v>
      </c>
      <c r="BD39" s="437">
        <v>0</v>
      </c>
      <c r="BE39" s="437">
        <v>0</v>
      </c>
      <c r="BF39" s="437">
        <v>0</v>
      </c>
      <c r="BG39" s="436">
        <v>9255891</v>
      </c>
      <c r="BH39" s="436">
        <v>-9255891</v>
      </c>
      <c r="BI39" s="436">
        <v>9248911</v>
      </c>
      <c r="BJ39" s="436">
        <v>6980</v>
      </c>
      <c r="BK39" s="436">
        <v>9248911</v>
      </c>
      <c r="BL39" s="437">
        <v>0</v>
      </c>
      <c r="BM39" s="436">
        <v>9248911</v>
      </c>
      <c r="BN39" s="437">
        <v>0</v>
      </c>
      <c r="BO39" s="436">
        <v>0</v>
      </c>
    </row>
    <row r="40" spans="1:67">
      <c r="B40" s="427" t="str">
        <f t="shared" si="3"/>
        <v>A</v>
      </c>
      <c r="C40" s="427" t="str">
        <f t="shared" si="4"/>
        <v>1</v>
      </c>
      <c r="D40" s="427" t="str">
        <f t="shared" si="5"/>
        <v>0</v>
      </c>
      <c r="E40" s="427" t="str">
        <f t="shared" si="6"/>
        <v>2</v>
      </c>
      <c r="F40" s="427">
        <f t="shared" si="7"/>
        <v>0</v>
      </c>
      <c r="G40" s="427">
        <f t="shared" si="8"/>
        <v>0</v>
      </c>
      <c r="N40" s="853" t="s">
        <v>33</v>
      </c>
      <c r="O40" s="854"/>
      <c r="P40" s="853" t="s">
        <v>313</v>
      </c>
      <c r="Q40" s="854"/>
      <c r="R40" s="853" t="s">
        <v>314</v>
      </c>
      <c r="S40" s="854"/>
      <c r="T40" s="853" t="s">
        <v>316</v>
      </c>
      <c r="U40" s="854"/>
      <c r="V40" s="853"/>
      <c r="W40" s="854"/>
      <c r="X40" s="854"/>
      <c r="Y40" s="853"/>
      <c r="Z40" s="854"/>
      <c r="AA40" s="854"/>
      <c r="AB40" s="853"/>
      <c r="AC40" s="854"/>
      <c r="AD40" s="853"/>
      <c r="AE40" s="854"/>
      <c r="AF40" s="855" t="s">
        <v>226</v>
      </c>
      <c r="AG40" s="854"/>
      <c r="AH40" s="854"/>
      <c r="AI40" s="854"/>
      <c r="AJ40" s="854"/>
      <c r="AK40" s="854"/>
      <c r="AL40" s="854"/>
      <c r="AM40" s="854"/>
      <c r="AN40" s="853" t="s">
        <v>307</v>
      </c>
      <c r="AO40" s="854"/>
      <c r="AP40" s="854"/>
      <c r="AQ40" s="854"/>
      <c r="AR40" s="854"/>
      <c r="AS40" s="853" t="s">
        <v>308</v>
      </c>
      <c r="AT40" s="854"/>
      <c r="AU40" s="854"/>
      <c r="AV40" s="417" t="s">
        <v>84</v>
      </c>
      <c r="AW40" s="856" t="s">
        <v>309</v>
      </c>
      <c r="AX40" s="854"/>
      <c r="AY40" s="854"/>
      <c r="AZ40" s="854"/>
      <c r="BA40" s="854"/>
      <c r="BB40" s="854"/>
      <c r="BC40" s="418">
        <v>2620100000</v>
      </c>
      <c r="BD40" s="419">
        <v>0</v>
      </c>
      <c r="BE40" s="418">
        <v>70997571</v>
      </c>
      <c r="BF40" s="419">
        <v>0</v>
      </c>
      <c r="BG40" s="419">
        <v>0</v>
      </c>
      <c r="BH40" s="419">
        <v>0</v>
      </c>
      <c r="BI40" s="418">
        <v>183028310</v>
      </c>
      <c r="BJ40" s="418">
        <v>-183028310</v>
      </c>
      <c r="BK40" s="418">
        <v>202787604</v>
      </c>
      <c r="BL40" s="418">
        <v>-19759294</v>
      </c>
      <c r="BM40" s="418">
        <v>202787604</v>
      </c>
      <c r="BN40" s="419">
        <v>0</v>
      </c>
      <c r="BO40" s="419">
        <v>0</v>
      </c>
    </row>
    <row r="41" spans="1:67" s="433" customFormat="1">
      <c r="A41" s="433" t="str">
        <f t="shared" si="10"/>
        <v>A-1-0-2-12-0-10</v>
      </c>
      <c r="B41" s="434" t="str">
        <f t="shared" si="3"/>
        <v>A</v>
      </c>
      <c r="C41" s="434" t="str">
        <f t="shared" si="4"/>
        <v>1</v>
      </c>
      <c r="D41" s="434" t="str">
        <f t="shared" si="5"/>
        <v>0</v>
      </c>
      <c r="E41" s="434" t="str">
        <f t="shared" si="6"/>
        <v>2</v>
      </c>
      <c r="F41" s="434" t="str">
        <f t="shared" si="7"/>
        <v>12</v>
      </c>
      <c r="G41" s="434">
        <f t="shared" si="8"/>
        <v>0</v>
      </c>
      <c r="H41" s="434"/>
      <c r="I41" s="434"/>
      <c r="J41" s="434"/>
      <c r="K41" s="434"/>
      <c r="M41" s="447"/>
      <c r="N41" s="849" t="s">
        <v>33</v>
      </c>
      <c r="O41" s="850"/>
      <c r="P41" s="849" t="s">
        <v>313</v>
      </c>
      <c r="Q41" s="850"/>
      <c r="R41" s="849" t="s">
        <v>314</v>
      </c>
      <c r="S41" s="850"/>
      <c r="T41" s="849" t="s">
        <v>316</v>
      </c>
      <c r="U41" s="850"/>
      <c r="V41" s="849" t="s">
        <v>324</v>
      </c>
      <c r="W41" s="850"/>
      <c r="X41" s="850"/>
      <c r="Y41" s="849"/>
      <c r="Z41" s="850"/>
      <c r="AA41" s="850"/>
      <c r="AB41" s="849"/>
      <c r="AC41" s="850"/>
      <c r="AD41" s="849"/>
      <c r="AE41" s="850"/>
      <c r="AF41" s="852" t="s">
        <v>47</v>
      </c>
      <c r="AG41" s="850"/>
      <c r="AH41" s="850"/>
      <c r="AI41" s="850"/>
      <c r="AJ41" s="850"/>
      <c r="AK41" s="850"/>
      <c r="AL41" s="850"/>
      <c r="AM41" s="850"/>
      <c r="AN41" s="849" t="s">
        <v>307</v>
      </c>
      <c r="AO41" s="850"/>
      <c r="AP41" s="850"/>
      <c r="AQ41" s="850"/>
      <c r="AR41" s="850"/>
      <c r="AS41" s="849" t="s">
        <v>308</v>
      </c>
      <c r="AT41" s="850"/>
      <c r="AU41" s="850"/>
      <c r="AV41" s="435" t="s">
        <v>84</v>
      </c>
      <c r="AW41" s="851" t="s">
        <v>309</v>
      </c>
      <c r="AX41" s="850"/>
      <c r="AY41" s="850"/>
      <c r="AZ41" s="850"/>
      <c r="BA41" s="850"/>
      <c r="BB41" s="850"/>
      <c r="BC41" s="436">
        <v>2620100000</v>
      </c>
      <c r="BD41" s="437">
        <v>0</v>
      </c>
      <c r="BE41" s="437">
        <v>70997571</v>
      </c>
      <c r="BF41" s="437">
        <v>0</v>
      </c>
      <c r="BG41" s="436">
        <v>0</v>
      </c>
      <c r="BH41" s="436">
        <v>0</v>
      </c>
      <c r="BI41" s="436">
        <v>183028310</v>
      </c>
      <c r="BJ41" s="436">
        <v>-183028310</v>
      </c>
      <c r="BK41" s="436">
        <v>202787604</v>
      </c>
      <c r="BL41" s="437">
        <v>-19759294</v>
      </c>
      <c r="BM41" s="436">
        <v>202787604</v>
      </c>
      <c r="BN41" s="437">
        <v>0</v>
      </c>
      <c r="BO41" s="436">
        <v>0</v>
      </c>
    </row>
    <row r="42" spans="1:67" ht="14.45" customHeight="1">
      <c r="B42" s="427" t="str">
        <f t="shared" si="3"/>
        <v>A</v>
      </c>
      <c r="C42" s="427" t="str">
        <f t="shared" si="4"/>
        <v>1</v>
      </c>
      <c r="D42" s="427" t="str">
        <f t="shared" si="5"/>
        <v>0</v>
      </c>
      <c r="E42" s="427" t="str">
        <f t="shared" si="6"/>
        <v>5</v>
      </c>
      <c r="F42" s="427">
        <f t="shared" si="7"/>
        <v>0</v>
      </c>
      <c r="G42" s="427">
        <f t="shared" si="8"/>
        <v>0</v>
      </c>
      <c r="N42" s="853" t="s">
        <v>33</v>
      </c>
      <c r="O42" s="854"/>
      <c r="P42" s="853" t="s">
        <v>313</v>
      </c>
      <c r="Q42" s="854"/>
      <c r="R42" s="853" t="s">
        <v>314</v>
      </c>
      <c r="S42" s="854"/>
      <c r="T42" s="853" t="s">
        <v>318</v>
      </c>
      <c r="U42" s="854"/>
      <c r="V42" s="853"/>
      <c r="W42" s="854"/>
      <c r="X42" s="854"/>
      <c r="Y42" s="853"/>
      <c r="Z42" s="854"/>
      <c r="AA42" s="854"/>
      <c r="AB42" s="853"/>
      <c r="AC42" s="854"/>
      <c r="AD42" s="853"/>
      <c r="AE42" s="854"/>
      <c r="AF42" s="855" t="s">
        <v>228</v>
      </c>
      <c r="AG42" s="854"/>
      <c r="AH42" s="854"/>
      <c r="AI42" s="854"/>
      <c r="AJ42" s="854"/>
      <c r="AK42" s="854"/>
      <c r="AL42" s="854"/>
      <c r="AM42" s="854"/>
      <c r="AN42" s="853" t="s">
        <v>307</v>
      </c>
      <c r="AO42" s="854"/>
      <c r="AP42" s="854"/>
      <c r="AQ42" s="854"/>
      <c r="AR42" s="854"/>
      <c r="AS42" s="853" t="s">
        <v>308</v>
      </c>
      <c r="AT42" s="854"/>
      <c r="AU42" s="854"/>
      <c r="AV42" s="417" t="s">
        <v>84</v>
      </c>
      <c r="AW42" s="856" t="s">
        <v>309</v>
      </c>
      <c r="AX42" s="854"/>
      <c r="AY42" s="854"/>
      <c r="AZ42" s="854"/>
      <c r="BA42" s="854"/>
      <c r="BB42" s="854"/>
      <c r="BC42" s="418">
        <v>35057916667</v>
      </c>
      <c r="BD42" s="419">
        <v>0</v>
      </c>
      <c r="BE42" s="419">
        <v>0</v>
      </c>
      <c r="BF42" s="419">
        <v>0</v>
      </c>
      <c r="BG42" s="418">
        <v>3317702816</v>
      </c>
      <c r="BH42" s="418">
        <v>-3317702816</v>
      </c>
      <c r="BI42" s="418">
        <v>3317702816</v>
      </c>
      <c r="BJ42" s="419">
        <v>0</v>
      </c>
      <c r="BK42" s="418">
        <v>3317702816</v>
      </c>
      <c r="BL42" s="419">
        <v>0</v>
      </c>
      <c r="BM42" s="418">
        <v>3637725</v>
      </c>
      <c r="BN42" s="418">
        <v>3314065091</v>
      </c>
      <c r="BO42" s="418">
        <v>27169854</v>
      </c>
    </row>
    <row r="43" spans="1:67" ht="14.45" customHeight="1">
      <c r="B43" s="427" t="str">
        <f t="shared" ref="B43:B106" si="11">+N43</f>
        <v>A</v>
      </c>
      <c r="C43" s="427" t="str">
        <f t="shared" ref="C43:C106" si="12">+P43</f>
        <v>1</v>
      </c>
      <c r="D43" s="427" t="str">
        <f t="shared" ref="D43:D106" si="13">+R43</f>
        <v>0</v>
      </c>
      <c r="E43" s="427" t="str">
        <f t="shared" ref="E43:E106" si="14">+T43</f>
        <v>5</v>
      </c>
      <c r="F43" s="427" t="str">
        <f t="shared" si="7"/>
        <v>1</v>
      </c>
      <c r="G43" s="427">
        <f t="shared" si="8"/>
        <v>0</v>
      </c>
      <c r="N43" s="853" t="s">
        <v>33</v>
      </c>
      <c r="O43" s="854"/>
      <c r="P43" s="853" t="s">
        <v>313</v>
      </c>
      <c r="Q43" s="854"/>
      <c r="R43" s="853" t="s">
        <v>314</v>
      </c>
      <c r="S43" s="854"/>
      <c r="T43" s="853" t="s">
        <v>318</v>
      </c>
      <c r="U43" s="854"/>
      <c r="V43" s="853" t="s">
        <v>313</v>
      </c>
      <c r="W43" s="854"/>
      <c r="X43" s="854"/>
      <c r="Y43" s="853"/>
      <c r="Z43" s="854"/>
      <c r="AA43" s="854"/>
      <c r="AB43" s="853"/>
      <c r="AC43" s="854"/>
      <c r="AD43" s="853"/>
      <c r="AE43" s="854"/>
      <c r="AF43" s="855" t="s">
        <v>230</v>
      </c>
      <c r="AG43" s="854"/>
      <c r="AH43" s="854"/>
      <c r="AI43" s="854"/>
      <c r="AJ43" s="854"/>
      <c r="AK43" s="854"/>
      <c r="AL43" s="854"/>
      <c r="AM43" s="854"/>
      <c r="AN43" s="853" t="s">
        <v>307</v>
      </c>
      <c r="AO43" s="854"/>
      <c r="AP43" s="854"/>
      <c r="AQ43" s="854"/>
      <c r="AR43" s="854"/>
      <c r="AS43" s="853" t="s">
        <v>308</v>
      </c>
      <c r="AT43" s="854"/>
      <c r="AU43" s="854"/>
      <c r="AV43" s="417" t="s">
        <v>84</v>
      </c>
      <c r="AW43" s="856" t="s">
        <v>309</v>
      </c>
      <c r="AX43" s="854"/>
      <c r="AY43" s="854"/>
      <c r="AZ43" s="854"/>
      <c r="BA43" s="854"/>
      <c r="BB43" s="854"/>
      <c r="BC43" s="418">
        <v>17935538469</v>
      </c>
      <c r="BD43" s="419">
        <v>0</v>
      </c>
      <c r="BE43" s="419">
        <v>0</v>
      </c>
      <c r="BF43" s="419">
        <v>0</v>
      </c>
      <c r="BG43" s="418">
        <v>1653322425</v>
      </c>
      <c r="BH43" s="418">
        <v>-1653322425</v>
      </c>
      <c r="BI43" s="418">
        <v>1653322425</v>
      </c>
      <c r="BJ43" s="419">
        <v>0</v>
      </c>
      <c r="BK43" s="418">
        <v>1653322425</v>
      </c>
      <c r="BL43" s="419">
        <v>0</v>
      </c>
      <c r="BM43" s="418">
        <v>3589925</v>
      </c>
      <c r="BN43" s="418">
        <v>1649732500</v>
      </c>
      <c r="BO43" s="418">
        <v>27060411</v>
      </c>
    </row>
    <row r="44" spans="1:67" s="433" customFormat="1">
      <c r="A44" s="433" t="str">
        <f t="shared" ref="A44:A48" si="15">+B44&amp;"-"&amp;C44&amp;"-"&amp;D44&amp;"-"&amp;E44&amp;"-"&amp;F44&amp;"-"&amp;G44&amp;"-"&amp;AV44</f>
        <v>A-1-0-5-1-1-10</v>
      </c>
      <c r="B44" s="434" t="str">
        <f t="shared" si="11"/>
        <v>A</v>
      </c>
      <c r="C44" s="434" t="str">
        <f t="shared" si="12"/>
        <v>1</v>
      </c>
      <c r="D44" s="434" t="str">
        <f t="shared" si="13"/>
        <v>0</v>
      </c>
      <c r="E44" s="434" t="str">
        <f t="shared" si="14"/>
        <v>5</v>
      </c>
      <c r="F44" s="434" t="str">
        <f t="shared" si="7"/>
        <v>1</v>
      </c>
      <c r="G44" s="434" t="str">
        <f t="shared" si="8"/>
        <v>1</v>
      </c>
      <c r="H44" s="434"/>
      <c r="I44" s="434"/>
      <c r="J44" s="434"/>
      <c r="K44" s="434"/>
      <c r="M44" s="447"/>
      <c r="N44" s="849" t="s">
        <v>33</v>
      </c>
      <c r="O44" s="850"/>
      <c r="P44" s="849" t="s">
        <v>313</v>
      </c>
      <c r="Q44" s="850"/>
      <c r="R44" s="849" t="s">
        <v>314</v>
      </c>
      <c r="S44" s="850"/>
      <c r="T44" s="849" t="s">
        <v>318</v>
      </c>
      <c r="U44" s="850"/>
      <c r="V44" s="849" t="s">
        <v>313</v>
      </c>
      <c r="W44" s="850"/>
      <c r="X44" s="850"/>
      <c r="Y44" s="849" t="s">
        <v>313</v>
      </c>
      <c r="Z44" s="850"/>
      <c r="AA44" s="850"/>
      <c r="AB44" s="849"/>
      <c r="AC44" s="850"/>
      <c r="AD44" s="849"/>
      <c r="AE44" s="850"/>
      <c r="AF44" s="852" t="s">
        <v>48</v>
      </c>
      <c r="AG44" s="850"/>
      <c r="AH44" s="850"/>
      <c r="AI44" s="850"/>
      <c r="AJ44" s="850"/>
      <c r="AK44" s="850"/>
      <c r="AL44" s="850"/>
      <c r="AM44" s="850"/>
      <c r="AN44" s="849" t="s">
        <v>307</v>
      </c>
      <c r="AO44" s="850"/>
      <c r="AP44" s="850"/>
      <c r="AQ44" s="850"/>
      <c r="AR44" s="850"/>
      <c r="AS44" s="849" t="s">
        <v>308</v>
      </c>
      <c r="AT44" s="850"/>
      <c r="AU44" s="850"/>
      <c r="AV44" s="435" t="s">
        <v>84</v>
      </c>
      <c r="AW44" s="851" t="s">
        <v>309</v>
      </c>
      <c r="AX44" s="850"/>
      <c r="AY44" s="850"/>
      <c r="AZ44" s="850"/>
      <c r="BA44" s="850"/>
      <c r="BB44" s="850"/>
      <c r="BC44" s="436">
        <v>3486406531</v>
      </c>
      <c r="BD44" s="437">
        <v>0</v>
      </c>
      <c r="BE44" s="437">
        <v>0</v>
      </c>
      <c r="BF44" s="437">
        <v>0</v>
      </c>
      <c r="BG44" s="436">
        <v>373328600</v>
      </c>
      <c r="BH44" s="436">
        <v>-373328600</v>
      </c>
      <c r="BI44" s="436">
        <v>373328600</v>
      </c>
      <c r="BJ44" s="436">
        <v>0</v>
      </c>
      <c r="BK44" s="436">
        <v>373328600</v>
      </c>
      <c r="BL44" s="437">
        <v>0</v>
      </c>
      <c r="BM44" s="436">
        <v>22300</v>
      </c>
      <c r="BN44" s="437">
        <v>373306300</v>
      </c>
      <c r="BO44" s="436">
        <v>833255</v>
      </c>
    </row>
    <row r="45" spans="1:67" s="433" customFormat="1">
      <c r="A45" s="433" t="str">
        <f t="shared" si="15"/>
        <v>A-1-0-5-1-2-10</v>
      </c>
      <c r="B45" s="434" t="str">
        <f t="shared" si="11"/>
        <v>A</v>
      </c>
      <c r="C45" s="434" t="str">
        <f t="shared" si="12"/>
        <v>1</v>
      </c>
      <c r="D45" s="434" t="str">
        <f t="shared" si="13"/>
        <v>0</v>
      </c>
      <c r="E45" s="434" t="str">
        <f t="shared" si="14"/>
        <v>5</v>
      </c>
      <c r="F45" s="434" t="str">
        <f t="shared" si="7"/>
        <v>1</v>
      </c>
      <c r="G45" s="434" t="str">
        <f t="shared" si="8"/>
        <v>2</v>
      </c>
      <c r="H45" s="434"/>
      <c r="I45" s="434"/>
      <c r="J45" s="434"/>
      <c r="K45" s="434"/>
      <c r="M45" s="447"/>
      <c r="N45" s="849" t="s">
        <v>33</v>
      </c>
      <c r="O45" s="850"/>
      <c r="P45" s="849" t="s">
        <v>313</v>
      </c>
      <c r="Q45" s="850"/>
      <c r="R45" s="849" t="s">
        <v>314</v>
      </c>
      <c r="S45" s="850"/>
      <c r="T45" s="849" t="s">
        <v>318</v>
      </c>
      <c r="U45" s="850"/>
      <c r="V45" s="849" t="s">
        <v>313</v>
      </c>
      <c r="W45" s="850"/>
      <c r="X45" s="850"/>
      <c r="Y45" s="849" t="s">
        <v>316</v>
      </c>
      <c r="Z45" s="850"/>
      <c r="AA45" s="850"/>
      <c r="AB45" s="849"/>
      <c r="AC45" s="850"/>
      <c r="AD45" s="849"/>
      <c r="AE45" s="850"/>
      <c r="AF45" s="852" t="s">
        <v>49</v>
      </c>
      <c r="AG45" s="850"/>
      <c r="AH45" s="850"/>
      <c r="AI45" s="850"/>
      <c r="AJ45" s="850"/>
      <c r="AK45" s="850"/>
      <c r="AL45" s="850"/>
      <c r="AM45" s="850"/>
      <c r="AN45" s="849" t="s">
        <v>307</v>
      </c>
      <c r="AO45" s="850"/>
      <c r="AP45" s="850"/>
      <c r="AQ45" s="850"/>
      <c r="AR45" s="850"/>
      <c r="AS45" s="849" t="s">
        <v>308</v>
      </c>
      <c r="AT45" s="850"/>
      <c r="AU45" s="850"/>
      <c r="AV45" s="435" t="s">
        <v>84</v>
      </c>
      <c r="AW45" s="851" t="s">
        <v>309</v>
      </c>
      <c r="AX45" s="850"/>
      <c r="AY45" s="850"/>
      <c r="AZ45" s="850"/>
      <c r="BA45" s="850"/>
      <c r="BB45" s="850"/>
      <c r="BC45" s="436">
        <v>1530182979</v>
      </c>
      <c r="BD45" s="437">
        <v>0</v>
      </c>
      <c r="BE45" s="437">
        <v>0</v>
      </c>
      <c r="BF45" s="437">
        <v>0</v>
      </c>
      <c r="BG45" s="436">
        <v>3469825</v>
      </c>
      <c r="BH45" s="436">
        <v>-3469825</v>
      </c>
      <c r="BI45" s="436">
        <v>3469825</v>
      </c>
      <c r="BJ45" s="436">
        <v>0</v>
      </c>
      <c r="BK45" s="436">
        <v>3469825</v>
      </c>
      <c r="BL45" s="437">
        <v>0</v>
      </c>
      <c r="BM45" s="436">
        <v>3469825</v>
      </c>
      <c r="BN45" s="437">
        <v>0</v>
      </c>
      <c r="BO45" s="436">
        <v>0</v>
      </c>
    </row>
    <row r="46" spans="1:67" s="433" customFormat="1">
      <c r="A46" s="433" t="str">
        <f t="shared" si="15"/>
        <v>A-1-0-5-1-3-10</v>
      </c>
      <c r="B46" s="434" t="str">
        <f t="shared" si="11"/>
        <v>A</v>
      </c>
      <c r="C46" s="434" t="str">
        <f t="shared" si="12"/>
        <v>1</v>
      </c>
      <c r="D46" s="434" t="str">
        <f t="shared" si="13"/>
        <v>0</v>
      </c>
      <c r="E46" s="434" t="str">
        <f t="shared" si="14"/>
        <v>5</v>
      </c>
      <c r="F46" s="434" t="str">
        <f t="shared" si="7"/>
        <v>1</v>
      </c>
      <c r="G46" s="434" t="str">
        <f t="shared" si="8"/>
        <v>3</v>
      </c>
      <c r="H46" s="434"/>
      <c r="I46" s="434"/>
      <c r="J46" s="434"/>
      <c r="K46" s="434"/>
      <c r="M46" s="447"/>
      <c r="N46" s="849" t="s">
        <v>33</v>
      </c>
      <c r="O46" s="850"/>
      <c r="P46" s="849" t="s">
        <v>313</v>
      </c>
      <c r="Q46" s="850"/>
      <c r="R46" s="849" t="s">
        <v>314</v>
      </c>
      <c r="S46" s="850"/>
      <c r="T46" s="849" t="s">
        <v>318</v>
      </c>
      <c r="U46" s="850"/>
      <c r="V46" s="849" t="s">
        <v>313</v>
      </c>
      <c r="W46" s="850"/>
      <c r="X46" s="850"/>
      <c r="Y46" s="849" t="s">
        <v>323</v>
      </c>
      <c r="Z46" s="850"/>
      <c r="AA46" s="850"/>
      <c r="AB46" s="849"/>
      <c r="AC46" s="850"/>
      <c r="AD46" s="849"/>
      <c r="AE46" s="850"/>
      <c r="AF46" s="852" t="s">
        <v>50</v>
      </c>
      <c r="AG46" s="850"/>
      <c r="AH46" s="850"/>
      <c r="AI46" s="850"/>
      <c r="AJ46" s="850"/>
      <c r="AK46" s="850"/>
      <c r="AL46" s="850"/>
      <c r="AM46" s="850"/>
      <c r="AN46" s="849" t="s">
        <v>307</v>
      </c>
      <c r="AO46" s="850"/>
      <c r="AP46" s="850"/>
      <c r="AQ46" s="850"/>
      <c r="AR46" s="850"/>
      <c r="AS46" s="849" t="s">
        <v>308</v>
      </c>
      <c r="AT46" s="850"/>
      <c r="AU46" s="850"/>
      <c r="AV46" s="435" t="s">
        <v>84</v>
      </c>
      <c r="AW46" s="851" t="s">
        <v>309</v>
      </c>
      <c r="AX46" s="850"/>
      <c r="AY46" s="850"/>
      <c r="AZ46" s="850"/>
      <c r="BA46" s="850"/>
      <c r="BB46" s="850"/>
      <c r="BC46" s="436">
        <v>4451871042</v>
      </c>
      <c r="BD46" s="437">
        <v>0</v>
      </c>
      <c r="BE46" s="437">
        <v>0</v>
      </c>
      <c r="BF46" s="437">
        <v>0</v>
      </c>
      <c r="BG46" s="436">
        <v>439148300</v>
      </c>
      <c r="BH46" s="436">
        <v>-439148300</v>
      </c>
      <c r="BI46" s="436">
        <v>439148300</v>
      </c>
      <c r="BJ46" s="436">
        <v>0</v>
      </c>
      <c r="BK46" s="436">
        <v>439148300</v>
      </c>
      <c r="BL46" s="437">
        <v>0</v>
      </c>
      <c r="BM46" s="436">
        <v>47400</v>
      </c>
      <c r="BN46" s="437">
        <v>439100900</v>
      </c>
      <c r="BO46" s="436">
        <v>82500</v>
      </c>
    </row>
    <row r="47" spans="1:67" s="433" customFormat="1">
      <c r="A47" s="433" t="str">
        <f t="shared" si="15"/>
        <v>A-1-0-5-1-4-10</v>
      </c>
      <c r="B47" s="434" t="str">
        <f t="shared" si="11"/>
        <v>A</v>
      </c>
      <c r="C47" s="434" t="str">
        <f t="shared" si="12"/>
        <v>1</v>
      </c>
      <c r="D47" s="434" t="str">
        <f t="shared" si="13"/>
        <v>0</v>
      </c>
      <c r="E47" s="434" t="str">
        <f t="shared" si="14"/>
        <v>5</v>
      </c>
      <c r="F47" s="434" t="str">
        <f t="shared" si="7"/>
        <v>1</v>
      </c>
      <c r="G47" s="434" t="str">
        <f t="shared" si="8"/>
        <v>4</v>
      </c>
      <c r="H47" s="434"/>
      <c r="I47" s="434"/>
      <c r="J47" s="434"/>
      <c r="K47" s="434"/>
      <c r="M47" s="447"/>
      <c r="N47" s="849" t="s">
        <v>33</v>
      </c>
      <c r="O47" s="850"/>
      <c r="P47" s="849" t="s">
        <v>313</v>
      </c>
      <c r="Q47" s="850"/>
      <c r="R47" s="849" t="s">
        <v>314</v>
      </c>
      <c r="S47" s="850"/>
      <c r="T47" s="849" t="s">
        <v>318</v>
      </c>
      <c r="U47" s="850"/>
      <c r="V47" s="849" t="s">
        <v>313</v>
      </c>
      <c r="W47" s="850"/>
      <c r="X47" s="850"/>
      <c r="Y47" s="849" t="s">
        <v>317</v>
      </c>
      <c r="Z47" s="850"/>
      <c r="AA47" s="850"/>
      <c r="AB47" s="849"/>
      <c r="AC47" s="850"/>
      <c r="AD47" s="849"/>
      <c r="AE47" s="850"/>
      <c r="AF47" s="852" t="s">
        <v>51</v>
      </c>
      <c r="AG47" s="850"/>
      <c r="AH47" s="850"/>
      <c r="AI47" s="850"/>
      <c r="AJ47" s="850"/>
      <c r="AK47" s="850"/>
      <c r="AL47" s="850"/>
      <c r="AM47" s="850"/>
      <c r="AN47" s="849" t="s">
        <v>307</v>
      </c>
      <c r="AO47" s="850"/>
      <c r="AP47" s="850"/>
      <c r="AQ47" s="850"/>
      <c r="AR47" s="850"/>
      <c r="AS47" s="849" t="s">
        <v>308</v>
      </c>
      <c r="AT47" s="850"/>
      <c r="AU47" s="850"/>
      <c r="AV47" s="435" t="s">
        <v>84</v>
      </c>
      <c r="AW47" s="851" t="s">
        <v>309</v>
      </c>
      <c r="AX47" s="850"/>
      <c r="AY47" s="850"/>
      <c r="AZ47" s="850"/>
      <c r="BA47" s="850"/>
      <c r="BB47" s="850"/>
      <c r="BC47" s="436">
        <v>7532131228</v>
      </c>
      <c r="BD47" s="437">
        <v>0</v>
      </c>
      <c r="BE47" s="437">
        <v>0</v>
      </c>
      <c r="BF47" s="437">
        <v>0</v>
      </c>
      <c r="BG47" s="436">
        <v>741964800</v>
      </c>
      <c r="BH47" s="436">
        <v>-741964800</v>
      </c>
      <c r="BI47" s="436">
        <v>741964800</v>
      </c>
      <c r="BJ47" s="436">
        <v>0</v>
      </c>
      <c r="BK47" s="436">
        <v>741964800</v>
      </c>
      <c r="BL47" s="437">
        <v>0</v>
      </c>
      <c r="BM47" s="436">
        <v>47400</v>
      </c>
      <c r="BN47" s="437">
        <v>741917400</v>
      </c>
      <c r="BO47" s="436">
        <v>26144656</v>
      </c>
    </row>
    <row r="48" spans="1:67" s="433" customFormat="1">
      <c r="A48" s="433" t="str">
        <f t="shared" si="15"/>
        <v>A-1-0-5-1-5-10</v>
      </c>
      <c r="B48" s="434" t="str">
        <f t="shared" si="11"/>
        <v>A</v>
      </c>
      <c r="C48" s="434" t="str">
        <f t="shared" si="12"/>
        <v>1</v>
      </c>
      <c r="D48" s="434" t="str">
        <f t="shared" si="13"/>
        <v>0</v>
      </c>
      <c r="E48" s="434" t="str">
        <f t="shared" si="14"/>
        <v>5</v>
      </c>
      <c r="F48" s="434" t="str">
        <f t="shared" si="7"/>
        <v>1</v>
      </c>
      <c r="G48" s="434" t="str">
        <f t="shared" si="8"/>
        <v>5</v>
      </c>
      <c r="H48" s="434"/>
      <c r="I48" s="434"/>
      <c r="J48" s="434"/>
      <c r="K48" s="434"/>
      <c r="M48" s="447"/>
      <c r="N48" s="849" t="s">
        <v>33</v>
      </c>
      <c r="O48" s="850"/>
      <c r="P48" s="849" t="s">
        <v>313</v>
      </c>
      <c r="Q48" s="850"/>
      <c r="R48" s="849" t="s">
        <v>314</v>
      </c>
      <c r="S48" s="850"/>
      <c r="T48" s="849" t="s">
        <v>318</v>
      </c>
      <c r="U48" s="850"/>
      <c r="V48" s="849" t="s">
        <v>313</v>
      </c>
      <c r="W48" s="850"/>
      <c r="X48" s="850"/>
      <c r="Y48" s="849" t="s">
        <v>318</v>
      </c>
      <c r="Z48" s="850"/>
      <c r="AA48" s="850"/>
      <c r="AB48" s="849"/>
      <c r="AC48" s="850"/>
      <c r="AD48" s="849"/>
      <c r="AE48" s="850"/>
      <c r="AF48" s="852" t="s">
        <v>52</v>
      </c>
      <c r="AG48" s="850"/>
      <c r="AH48" s="850"/>
      <c r="AI48" s="850"/>
      <c r="AJ48" s="850"/>
      <c r="AK48" s="850"/>
      <c r="AL48" s="850"/>
      <c r="AM48" s="850"/>
      <c r="AN48" s="849" t="s">
        <v>307</v>
      </c>
      <c r="AO48" s="850"/>
      <c r="AP48" s="850"/>
      <c r="AQ48" s="850"/>
      <c r="AR48" s="850"/>
      <c r="AS48" s="849" t="s">
        <v>308</v>
      </c>
      <c r="AT48" s="850"/>
      <c r="AU48" s="850"/>
      <c r="AV48" s="435" t="s">
        <v>84</v>
      </c>
      <c r="AW48" s="851" t="s">
        <v>309</v>
      </c>
      <c r="AX48" s="850"/>
      <c r="AY48" s="850"/>
      <c r="AZ48" s="850"/>
      <c r="BA48" s="850"/>
      <c r="BB48" s="850"/>
      <c r="BC48" s="436">
        <v>934946689</v>
      </c>
      <c r="BD48" s="437">
        <v>0</v>
      </c>
      <c r="BE48" s="437">
        <v>0</v>
      </c>
      <c r="BF48" s="437">
        <v>0</v>
      </c>
      <c r="BG48" s="436">
        <v>95410900</v>
      </c>
      <c r="BH48" s="436">
        <v>-95410900</v>
      </c>
      <c r="BI48" s="436">
        <v>95410900</v>
      </c>
      <c r="BJ48" s="436">
        <v>0</v>
      </c>
      <c r="BK48" s="436">
        <v>95410900</v>
      </c>
      <c r="BL48" s="437">
        <v>0</v>
      </c>
      <c r="BM48" s="436">
        <v>3000</v>
      </c>
      <c r="BN48" s="437">
        <v>95407900</v>
      </c>
      <c r="BO48" s="436">
        <v>0</v>
      </c>
    </row>
    <row r="49" spans="1:67" ht="14.45" customHeight="1">
      <c r="B49" s="427" t="str">
        <f t="shared" si="11"/>
        <v>A</v>
      </c>
      <c r="C49" s="427" t="str">
        <f t="shared" si="12"/>
        <v>1</v>
      </c>
      <c r="D49" s="427" t="str">
        <f t="shared" si="13"/>
        <v>0</v>
      </c>
      <c r="E49" s="427" t="str">
        <f t="shared" si="14"/>
        <v>5</v>
      </c>
      <c r="F49" s="427" t="str">
        <f t="shared" si="7"/>
        <v>2</v>
      </c>
      <c r="G49" s="427">
        <f t="shared" si="8"/>
        <v>0</v>
      </c>
      <c r="N49" s="853" t="s">
        <v>33</v>
      </c>
      <c r="O49" s="854"/>
      <c r="P49" s="853" t="s">
        <v>313</v>
      </c>
      <c r="Q49" s="854"/>
      <c r="R49" s="853" t="s">
        <v>314</v>
      </c>
      <c r="S49" s="854"/>
      <c r="T49" s="853" t="s">
        <v>318</v>
      </c>
      <c r="U49" s="854"/>
      <c r="V49" s="853" t="s">
        <v>316</v>
      </c>
      <c r="W49" s="854"/>
      <c r="X49" s="854"/>
      <c r="Y49" s="853"/>
      <c r="Z49" s="854"/>
      <c r="AA49" s="854"/>
      <c r="AB49" s="853"/>
      <c r="AC49" s="854"/>
      <c r="AD49" s="853"/>
      <c r="AE49" s="854"/>
      <c r="AF49" s="855" t="s">
        <v>325</v>
      </c>
      <c r="AG49" s="854"/>
      <c r="AH49" s="854"/>
      <c r="AI49" s="854"/>
      <c r="AJ49" s="854"/>
      <c r="AK49" s="854"/>
      <c r="AL49" s="854"/>
      <c r="AM49" s="854"/>
      <c r="AN49" s="853" t="s">
        <v>307</v>
      </c>
      <c r="AO49" s="854"/>
      <c r="AP49" s="854"/>
      <c r="AQ49" s="854"/>
      <c r="AR49" s="854"/>
      <c r="AS49" s="853" t="s">
        <v>308</v>
      </c>
      <c r="AT49" s="854"/>
      <c r="AU49" s="854"/>
      <c r="AV49" s="417" t="s">
        <v>84</v>
      </c>
      <c r="AW49" s="856" t="s">
        <v>309</v>
      </c>
      <c r="AX49" s="854"/>
      <c r="AY49" s="854"/>
      <c r="AZ49" s="854"/>
      <c r="BA49" s="854"/>
      <c r="BB49" s="854"/>
      <c r="BC49" s="418">
        <v>12419953098</v>
      </c>
      <c r="BD49" s="419">
        <v>0</v>
      </c>
      <c r="BE49" s="419">
        <v>0</v>
      </c>
      <c r="BF49" s="419">
        <v>0</v>
      </c>
      <c r="BG49" s="418">
        <v>1184237091</v>
      </c>
      <c r="BH49" s="418">
        <v>-1184237091</v>
      </c>
      <c r="BI49" s="418">
        <v>1184237091</v>
      </c>
      <c r="BJ49" s="419">
        <v>0</v>
      </c>
      <c r="BK49" s="418">
        <v>1184237091</v>
      </c>
      <c r="BL49" s="419">
        <v>0</v>
      </c>
      <c r="BM49" s="418">
        <v>19500</v>
      </c>
      <c r="BN49" s="418">
        <v>1184217591</v>
      </c>
      <c r="BO49" s="418">
        <v>109443</v>
      </c>
    </row>
    <row r="50" spans="1:67" s="433" customFormat="1">
      <c r="A50" s="433" t="str">
        <f t="shared" ref="A50:A57" si="16">+B50&amp;"-"&amp;C50&amp;"-"&amp;D50&amp;"-"&amp;E50&amp;"-"&amp;F50&amp;"-"&amp;G50&amp;"-"&amp;AV50</f>
        <v>A-1-0-5-2-1-10</v>
      </c>
      <c r="B50" s="434" t="str">
        <f t="shared" si="11"/>
        <v>A</v>
      </c>
      <c r="C50" s="434" t="str">
        <f t="shared" si="12"/>
        <v>1</v>
      </c>
      <c r="D50" s="434" t="str">
        <f t="shared" si="13"/>
        <v>0</v>
      </c>
      <c r="E50" s="434" t="str">
        <f t="shared" si="14"/>
        <v>5</v>
      </c>
      <c r="F50" s="434" t="str">
        <f t="shared" si="7"/>
        <v>2</v>
      </c>
      <c r="G50" s="434" t="str">
        <f t="shared" si="8"/>
        <v>1</v>
      </c>
      <c r="H50" s="434"/>
      <c r="I50" s="434"/>
      <c r="J50" s="434"/>
      <c r="K50" s="434"/>
      <c r="M50" s="447"/>
      <c r="N50" s="849" t="s">
        <v>33</v>
      </c>
      <c r="O50" s="850"/>
      <c r="P50" s="849" t="s">
        <v>313</v>
      </c>
      <c r="Q50" s="850"/>
      <c r="R50" s="849" t="s">
        <v>314</v>
      </c>
      <c r="S50" s="850"/>
      <c r="T50" s="849" t="s">
        <v>318</v>
      </c>
      <c r="U50" s="850"/>
      <c r="V50" s="849" t="s">
        <v>316</v>
      </c>
      <c r="W50" s="850"/>
      <c r="X50" s="850"/>
      <c r="Y50" s="849" t="s">
        <v>313</v>
      </c>
      <c r="Z50" s="850"/>
      <c r="AA50" s="850"/>
      <c r="AB50" s="849"/>
      <c r="AC50" s="850"/>
      <c r="AD50" s="849"/>
      <c r="AE50" s="850"/>
      <c r="AF50" s="852" t="s">
        <v>53</v>
      </c>
      <c r="AG50" s="850"/>
      <c r="AH50" s="850"/>
      <c r="AI50" s="850"/>
      <c r="AJ50" s="850"/>
      <c r="AK50" s="850"/>
      <c r="AL50" s="850"/>
      <c r="AM50" s="850"/>
      <c r="AN50" s="849" t="s">
        <v>307</v>
      </c>
      <c r="AO50" s="850"/>
      <c r="AP50" s="850"/>
      <c r="AQ50" s="850"/>
      <c r="AR50" s="850"/>
      <c r="AS50" s="849" t="s">
        <v>308</v>
      </c>
      <c r="AT50" s="850"/>
      <c r="AU50" s="850"/>
      <c r="AV50" s="435" t="s">
        <v>84</v>
      </c>
      <c r="AW50" s="851" t="s">
        <v>309</v>
      </c>
      <c r="AX50" s="850"/>
      <c r="AY50" s="850"/>
      <c r="AZ50" s="850"/>
      <c r="BA50" s="850"/>
      <c r="BB50" s="850"/>
      <c r="BC50" s="436">
        <v>119144700</v>
      </c>
      <c r="BD50" s="437">
        <v>0</v>
      </c>
      <c r="BE50" s="437">
        <v>0</v>
      </c>
      <c r="BF50" s="437">
        <v>0</v>
      </c>
      <c r="BG50" s="436">
        <v>10593800</v>
      </c>
      <c r="BH50" s="436">
        <v>-10593800</v>
      </c>
      <c r="BI50" s="436">
        <v>10593800</v>
      </c>
      <c r="BJ50" s="436">
        <v>0</v>
      </c>
      <c r="BK50" s="436">
        <v>10593800</v>
      </c>
      <c r="BL50" s="437">
        <v>0</v>
      </c>
      <c r="BM50" s="436">
        <v>0</v>
      </c>
      <c r="BN50" s="437">
        <v>10593800</v>
      </c>
      <c r="BO50" s="436">
        <v>0</v>
      </c>
    </row>
    <row r="51" spans="1:67" s="433" customFormat="1">
      <c r="A51" s="433" t="str">
        <f t="shared" si="16"/>
        <v>A-1-0-5-2-2-10</v>
      </c>
      <c r="B51" s="434" t="str">
        <f t="shared" si="11"/>
        <v>A</v>
      </c>
      <c r="C51" s="434" t="str">
        <f t="shared" si="12"/>
        <v>1</v>
      </c>
      <c r="D51" s="434" t="str">
        <f t="shared" si="13"/>
        <v>0</v>
      </c>
      <c r="E51" s="434" t="str">
        <f t="shared" si="14"/>
        <v>5</v>
      </c>
      <c r="F51" s="434" t="str">
        <f t="shared" si="7"/>
        <v>2</v>
      </c>
      <c r="G51" s="434" t="str">
        <f t="shared" si="8"/>
        <v>2</v>
      </c>
      <c r="H51" s="434"/>
      <c r="I51" s="434"/>
      <c r="J51" s="434"/>
      <c r="K51" s="434"/>
      <c r="M51" s="447"/>
      <c r="N51" s="849" t="s">
        <v>33</v>
      </c>
      <c r="O51" s="850"/>
      <c r="P51" s="849" t="s">
        <v>313</v>
      </c>
      <c r="Q51" s="850"/>
      <c r="R51" s="849" t="s">
        <v>314</v>
      </c>
      <c r="S51" s="850"/>
      <c r="T51" s="849" t="s">
        <v>318</v>
      </c>
      <c r="U51" s="850"/>
      <c r="V51" s="849" t="s">
        <v>316</v>
      </c>
      <c r="W51" s="850"/>
      <c r="X51" s="850"/>
      <c r="Y51" s="849" t="s">
        <v>316</v>
      </c>
      <c r="Z51" s="850"/>
      <c r="AA51" s="850"/>
      <c r="AB51" s="849"/>
      <c r="AC51" s="850"/>
      <c r="AD51" s="849"/>
      <c r="AE51" s="850"/>
      <c r="AF51" s="852" t="s">
        <v>54</v>
      </c>
      <c r="AG51" s="850"/>
      <c r="AH51" s="850"/>
      <c r="AI51" s="850"/>
      <c r="AJ51" s="850"/>
      <c r="AK51" s="850"/>
      <c r="AL51" s="850"/>
      <c r="AM51" s="850"/>
      <c r="AN51" s="849" t="s">
        <v>307</v>
      </c>
      <c r="AO51" s="850"/>
      <c r="AP51" s="850"/>
      <c r="AQ51" s="850"/>
      <c r="AR51" s="850"/>
      <c r="AS51" s="849" t="s">
        <v>308</v>
      </c>
      <c r="AT51" s="850"/>
      <c r="AU51" s="850"/>
      <c r="AV51" s="435" t="s">
        <v>84</v>
      </c>
      <c r="AW51" s="851" t="s">
        <v>309</v>
      </c>
      <c r="AX51" s="850"/>
      <c r="AY51" s="850"/>
      <c r="AZ51" s="850"/>
      <c r="BA51" s="850"/>
      <c r="BB51" s="850"/>
      <c r="BC51" s="436">
        <v>5697403045</v>
      </c>
      <c r="BD51" s="437">
        <v>0</v>
      </c>
      <c r="BE51" s="437">
        <v>0</v>
      </c>
      <c r="BF51" s="437">
        <v>0</v>
      </c>
      <c r="BG51" s="436">
        <v>544829691</v>
      </c>
      <c r="BH51" s="436">
        <v>-544829691</v>
      </c>
      <c r="BI51" s="436">
        <v>544829691</v>
      </c>
      <c r="BJ51" s="436">
        <v>0</v>
      </c>
      <c r="BK51" s="436">
        <v>544829691</v>
      </c>
      <c r="BL51" s="437">
        <v>0</v>
      </c>
      <c r="BM51" s="436">
        <v>0</v>
      </c>
      <c r="BN51" s="437">
        <v>544829691</v>
      </c>
      <c r="BO51" s="436">
        <v>0</v>
      </c>
    </row>
    <row r="52" spans="1:67" s="433" customFormat="1">
      <c r="A52" s="433" t="str">
        <f t="shared" si="16"/>
        <v>A-1-0-5-2-3-10</v>
      </c>
      <c r="B52" s="434" t="str">
        <f t="shared" si="11"/>
        <v>A</v>
      </c>
      <c r="C52" s="434" t="str">
        <f t="shared" si="12"/>
        <v>1</v>
      </c>
      <c r="D52" s="434" t="str">
        <f t="shared" si="13"/>
        <v>0</v>
      </c>
      <c r="E52" s="434" t="str">
        <f t="shared" si="14"/>
        <v>5</v>
      </c>
      <c r="F52" s="434" t="str">
        <f t="shared" si="7"/>
        <v>2</v>
      </c>
      <c r="G52" s="434" t="str">
        <f t="shared" si="8"/>
        <v>3</v>
      </c>
      <c r="H52" s="434"/>
      <c r="I52" s="434"/>
      <c r="J52" s="434"/>
      <c r="K52" s="434"/>
      <c r="M52" s="447"/>
      <c r="N52" s="849" t="s">
        <v>33</v>
      </c>
      <c r="O52" s="850"/>
      <c r="P52" s="849" t="s">
        <v>313</v>
      </c>
      <c r="Q52" s="850"/>
      <c r="R52" s="849" t="s">
        <v>314</v>
      </c>
      <c r="S52" s="850"/>
      <c r="T52" s="849" t="s">
        <v>318</v>
      </c>
      <c r="U52" s="850"/>
      <c r="V52" s="849" t="s">
        <v>316</v>
      </c>
      <c r="W52" s="850"/>
      <c r="X52" s="850"/>
      <c r="Y52" s="849" t="s">
        <v>323</v>
      </c>
      <c r="Z52" s="850"/>
      <c r="AA52" s="850"/>
      <c r="AB52" s="849"/>
      <c r="AC52" s="850"/>
      <c r="AD52" s="849"/>
      <c r="AE52" s="850"/>
      <c r="AF52" s="852" t="s">
        <v>55</v>
      </c>
      <c r="AG52" s="850"/>
      <c r="AH52" s="850"/>
      <c r="AI52" s="850"/>
      <c r="AJ52" s="850"/>
      <c r="AK52" s="850"/>
      <c r="AL52" s="850"/>
      <c r="AM52" s="850"/>
      <c r="AN52" s="849" t="s">
        <v>307</v>
      </c>
      <c r="AO52" s="850"/>
      <c r="AP52" s="850"/>
      <c r="AQ52" s="850"/>
      <c r="AR52" s="850"/>
      <c r="AS52" s="849" t="s">
        <v>308</v>
      </c>
      <c r="AT52" s="850"/>
      <c r="AU52" s="850"/>
      <c r="AV52" s="435" t="s">
        <v>84</v>
      </c>
      <c r="AW52" s="851" t="s">
        <v>309</v>
      </c>
      <c r="AX52" s="850"/>
      <c r="AY52" s="850"/>
      <c r="AZ52" s="850"/>
      <c r="BA52" s="850"/>
      <c r="BB52" s="850"/>
      <c r="BC52" s="436">
        <v>6528258063</v>
      </c>
      <c r="BD52" s="437">
        <v>0</v>
      </c>
      <c r="BE52" s="437">
        <v>0</v>
      </c>
      <c r="BF52" s="437">
        <v>0</v>
      </c>
      <c r="BG52" s="436">
        <v>621372400</v>
      </c>
      <c r="BH52" s="436">
        <v>-621372400</v>
      </c>
      <c r="BI52" s="436">
        <v>621372400</v>
      </c>
      <c r="BJ52" s="436">
        <v>0</v>
      </c>
      <c r="BK52" s="436">
        <v>621372400</v>
      </c>
      <c r="BL52" s="437">
        <v>0</v>
      </c>
      <c r="BM52" s="436">
        <v>19500</v>
      </c>
      <c r="BN52" s="437">
        <v>621352900</v>
      </c>
      <c r="BO52" s="436">
        <v>109443</v>
      </c>
    </row>
    <row r="53" spans="1:67" s="433" customFormat="1">
      <c r="A53" s="433" t="str">
        <f t="shared" si="16"/>
        <v>A-1-0-5-2-6-10</v>
      </c>
      <c r="B53" s="434" t="str">
        <f t="shared" si="11"/>
        <v>A</v>
      </c>
      <c r="C53" s="434" t="str">
        <f t="shared" si="12"/>
        <v>1</v>
      </c>
      <c r="D53" s="434" t="str">
        <f t="shared" si="13"/>
        <v>0</v>
      </c>
      <c r="E53" s="434" t="str">
        <f t="shared" si="14"/>
        <v>5</v>
      </c>
      <c r="F53" s="434" t="str">
        <f t="shared" si="7"/>
        <v>2</v>
      </c>
      <c r="G53" s="434" t="str">
        <f t="shared" si="8"/>
        <v>6</v>
      </c>
      <c r="H53" s="434"/>
      <c r="I53" s="434"/>
      <c r="J53" s="434"/>
      <c r="K53" s="434"/>
      <c r="M53" s="447"/>
      <c r="N53" s="849" t="s">
        <v>33</v>
      </c>
      <c r="O53" s="850"/>
      <c r="P53" s="849" t="s">
        <v>313</v>
      </c>
      <c r="Q53" s="850"/>
      <c r="R53" s="849" t="s">
        <v>314</v>
      </c>
      <c r="S53" s="850"/>
      <c r="T53" s="849" t="s">
        <v>318</v>
      </c>
      <c r="U53" s="850"/>
      <c r="V53" s="849" t="s">
        <v>316</v>
      </c>
      <c r="W53" s="850"/>
      <c r="X53" s="850"/>
      <c r="Y53" s="849" t="s">
        <v>326</v>
      </c>
      <c r="Z53" s="850"/>
      <c r="AA53" s="850"/>
      <c r="AB53" s="849"/>
      <c r="AC53" s="850"/>
      <c r="AD53" s="849"/>
      <c r="AE53" s="850"/>
      <c r="AF53" s="852" t="s">
        <v>56</v>
      </c>
      <c r="AG53" s="850"/>
      <c r="AH53" s="850"/>
      <c r="AI53" s="850"/>
      <c r="AJ53" s="850"/>
      <c r="AK53" s="850"/>
      <c r="AL53" s="850"/>
      <c r="AM53" s="850"/>
      <c r="AN53" s="849" t="s">
        <v>307</v>
      </c>
      <c r="AO53" s="850"/>
      <c r="AP53" s="850"/>
      <c r="AQ53" s="850"/>
      <c r="AR53" s="850"/>
      <c r="AS53" s="849" t="s">
        <v>308</v>
      </c>
      <c r="AT53" s="850"/>
      <c r="AU53" s="850"/>
      <c r="AV53" s="435" t="s">
        <v>84</v>
      </c>
      <c r="AW53" s="851" t="s">
        <v>309</v>
      </c>
      <c r="AX53" s="850"/>
      <c r="AY53" s="850"/>
      <c r="AZ53" s="850"/>
      <c r="BA53" s="850"/>
      <c r="BB53" s="850"/>
      <c r="BC53" s="436">
        <v>75147290</v>
      </c>
      <c r="BD53" s="437">
        <v>0</v>
      </c>
      <c r="BE53" s="437">
        <v>0</v>
      </c>
      <c r="BF53" s="437">
        <v>0</v>
      </c>
      <c r="BG53" s="436">
        <v>7441200</v>
      </c>
      <c r="BH53" s="436">
        <v>-7441200</v>
      </c>
      <c r="BI53" s="436">
        <v>7441200</v>
      </c>
      <c r="BJ53" s="436">
        <v>0</v>
      </c>
      <c r="BK53" s="436">
        <v>7441200</v>
      </c>
      <c r="BL53" s="437">
        <v>0</v>
      </c>
      <c r="BM53" s="436">
        <v>0</v>
      </c>
      <c r="BN53" s="437">
        <v>7441200</v>
      </c>
      <c r="BO53" s="436">
        <v>0</v>
      </c>
    </row>
    <row r="54" spans="1:67" s="433" customFormat="1">
      <c r="A54" s="433" t="str">
        <f t="shared" si="16"/>
        <v>A-1-0-5-6-0-10</v>
      </c>
      <c r="B54" s="434" t="str">
        <f t="shared" si="11"/>
        <v>A</v>
      </c>
      <c r="C54" s="434" t="str">
        <f t="shared" si="12"/>
        <v>1</v>
      </c>
      <c r="D54" s="434" t="str">
        <f t="shared" si="13"/>
        <v>0</v>
      </c>
      <c r="E54" s="434" t="str">
        <f t="shared" si="14"/>
        <v>5</v>
      </c>
      <c r="F54" s="434" t="str">
        <f t="shared" si="7"/>
        <v>6</v>
      </c>
      <c r="G54" s="434">
        <f t="shared" si="8"/>
        <v>0</v>
      </c>
      <c r="H54" s="434"/>
      <c r="I54" s="434"/>
      <c r="J54" s="434"/>
      <c r="K54" s="434"/>
      <c r="M54" s="447"/>
      <c r="N54" s="849" t="s">
        <v>33</v>
      </c>
      <c r="O54" s="850"/>
      <c r="P54" s="849" t="s">
        <v>313</v>
      </c>
      <c r="Q54" s="850"/>
      <c r="R54" s="849" t="s">
        <v>314</v>
      </c>
      <c r="S54" s="850"/>
      <c r="T54" s="849" t="s">
        <v>318</v>
      </c>
      <c r="U54" s="850"/>
      <c r="V54" s="849" t="s">
        <v>326</v>
      </c>
      <c r="W54" s="850"/>
      <c r="X54" s="850"/>
      <c r="Y54" s="849"/>
      <c r="Z54" s="850"/>
      <c r="AA54" s="850"/>
      <c r="AB54" s="849"/>
      <c r="AC54" s="850"/>
      <c r="AD54" s="849"/>
      <c r="AE54" s="850"/>
      <c r="AF54" s="852" t="s">
        <v>57</v>
      </c>
      <c r="AG54" s="850"/>
      <c r="AH54" s="850"/>
      <c r="AI54" s="850"/>
      <c r="AJ54" s="850"/>
      <c r="AK54" s="850"/>
      <c r="AL54" s="850"/>
      <c r="AM54" s="850"/>
      <c r="AN54" s="849" t="s">
        <v>307</v>
      </c>
      <c r="AO54" s="850"/>
      <c r="AP54" s="850"/>
      <c r="AQ54" s="850"/>
      <c r="AR54" s="850"/>
      <c r="AS54" s="849" t="s">
        <v>308</v>
      </c>
      <c r="AT54" s="850"/>
      <c r="AU54" s="850"/>
      <c r="AV54" s="435" t="s">
        <v>84</v>
      </c>
      <c r="AW54" s="851" t="s">
        <v>309</v>
      </c>
      <c r="AX54" s="850"/>
      <c r="AY54" s="850"/>
      <c r="AZ54" s="850"/>
      <c r="BA54" s="850"/>
      <c r="BB54" s="850"/>
      <c r="BC54" s="436">
        <v>2721591300</v>
      </c>
      <c r="BD54" s="437">
        <v>0</v>
      </c>
      <c r="BE54" s="437">
        <v>0</v>
      </c>
      <c r="BF54" s="437">
        <v>0</v>
      </c>
      <c r="BG54" s="436">
        <v>287929000</v>
      </c>
      <c r="BH54" s="436">
        <v>-287929000</v>
      </c>
      <c r="BI54" s="436">
        <v>287929000</v>
      </c>
      <c r="BJ54" s="436">
        <v>0</v>
      </c>
      <c r="BK54" s="436">
        <v>287929000</v>
      </c>
      <c r="BL54" s="437">
        <v>0</v>
      </c>
      <c r="BM54" s="436">
        <v>16800</v>
      </c>
      <c r="BN54" s="437">
        <v>287912200</v>
      </c>
      <c r="BO54" s="436">
        <v>0</v>
      </c>
    </row>
    <row r="55" spans="1:67" s="433" customFormat="1">
      <c r="A55" s="433" t="str">
        <f t="shared" si="16"/>
        <v>A-1-0-5-7-0-10</v>
      </c>
      <c r="B55" s="434" t="str">
        <f t="shared" si="11"/>
        <v>A</v>
      </c>
      <c r="C55" s="434" t="str">
        <f t="shared" si="12"/>
        <v>1</v>
      </c>
      <c r="D55" s="434" t="str">
        <f t="shared" si="13"/>
        <v>0</v>
      </c>
      <c r="E55" s="434" t="str">
        <f t="shared" si="14"/>
        <v>5</v>
      </c>
      <c r="F55" s="434" t="str">
        <f t="shared" si="7"/>
        <v>7</v>
      </c>
      <c r="G55" s="434">
        <f t="shared" si="8"/>
        <v>0</v>
      </c>
      <c r="H55" s="434"/>
      <c r="I55" s="434"/>
      <c r="J55" s="434"/>
      <c r="K55" s="434"/>
      <c r="M55" s="447"/>
      <c r="N55" s="849" t="s">
        <v>33</v>
      </c>
      <c r="O55" s="850"/>
      <c r="P55" s="849" t="s">
        <v>313</v>
      </c>
      <c r="Q55" s="850"/>
      <c r="R55" s="849" t="s">
        <v>314</v>
      </c>
      <c r="S55" s="850"/>
      <c r="T55" s="849" t="s">
        <v>318</v>
      </c>
      <c r="U55" s="850"/>
      <c r="V55" s="849" t="s">
        <v>327</v>
      </c>
      <c r="W55" s="850"/>
      <c r="X55" s="850"/>
      <c r="Y55" s="849"/>
      <c r="Z55" s="850"/>
      <c r="AA55" s="850"/>
      <c r="AB55" s="849"/>
      <c r="AC55" s="850"/>
      <c r="AD55" s="849"/>
      <c r="AE55" s="850"/>
      <c r="AF55" s="852" t="s">
        <v>58</v>
      </c>
      <c r="AG55" s="850"/>
      <c r="AH55" s="850"/>
      <c r="AI55" s="850"/>
      <c r="AJ55" s="850"/>
      <c r="AK55" s="850"/>
      <c r="AL55" s="850"/>
      <c r="AM55" s="850"/>
      <c r="AN55" s="849" t="s">
        <v>307</v>
      </c>
      <c r="AO55" s="850"/>
      <c r="AP55" s="850"/>
      <c r="AQ55" s="850"/>
      <c r="AR55" s="850"/>
      <c r="AS55" s="849" t="s">
        <v>308</v>
      </c>
      <c r="AT55" s="850"/>
      <c r="AU55" s="850"/>
      <c r="AV55" s="435" t="s">
        <v>84</v>
      </c>
      <c r="AW55" s="851" t="s">
        <v>309</v>
      </c>
      <c r="AX55" s="850"/>
      <c r="AY55" s="850"/>
      <c r="AZ55" s="850"/>
      <c r="BA55" s="850"/>
      <c r="BB55" s="850"/>
      <c r="BC55" s="436">
        <v>520219400</v>
      </c>
      <c r="BD55" s="437">
        <v>0</v>
      </c>
      <c r="BE55" s="437">
        <v>0</v>
      </c>
      <c r="BF55" s="437">
        <v>0</v>
      </c>
      <c r="BG55" s="436">
        <v>48082100</v>
      </c>
      <c r="BH55" s="436">
        <v>-48082100</v>
      </c>
      <c r="BI55" s="436">
        <v>48082100</v>
      </c>
      <c r="BJ55" s="436">
        <v>0</v>
      </c>
      <c r="BK55" s="436">
        <v>48082100</v>
      </c>
      <c r="BL55" s="437">
        <v>0</v>
      </c>
      <c r="BM55" s="436">
        <v>2900</v>
      </c>
      <c r="BN55" s="437">
        <v>48079200</v>
      </c>
      <c r="BO55" s="436">
        <v>0</v>
      </c>
    </row>
    <row r="56" spans="1:67" s="433" customFormat="1">
      <c r="A56" s="433" t="str">
        <f t="shared" si="16"/>
        <v>A-1-0-5-8-0-10</v>
      </c>
      <c r="B56" s="434" t="str">
        <f t="shared" si="11"/>
        <v>A</v>
      </c>
      <c r="C56" s="434" t="str">
        <f t="shared" si="12"/>
        <v>1</v>
      </c>
      <c r="D56" s="434" t="str">
        <f t="shared" si="13"/>
        <v>0</v>
      </c>
      <c r="E56" s="434" t="str">
        <f t="shared" si="14"/>
        <v>5</v>
      </c>
      <c r="F56" s="434" t="str">
        <f t="shared" si="7"/>
        <v>8</v>
      </c>
      <c r="G56" s="434">
        <f t="shared" si="8"/>
        <v>0</v>
      </c>
      <c r="H56" s="434"/>
      <c r="I56" s="434"/>
      <c r="J56" s="434"/>
      <c r="K56" s="434"/>
      <c r="M56" s="447"/>
      <c r="N56" s="849" t="s">
        <v>33</v>
      </c>
      <c r="O56" s="850"/>
      <c r="P56" s="849" t="s">
        <v>313</v>
      </c>
      <c r="Q56" s="850"/>
      <c r="R56" s="849" t="s">
        <v>314</v>
      </c>
      <c r="S56" s="850"/>
      <c r="T56" s="849" t="s">
        <v>318</v>
      </c>
      <c r="U56" s="850"/>
      <c r="V56" s="849" t="s">
        <v>328</v>
      </c>
      <c r="W56" s="850"/>
      <c r="X56" s="850"/>
      <c r="Y56" s="849"/>
      <c r="Z56" s="850"/>
      <c r="AA56" s="850"/>
      <c r="AB56" s="849"/>
      <c r="AC56" s="850"/>
      <c r="AD56" s="849"/>
      <c r="AE56" s="850"/>
      <c r="AF56" s="852" t="s">
        <v>59</v>
      </c>
      <c r="AG56" s="850"/>
      <c r="AH56" s="850"/>
      <c r="AI56" s="850"/>
      <c r="AJ56" s="850"/>
      <c r="AK56" s="850"/>
      <c r="AL56" s="850"/>
      <c r="AM56" s="850"/>
      <c r="AN56" s="849" t="s">
        <v>307</v>
      </c>
      <c r="AO56" s="850"/>
      <c r="AP56" s="850"/>
      <c r="AQ56" s="850"/>
      <c r="AR56" s="850"/>
      <c r="AS56" s="849" t="s">
        <v>308</v>
      </c>
      <c r="AT56" s="850"/>
      <c r="AU56" s="850"/>
      <c r="AV56" s="435" t="s">
        <v>84</v>
      </c>
      <c r="AW56" s="851" t="s">
        <v>309</v>
      </c>
      <c r="AX56" s="850"/>
      <c r="AY56" s="850"/>
      <c r="AZ56" s="850"/>
      <c r="BA56" s="850"/>
      <c r="BB56" s="850"/>
      <c r="BC56" s="436">
        <v>520219400</v>
      </c>
      <c r="BD56" s="437">
        <v>0</v>
      </c>
      <c r="BE56" s="437">
        <v>0</v>
      </c>
      <c r="BF56" s="437">
        <v>0</v>
      </c>
      <c r="BG56" s="436">
        <v>48082100</v>
      </c>
      <c r="BH56" s="436">
        <v>-48082100</v>
      </c>
      <c r="BI56" s="436">
        <v>48082100</v>
      </c>
      <c r="BJ56" s="436">
        <v>0</v>
      </c>
      <c r="BK56" s="436">
        <v>48082100</v>
      </c>
      <c r="BL56" s="437">
        <v>0</v>
      </c>
      <c r="BM56" s="436">
        <v>2900</v>
      </c>
      <c r="BN56" s="437">
        <v>48079200</v>
      </c>
      <c r="BO56" s="436">
        <v>0</v>
      </c>
    </row>
    <row r="57" spans="1:67" s="433" customFormat="1">
      <c r="A57" s="433" t="str">
        <f t="shared" si="16"/>
        <v>A-1-0-5-9-0-10</v>
      </c>
      <c r="B57" s="434" t="str">
        <f t="shared" si="11"/>
        <v>A</v>
      </c>
      <c r="C57" s="434" t="str">
        <f t="shared" si="12"/>
        <v>1</v>
      </c>
      <c r="D57" s="434" t="str">
        <f t="shared" si="13"/>
        <v>0</v>
      </c>
      <c r="E57" s="434" t="str">
        <f t="shared" si="14"/>
        <v>5</v>
      </c>
      <c r="F57" s="434" t="str">
        <f t="shared" si="7"/>
        <v>9</v>
      </c>
      <c r="G57" s="434">
        <f t="shared" si="8"/>
        <v>0</v>
      </c>
      <c r="H57" s="434"/>
      <c r="I57" s="434"/>
      <c r="J57" s="434"/>
      <c r="K57" s="434"/>
      <c r="M57" s="447"/>
      <c r="N57" s="849" t="s">
        <v>33</v>
      </c>
      <c r="O57" s="850"/>
      <c r="P57" s="849" t="s">
        <v>313</v>
      </c>
      <c r="Q57" s="850"/>
      <c r="R57" s="849" t="s">
        <v>314</v>
      </c>
      <c r="S57" s="850"/>
      <c r="T57" s="849" t="s">
        <v>318</v>
      </c>
      <c r="U57" s="850"/>
      <c r="V57" s="849" t="s">
        <v>322</v>
      </c>
      <c r="W57" s="850"/>
      <c r="X57" s="850"/>
      <c r="Y57" s="849"/>
      <c r="Z57" s="850"/>
      <c r="AA57" s="850"/>
      <c r="AB57" s="849"/>
      <c r="AC57" s="850"/>
      <c r="AD57" s="849"/>
      <c r="AE57" s="850"/>
      <c r="AF57" s="852" t="s">
        <v>60</v>
      </c>
      <c r="AG57" s="850"/>
      <c r="AH57" s="850"/>
      <c r="AI57" s="850"/>
      <c r="AJ57" s="850"/>
      <c r="AK57" s="850"/>
      <c r="AL57" s="850"/>
      <c r="AM57" s="850"/>
      <c r="AN57" s="849" t="s">
        <v>307</v>
      </c>
      <c r="AO57" s="850"/>
      <c r="AP57" s="850"/>
      <c r="AQ57" s="850"/>
      <c r="AR57" s="850"/>
      <c r="AS57" s="849" t="s">
        <v>308</v>
      </c>
      <c r="AT57" s="850"/>
      <c r="AU57" s="850"/>
      <c r="AV57" s="435" t="s">
        <v>84</v>
      </c>
      <c r="AW57" s="851" t="s">
        <v>309</v>
      </c>
      <c r="AX57" s="850"/>
      <c r="AY57" s="850"/>
      <c r="AZ57" s="850"/>
      <c r="BA57" s="850"/>
      <c r="BB57" s="850"/>
      <c r="BC57" s="436">
        <v>940395000</v>
      </c>
      <c r="BD57" s="437">
        <v>0</v>
      </c>
      <c r="BE57" s="437">
        <v>0</v>
      </c>
      <c r="BF57" s="437">
        <v>0</v>
      </c>
      <c r="BG57" s="436">
        <v>96050100</v>
      </c>
      <c r="BH57" s="436">
        <v>-96050100</v>
      </c>
      <c r="BI57" s="436">
        <v>96050100</v>
      </c>
      <c r="BJ57" s="436">
        <v>0</v>
      </c>
      <c r="BK57" s="436">
        <v>96050100</v>
      </c>
      <c r="BL57" s="437">
        <v>0</v>
      </c>
      <c r="BM57" s="436">
        <v>5700</v>
      </c>
      <c r="BN57" s="437">
        <v>96044400</v>
      </c>
      <c r="BO57" s="436">
        <v>0</v>
      </c>
    </row>
    <row r="58" spans="1:67" ht="14.45" customHeight="1">
      <c r="B58" s="427" t="str">
        <f t="shared" si="11"/>
        <v>A</v>
      </c>
      <c r="C58" s="427" t="str">
        <f t="shared" si="12"/>
        <v>2</v>
      </c>
      <c r="D58" s="427">
        <f t="shared" si="13"/>
        <v>0</v>
      </c>
      <c r="E58" s="427">
        <f t="shared" si="14"/>
        <v>0</v>
      </c>
      <c r="F58" s="427">
        <f t="shared" si="7"/>
        <v>0</v>
      </c>
      <c r="G58" s="427">
        <f t="shared" si="8"/>
        <v>0</v>
      </c>
      <c r="N58" s="853" t="s">
        <v>33</v>
      </c>
      <c r="O58" s="854"/>
      <c r="P58" s="853" t="s">
        <v>316</v>
      </c>
      <c r="Q58" s="854"/>
      <c r="R58" s="853"/>
      <c r="S58" s="854"/>
      <c r="T58" s="853"/>
      <c r="U58" s="854"/>
      <c r="V58" s="853"/>
      <c r="W58" s="854"/>
      <c r="X58" s="854"/>
      <c r="Y58" s="853"/>
      <c r="Z58" s="854"/>
      <c r="AA58" s="854"/>
      <c r="AB58" s="853"/>
      <c r="AC58" s="854"/>
      <c r="AD58" s="853"/>
      <c r="AE58" s="854"/>
      <c r="AF58" s="855" t="s">
        <v>25</v>
      </c>
      <c r="AG58" s="854"/>
      <c r="AH58" s="854"/>
      <c r="AI58" s="854"/>
      <c r="AJ58" s="854"/>
      <c r="AK58" s="854"/>
      <c r="AL58" s="854"/>
      <c r="AM58" s="854"/>
      <c r="AN58" s="853" t="s">
        <v>307</v>
      </c>
      <c r="AO58" s="854"/>
      <c r="AP58" s="854"/>
      <c r="AQ58" s="854"/>
      <c r="AR58" s="854"/>
      <c r="AS58" s="853" t="s">
        <v>308</v>
      </c>
      <c r="AT58" s="854"/>
      <c r="AU58" s="854"/>
      <c r="AV58" s="417" t="s">
        <v>84</v>
      </c>
      <c r="AW58" s="856" t="s">
        <v>309</v>
      </c>
      <c r="AX58" s="854"/>
      <c r="AY58" s="854"/>
      <c r="AZ58" s="854"/>
      <c r="BA58" s="854"/>
      <c r="BB58" s="854"/>
      <c r="BC58" s="418">
        <v>11106500000</v>
      </c>
      <c r="BD58" s="418">
        <v>490351917</v>
      </c>
      <c r="BE58" s="418">
        <v>465517143.44</v>
      </c>
      <c r="BF58" s="418">
        <v>-145000000</v>
      </c>
      <c r="BG58" s="418">
        <v>670877067.76999998</v>
      </c>
      <c r="BH58" s="418">
        <v>-180525150.77000001</v>
      </c>
      <c r="BI58" s="418">
        <v>1023046374.4299999</v>
      </c>
      <c r="BJ58" s="418">
        <v>-352169306.66000003</v>
      </c>
      <c r="BK58" s="418">
        <v>1023046374.4299999</v>
      </c>
      <c r="BL58" s="419">
        <v>0</v>
      </c>
      <c r="BM58" s="418">
        <v>1006448419.4299999</v>
      </c>
      <c r="BN58" s="418">
        <v>16597955</v>
      </c>
      <c r="BO58" s="418">
        <v>428854</v>
      </c>
    </row>
    <row r="59" spans="1:67" ht="14.45" customHeight="1">
      <c r="B59" s="427" t="str">
        <f t="shared" si="11"/>
        <v>A</v>
      </c>
      <c r="C59" s="427" t="str">
        <f t="shared" si="12"/>
        <v>2</v>
      </c>
      <c r="D59" s="427" t="str">
        <f t="shared" si="13"/>
        <v>0</v>
      </c>
      <c r="E59" s="427">
        <f t="shared" si="14"/>
        <v>0</v>
      </c>
      <c r="F59" s="427">
        <f t="shared" si="7"/>
        <v>0</v>
      </c>
      <c r="G59" s="427">
        <f t="shared" si="8"/>
        <v>0</v>
      </c>
      <c r="N59" s="853" t="s">
        <v>33</v>
      </c>
      <c r="O59" s="854"/>
      <c r="P59" s="853" t="s">
        <v>316</v>
      </c>
      <c r="Q59" s="854"/>
      <c r="R59" s="853" t="s">
        <v>314</v>
      </c>
      <c r="S59" s="854"/>
      <c r="T59" s="853"/>
      <c r="U59" s="854"/>
      <c r="V59" s="853"/>
      <c r="W59" s="854"/>
      <c r="X59" s="854"/>
      <c r="Y59" s="853"/>
      <c r="Z59" s="854"/>
      <c r="AA59" s="854"/>
      <c r="AB59" s="853"/>
      <c r="AC59" s="854"/>
      <c r="AD59" s="853"/>
      <c r="AE59" s="854"/>
      <c r="AF59" s="855" t="s">
        <v>25</v>
      </c>
      <c r="AG59" s="854"/>
      <c r="AH59" s="854"/>
      <c r="AI59" s="854"/>
      <c r="AJ59" s="854"/>
      <c r="AK59" s="854"/>
      <c r="AL59" s="854"/>
      <c r="AM59" s="854"/>
      <c r="AN59" s="853" t="s">
        <v>307</v>
      </c>
      <c r="AO59" s="854"/>
      <c r="AP59" s="854"/>
      <c r="AQ59" s="854"/>
      <c r="AR59" s="854"/>
      <c r="AS59" s="853" t="s">
        <v>308</v>
      </c>
      <c r="AT59" s="854"/>
      <c r="AU59" s="854"/>
      <c r="AV59" s="417" t="s">
        <v>84</v>
      </c>
      <c r="AW59" s="856" t="s">
        <v>309</v>
      </c>
      <c r="AX59" s="854"/>
      <c r="AY59" s="854"/>
      <c r="AZ59" s="854"/>
      <c r="BA59" s="854"/>
      <c r="BB59" s="854"/>
      <c r="BC59" s="418">
        <v>11106500000</v>
      </c>
      <c r="BD59" s="418">
        <v>490351917</v>
      </c>
      <c r="BE59" s="418">
        <v>465517143.44</v>
      </c>
      <c r="BF59" s="418">
        <v>-145000000</v>
      </c>
      <c r="BG59" s="418">
        <v>670877067.76999998</v>
      </c>
      <c r="BH59" s="418">
        <v>-180525150.77000001</v>
      </c>
      <c r="BI59" s="418">
        <v>1023046374.4299999</v>
      </c>
      <c r="BJ59" s="418">
        <v>-352169306.66000003</v>
      </c>
      <c r="BK59" s="418">
        <v>1023046374.4299999</v>
      </c>
      <c r="BL59" s="419">
        <v>0</v>
      </c>
      <c r="BM59" s="418">
        <v>1006448419.4299999</v>
      </c>
      <c r="BN59" s="418">
        <v>16597955</v>
      </c>
      <c r="BO59" s="418">
        <v>428854</v>
      </c>
    </row>
    <row r="60" spans="1:67">
      <c r="B60" s="427" t="str">
        <f t="shared" si="11"/>
        <v>A</v>
      </c>
      <c r="C60" s="427" t="str">
        <f t="shared" si="12"/>
        <v>2</v>
      </c>
      <c r="D60" s="427" t="str">
        <f t="shared" si="13"/>
        <v>0</v>
      </c>
      <c r="E60" s="427" t="str">
        <f t="shared" si="14"/>
        <v>3</v>
      </c>
      <c r="F60" s="427">
        <f t="shared" si="7"/>
        <v>0</v>
      </c>
      <c r="G60" s="427">
        <f t="shared" si="8"/>
        <v>0</v>
      </c>
      <c r="N60" s="853" t="s">
        <v>33</v>
      </c>
      <c r="O60" s="854"/>
      <c r="P60" s="853" t="s">
        <v>316</v>
      </c>
      <c r="Q60" s="854"/>
      <c r="R60" s="853" t="s">
        <v>314</v>
      </c>
      <c r="S60" s="854"/>
      <c r="T60" s="853" t="s">
        <v>323</v>
      </c>
      <c r="U60" s="854"/>
      <c r="V60" s="853"/>
      <c r="W60" s="854"/>
      <c r="X60" s="854"/>
      <c r="Y60" s="853"/>
      <c r="Z60" s="854"/>
      <c r="AA60" s="854"/>
      <c r="AB60" s="853"/>
      <c r="AC60" s="854"/>
      <c r="AD60" s="853"/>
      <c r="AE60" s="854"/>
      <c r="AF60" s="855" t="s">
        <v>234</v>
      </c>
      <c r="AG60" s="854"/>
      <c r="AH60" s="854"/>
      <c r="AI60" s="854"/>
      <c r="AJ60" s="854"/>
      <c r="AK60" s="854"/>
      <c r="AL60" s="854"/>
      <c r="AM60" s="854"/>
      <c r="AN60" s="853" t="s">
        <v>307</v>
      </c>
      <c r="AO60" s="854"/>
      <c r="AP60" s="854"/>
      <c r="AQ60" s="854"/>
      <c r="AR60" s="854"/>
      <c r="AS60" s="853" t="s">
        <v>308</v>
      </c>
      <c r="AT60" s="854"/>
      <c r="AU60" s="854"/>
      <c r="AV60" s="417" t="s">
        <v>84</v>
      </c>
      <c r="AW60" s="856" t="s">
        <v>309</v>
      </c>
      <c r="AX60" s="854"/>
      <c r="AY60" s="854"/>
      <c r="AZ60" s="854"/>
      <c r="BA60" s="854"/>
      <c r="BB60" s="854"/>
      <c r="BC60" s="418">
        <v>343000000</v>
      </c>
      <c r="BD60" s="419">
        <v>0</v>
      </c>
      <c r="BE60" s="418">
        <v>29338437</v>
      </c>
      <c r="BF60" s="419">
        <v>0</v>
      </c>
      <c r="BG60" s="419">
        <v>0</v>
      </c>
      <c r="BH60" s="419">
        <v>0</v>
      </c>
      <c r="BI60" s="419">
        <v>0</v>
      </c>
      <c r="BJ60" s="419">
        <v>0</v>
      </c>
      <c r="BK60" s="419">
        <v>0</v>
      </c>
      <c r="BL60" s="419">
        <v>0</v>
      </c>
      <c r="BM60" s="419">
        <v>0</v>
      </c>
      <c r="BN60" s="419">
        <v>0</v>
      </c>
      <c r="BO60" s="419">
        <v>0</v>
      </c>
    </row>
    <row r="61" spans="1:67">
      <c r="B61" s="427" t="str">
        <f t="shared" si="11"/>
        <v>A</v>
      </c>
      <c r="C61" s="427" t="str">
        <f t="shared" si="12"/>
        <v>2</v>
      </c>
      <c r="D61" s="427" t="str">
        <f t="shared" si="13"/>
        <v>0</v>
      </c>
      <c r="E61" s="427" t="str">
        <f t="shared" si="14"/>
        <v>3</v>
      </c>
      <c r="F61" s="427" t="str">
        <f t="shared" si="7"/>
        <v>50</v>
      </c>
      <c r="G61" s="427">
        <f t="shared" si="8"/>
        <v>0</v>
      </c>
      <c r="N61" s="853" t="s">
        <v>33</v>
      </c>
      <c r="O61" s="854"/>
      <c r="P61" s="853" t="s">
        <v>316</v>
      </c>
      <c r="Q61" s="854"/>
      <c r="R61" s="853" t="s">
        <v>314</v>
      </c>
      <c r="S61" s="854"/>
      <c r="T61" s="853" t="s">
        <v>323</v>
      </c>
      <c r="U61" s="854"/>
      <c r="V61" s="853" t="s">
        <v>329</v>
      </c>
      <c r="W61" s="854"/>
      <c r="X61" s="854"/>
      <c r="Y61" s="853"/>
      <c r="Z61" s="854"/>
      <c r="AA61" s="854"/>
      <c r="AB61" s="853"/>
      <c r="AC61" s="854"/>
      <c r="AD61" s="853"/>
      <c r="AE61" s="854"/>
      <c r="AF61" s="855" t="s">
        <v>241</v>
      </c>
      <c r="AG61" s="854"/>
      <c r="AH61" s="854"/>
      <c r="AI61" s="854"/>
      <c r="AJ61" s="854"/>
      <c r="AK61" s="854"/>
      <c r="AL61" s="854"/>
      <c r="AM61" s="854"/>
      <c r="AN61" s="853" t="s">
        <v>307</v>
      </c>
      <c r="AO61" s="854"/>
      <c r="AP61" s="854"/>
      <c r="AQ61" s="854"/>
      <c r="AR61" s="854"/>
      <c r="AS61" s="853" t="s">
        <v>308</v>
      </c>
      <c r="AT61" s="854"/>
      <c r="AU61" s="854"/>
      <c r="AV61" s="417" t="s">
        <v>84</v>
      </c>
      <c r="AW61" s="856" t="s">
        <v>309</v>
      </c>
      <c r="AX61" s="854"/>
      <c r="AY61" s="854"/>
      <c r="AZ61" s="854"/>
      <c r="BA61" s="854"/>
      <c r="BB61" s="854"/>
      <c r="BC61" s="418">
        <v>341000000</v>
      </c>
      <c r="BD61" s="419">
        <v>0</v>
      </c>
      <c r="BE61" s="418">
        <v>27338437</v>
      </c>
      <c r="BF61" s="419">
        <v>0</v>
      </c>
      <c r="BG61" s="419">
        <v>0</v>
      </c>
      <c r="BH61" s="419">
        <v>0</v>
      </c>
      <c r="BI61" s="419">
        <v>0</v>
      </c>
      <c r="BJ61" s="419">
        <v>0</v>
      </c>
      <c r="BK61" s="419">
        <v>0</v>
      </c>
      <c r="BL61" s="419">
        <v>0</v>
      </c>
      <c r="BM61" s="419">
        <v>0</v>
      </c>
      <c r="BN61" s="419">
        <v>0</v>
      </c>
      <c r="BO61" s="419">
        <v>0</v>
      </c>
    </row>
    <row r="62" spans="1:67" s="433" customFormat="1">
      <c r="A62" s="433" t="str">
        <f t="shared" ref="A62:A65" si="17">+B62&amp;"-"&amp;C62&amp;"-"&amp;D62&amp;"-"&amp;E62&amp;"-"&amp;F62&amp;"-"&amp;G62&amp;"-"&amp;AV62</f>
        <v>A-2-0-3-50-2-10</v>
      </c>
      <c r="B62" s="434" t="str">
        <f t="shared" si="11"/>
        <v>A</v>
      </c>
      <c r="C62" s="434" t="str">
        <f t="shared" si="12"/>
        <v>2</v>
      </c>
      <c r="D62" s="434" t="str">
        <f t="shared" si="13"/>
        <v>0</v>
      </c>
      <c r="E62" s="434" t="str">
        <f t="shared" si="14"/>
        <v>3</v>
      </c>
      <c r="F62" s="434" t="str">
        <f t="shared" si="7"/>
        <v>50</v>
      </c>
      <c r="G62" s="434" t="str">
        <f t="shared" si="8"/>
        <v>2</v>
      </c>
      <c r="H62" s="434"/>
      <c r="I62" s="434"/>
      <c r="J62" s="434"/>
      <c r="K62" s="434"/>
      <c r="M62" s="447"/>
      <c r="N62" s="849" t="s">
        <v>33</v>
      </c>
      <c r="O62" s="850"/>
      <c r="P62" s="849" t="s">
        <v>316</v>
      </c>
      <c r="Q62" s="850"/>
      <c r="R62" s="849" t="s">
        <v>314</v>
      </c>
      <c r="S62" s="850"/>
      <c r="T62" s="849" t="s">
        <v>323</v>
      </c>
      <c r="U62" s="850"/>
      <c r="V62" s="849" t="s">
        <v>329</v>
      </c>
      <c r="W62" s="850"/>
      <c r="X62" s="850"/>
      <c r="Y62" s="849" t="s">
        <v>316</v>
      </c>
      <c r="Z62" s="850"/>
      <c r="AA62" s="850"/>
      <c r="AB62" s="849"/>
      <c r="AC62" s="850"/>
      <c r="AD62" s="849"/>
      <c r="AE62" s="850"/>
      <c r="AF62" s="852" t="s">
        <v>61</v>
      </c>
      <c r="AG62" s="850"/>
      <c r="AH62" s="850"/>
      <c r="AI62" s="850"/>
      <c r="AJ62" s="850"/>
      <c r="AK62" s="850"/>
      <c r="AL62" s="850"/>
      <c r="AM62" s="850"/>
      <c r="AN62" s="849" t="s">
        <v>307</v>
      </c>
      <c r="AO62" s="850"/>
      <c r="AP62" s="850"/>
      <c r="AQ62" s="850"/>
      <c r="AR62" s="850"/>
      <c r="AS62" s="849" t="s">
        <v>308</v>
      </c>
      <c r="AT62" s="850"/>
      <c r="AU62" s="850"/>
      <c r="AV62" s="435" t="s">
        <v>84</v>
      </c>
      <c r="AW62" s="851" t="s">
        <v>309</v>
      </c>
      <c r="AX62" s="850"/>
      <c r="AY62" s="850"/>
      <c r="AZ62" s="850"/>
      <c r="BA62" s="850"/>
      <c r="BB62" s="850"/>
      <c r="BC62" s="436">
        <v>6376304</v>
      </c>
      <c r="BD62" s="437">
        <v>0</v>
      </c>
      <c r="BE62" s="437">
        <v>158429</v>
      </c>
      <c r="BF62" s="437">
        <v>0</v>
      </c>
      <c r="BG62" s="436">
        <v>0</v>
      </c>
      <c r="BH62" s="436">
        <v>0</v>
      </c>
      <c r="BI62" s="436">
        <v>0</v>
      </c>
      <c r="BJ62" s="436">
        <v>0</v>
      </c>
      <c r="BK62" s="436">
        <v>0</v>
      </c>
      <c r="BL62" s="437">
        <v>0</v>
      </c>
      <c r="BM62" s="436">
        <v>0</v>
      </c>
      <c r="BN62" s="437">
        <v>0</v>
      </c>
      <c r="BO62" s="436">
        <v>0</v>
      </c>
    </row>
    <row r="63" spans="1:67" s="433" customFormat="1">
      <c r="A63" s="433" t="str">
        <f t="shared" si="17"/>
        <v>A-2-0-3-50-3-10</v>
      </c>
      <c r="B63" s="434" t="str">
        <f t="shared" si="11"/>
        <v>A</v>
      </c>
      <c r="C63" s="434" t="str">
        <f t="shared" si="12"/>
        <v>2</v>
      </c>
      <c r="D63" s="434" t="str">
        <f t="shared" si="13"/>
        <v>0</v>
      </c>
      <c r="E63" s="434" t="str">
        <f t="shared" si="14"/>
        <v>3</v>
      </c>
      <c r="F63" s="434" t="str">
        <f t="shared" si="7"/>
        <v>50</v>
      </c>
      <c r="G63" s="434" t="str">
        <f t="shared" si="8"/>
        <v>3</v>
      </c>
      <c r="H63" s="434"/>
      <c r="I63" s="434"/>
      <c r="J63" s="434"/>
      <c r="K63" s="434"/>
      <c r="M63" s="447"/>
      <c r="N63" s="849" t="s">
        <v>33</v>
      </c>
      <c r="O63" s="850"/>
      <c r="P63" s="849" t="s">
        <v>316</v>
      </c>
      <c r="Q63" s="850"/>
      <c r="R63" s="849" t="s">
        <v>314</v>
      </c>
      <c r="S63" s="850"/>
      <c r="T63" s="849" t="s">
        <v>323</v>
      </c>
      <c r="U63" s="850"/>
      <c r="V63" s="849" t="s">
        <v>329</v>
      </c>
      <c r="W63" s="850"/>
      <c r="X63" s="850"/>
      <c r="Y63" s="849" t="s">
        <v>323</v>
      </c>
      <c r="Z63" s="850"/>
      <c r="AA63" s="850"/>
      <c r="AB63" s="849"/>
      <c r="AC63" s="850"/>
      <c r="AD63" s="849"/>
      <c r="AE63" s="850"/>
      <c r="AF63" s="852" t="s">
        <v>62</v>
      </c>
      <c r="AG63" s="850"/>
      <c r="AH63" s="850"/>
      <c r="AI63" s="850"/>
      <c r="AJ63" s="850"/>
      <c r="AK63" s="850"/>
      <c r="AL63" s="850"/>
      <c r="AM63" s="850"/>
      <c r="AN63" s="849" t="s">
        <v>307</v>
      </c>
      <c r="AO63" s="850"/>
      <c r="AP63" s="850"/>
      <c r="AQ63" s="850"/>
      <c r="AR63" s="850"/>
      <c r="AS63" s="849" t="s">
        <v>308</v>
      </c>
      <c r="AT63" s="850"/>
      <c r="AU63" s="850"/>
      <c r="AV63" s="435" t="s">
        <v>84</v>
      </c>
      <c r="AW63" s="851" t="s">
        <v>309</v>
      </c>
      <c r="AX63" s="850"/>
      <c r="AY63" s="850"/>
      <c r="AZ63" s="850"/>
      <c r="BA63" s="850"/>
      <c r="BB63" s="850"/>
      <c r="BC63" s="436">
        <v>324023696</v>
      </c>
      <c r="BD63" s="437">
        <v>0</v>
      </c>
      <c r="BE63" s="437">
        <v>16580008</v>
      </c>
      <c r="BF63" s="437">
        <v>0</v>
      </c>
      <c r="BG63" s="436">
        <v>0</v>
      </c>
      <c r="BH63" s="436">
        <v>0</v>
      </c>
      <c r="BI63" s="436">
        <v>0</v>
      </c>
      <c r="BJ63" s="436">
        <v>0</v>
      </c>
      <c r="BK63" s="436">
        <v>0</v>
      </c>
      <c r="BL63" s="437">
        <v>0</v>
      </c>
      <c r="BM63" s="436">
        <v>0</v>
      </c>
      <c r="BN63" s="437">
        <v>0</v>
      </c>
      <c r="BO63" s="436">
        <v>0</v>
      </c>
    </row>
    <row r="64" spans="1:67" s="433" customFormat="1">
      <c r="A64" s="433" t="str">
        <f t="shared" si="17"/>
        <v>A-2-0-3-50-16-10</v>
      </c>
      <c r="B64" s="434" t="str">
        <f t="shared" si="11"/>
        <v>A</v>
      </c>
      <c r="C64" s="434" t="str">
        <f t="shared" si="12"/>
        <v>2</v>
      </c>
      <c r="D64" s="434" t="str">
        <f t="shared" si="13"/>
        <v>0</v>
      </c>
      <c r="E64" s="434" t="str">
        <f t="shared" si="14"/>
        <v>3</v>
      </c>
      <c r="F64" s="434" t="str">
        <f t="shared" si="7"/>
        <v>50</v>
      </c>
      <c r="G64" s="434" t="str">
        <f t="shared" si="8"/>
        <v>16</v>
      </c>
      <c r="H64" s="434"/>
      <c r="I64" s="434"/>
      <c r="J64" s="434"/>
      <c r="K64" s="434"/>
      <c r="M64" s="447"/>
      <c r="N64" s="849" t="s">
        <v>33</v>
      </c>
      <c r="O64" s="850"/>
      <c r="P64" s="849" t="s">
        <v>316</v>
      </c>
      <c r="Q64" s="850"/>
      <c r="R64" s="849" t="s">
        <v>314</v>
      </c>
      <c r="S64" s="850"/>
      <c r="T64" s="849" t="s">
        <v>323</v>
      </c>
      <c r="U64" s="850"/>
      <c r="V64" s="849" t="s">
        <v>329</v>
      </c>
      <c r="W64" s="850"/>
      <c r="X64" s="850"/>
      <c r="Y64" s="849" t="s">
        <v>42</v>
      </c>
      <c r="Z64" s="850"/>
      <c r="AA64" s="850"/>
      <c r="AB64" s="849"/>
      <c r="AC64" s="850"/>
      <c r="AD64" s="849"/>
      <c r="AE64" s="850"/>
      <c r="AF64" s="852" t="s">
        <v>63</v>
      </c>
      <c r="AG64" s="850"/>
      <c r="AH64" s="850"/>
      <c r="AI64" s="850"/>
      <c r="AJ64" s="850"/>
      <c r="AK64" s="850"/>
      <c r="AL64" s="850"/>
      <c r="AM64" s="850"/>
      <c r="AN64" s="849" t="s">
        <v>307</v>
      </c>
      <c r="AO64" s="850"/>
      <c r="AP64" s="850"/>
      <c r="AQ64" s="850"/>
      <c r="AR64" s="850"/>
      <c r="AS64" s="849" t="s">
        <v>308</v>
      </c>
      <c r="AT64" s="850"/>
      <c r="AU64" s="850"/>
      <c r="AV64" s="435" t="s">
        <v>84</v>
      </c>
      <c r="AW64" s="851" t="s">
        <v>309</v>
      </c>
      <c r="AX64" s="850"/>
      <c r="AY64" s="850"/>
      <c r="AZ64" s="850"/>
      <c r="BA64" s="850"/>
      <c r="BB64" s="850"/>
      <c r="BC64" s="436">
        <v>10000000</v>
      </c>
      <c r="BD64" s="437">
        <v>0</v>
      </c>
      <c r="BE64" s="437">
        <v>10000000</v>
      </c>
      <c r="BF64" s="437">
        <v>0</v>
      </c>
      <c r="BG64" s="436">
        <v>0</v>
      </c>
      <c r="BH64" s="436">
        <v>0</v>
      </c>
      <c r="BI64" s="436">
        <v>0</v>
      </c>
      <c r="BJ64" s="436">
        <v>0</v>
      </c>
      <c r="BK64" s="436">
        <v>0</v>
      </c>
      <c r="BL64" s="437">
        <v>0</v>
      </c>
      <c r="BM64" s="436">
        <v>0</v>
      </c>
      <c r="BN64" s="437">
        <v>0</v>
      </c>
      <c r="BO64" s="436">
        <v>0</v>
      </c>
    </row>
    <row r="65" spans="1:67" s="433" customFormat="1">
      <c r="A65" s="433" t="str">
        <f t="shared" si="17"/>
        <v>A-2-0-3-50-90-10</v>
      </c>
      <c r="B65" s="434" t="str">
        <f t="shared" si="11"/>
        <v>A</v>
      </c>
      <c r="C65" s="434" t="str">
        <f t="shared" si="12"/>
        <v>2</v>
      </c>
      <c r="D65" s="434" t="str">
        <f t="shared" si="13"/>
        <v>0</v>
      </c>
      <c r="E65" s="434" t="str">
        <f t="shared" si="14"/>
        <v>3</v>
      </c>
      <c r="F65" s="434" t="str">
        <f t="shared" si="7"/>
        <v>50</v>
      </c>
      <c r="G65" s="434" t="str">
        <f t="shared" si="8"/>
        <v>90</v>
      </c>
      <c r="H65" s="434"/>
      <c r="I65" s="434"/>
      <c r="J65" s="434"/>
      <c r="K65" s="434"/>
      <c r="M65" s="447"/>
      <c r="N65" s="849" t="s">
        <v>33</v>
      </c>
      <c r="O65" s="850"/>
      <c r="P65" s="849" t="s">
        <v>316</v>
      </c>
      <c r="Q65" s="850"/>
      <c r="R65" s="849" t="s">
        <v>314</v>
      </c>
      <c r="S65" s="850"/>
      <c r="T65" s="849" t="s">
        <v>323</v>
      </c>
      <c r="U65" s="850"/>
      <c r="V65" s="849" t="s">
        <v>329</v>
      </c>
      <c r="W65" s="850"/>
      <c r="X65" s="850"/>
      <c r="Y65" s="849" t="s">
        <v>330</v>
      </c>
      <c r="Z65" s="850"/>
      <c r="AA65" s="850"/>
      <c r="AB65" s="849"/>
      <c r="AC65" s="850"/>
      <c r="AD65" s="849"/>
      <c r="AE65" s="850"/>
      <c r="AF65" s="852" t="s">
        <v>64</v>
      </c>
      <c r="AG65" s="850"/>
      <c r="AH65" s="850"/>
      <c r="AI65" s="850"/>
      <c r="AJ65" s="850"/>
      <c r="AK65" s="850"/>
      <c r="AL65" s="850"/>
      <c r="AM65" s="850"/>
      <c r="AN65" s="849" t="s">
        <v>307</v>
      </c>
      <c r="AO65" s="850"/>
      <c r="AP65" s="850"/>
      <c r="AQ65" s="850"/>
      <c r="AR65" s="850"/>
      <c r="AS65" s="849" t="s">
        <v>308</v>
      </c>
      <c r="AT65" s="850"/>
      <c r="AU65" s="850"/>
      <c r="AV65" s="435" t="s">
        <v>84</v>
      </c>
      <c r="AW65" s="851" t="s">
        <v>309</v>
      </c>
      <c r="AX65" s="850"/>
      <c r="AY65" s="850"/>
      <c r="AZ65" s="850"/>
      <c r="BA65" s="850"/>
      <c r="BB65" s="850"/>
      <c r="BC65" s="436">
        <v>600000</v>
      </c>
      <c r="BD65" s="437">
        <v>0</v>
      </c>
      <c r="BE65" s="437">
        <v>600000</v>
      </c>
      <c r="BF65" s="437">
        <v>0</v>
      </c>
      <c r="BG65" s="436">
        <v>0</v>
      </c>
      <c r="BH65" s="436">
        <v>0</v>
      </c>
      <c r="BI65" s="436">
        <v>0</v>
      </c>
      <c r="BJ65" s="436">
        <v>0</v>
      </c>
      <c r="BK65" s="436">
        <v>0</v>
      </c>
      <c r="BL65" s="437">
        <v>0</v>
      </c>
      <c r="BM65" s="436">
        <v>0</v>
      </c>
      <c r="BN65" s="437">
        <v>0</v>
      </c>
      <c r="BO65" s="436">
        <v>0</v>
      </c>
    </row>
    <row r="66" spans="1:67">
      <c r="B66" s="427" t="str">
        <f t="shared" si="11"/>
        <v>A</v>
      </c>
      <c r="C66" s="427" t="str">
        <f t="shared" si="12"/>
        <v>2</v>
      </c>
      <c r="D66" s="427" t="str">
        <f t="shared" si="13"/>
        <v>0</v>
      </c>
      <c r="E66" s="427" t="str">
        <f t="shared" si="14"/>
        <v>3</v>
      </c>
      <c r="F66" s="427" t="str">
        <f t="shared" si="7"/>
        <v>51</v>
      </c>
      <c r="G66" s="427">
        <f t="shared" si="8"/>
        <v>0</v>
      </c>
      <c r="N66" s="853" t="s">
        <v>33</v>
      </c>
      <c r="O66" s="854"/>
      <c r="P66" s="853" t="s">
        <v>316</v>
      </c>
      <c r="Q66" s="854"/>
      <c r="R66" s="853" t="s">
        <v>314</v>
      </c>
      <c r="S66" s="854"/>
      <c r="T66" s="853" t="s">
        <v>323</v>
      </c>
      <c r="U66" s="854"/>
      <c r="V66" s="853" t="s">
        <v>331</v>
      </c>
      <c r="W66" s="854"/>
      <c r="X66" s="854"/>
      <c r="Y66" s="853"/>
      <c r="Z66" s="854"/>
      <c r="AA66" s="854"/>
      <c r="AB66" s="853"/>
      <c r="AC66" s="854"/>
      <c r="AD66" s="853"/>
      <c r="AE66" s="854"/>
      <c r="AF66" s="855" t="s">
        <v>237</v>
      </c>
      <c r="AG66" s="854"/>
      <c r="AH66" s="854"/>
      <c r="AI66" s="854"/>
      <c r="AJ66" s="854"/>
      <c r="AK66" s="854"/>
      <c r="AL66" s="854"/>
      <c r="AM66" s="854"/>
      <c r="AN66" s="853" t="s">
        <v>307</v>
      </c>
      <c r="AO66" s="854"/>
      <c r="AP66" s="854"/>
      <c r="AQ66" s="854"/>
      <c r="AR66" s="854"/>
      <c r="AS66" s="853" t="s">
        <v>308</v>
      </c>
      <c r="AT66" s="854"/>
      <c r="AU66" s="854"/>
      <c r="AV66" s="417" t="s">
        <v>84</v>
      </c>
      <c r="AW66" s="856" t="s">
        <v>309</v>
      </c>
      <c r="AX66" s="854"/>
      <c r="AY66" s="854"/>
      <c r="AZ66" s="854"/>
      <c r="BA66" s="854"/>
      <c r="BB66" s="854"/>
      <c r="BC66" s="418">
        <v>2000000</v>
      </c>
      <c r="BD66" s="419">
        <v>0</v>
      </c>
      <c r="BE66" s="418">
        <v>2000000</v>
      </c>
      <c r="BF66" s="419">
        <v>0</v>
      </c>
      <c r="BG66" s="419">
        <v>0</v>
      </c>
      <c r="BH66" s="419">
        <v>0</v>
      </c>
      <c r="BI66" s="419">
        <v>0</v>
      </c>
      <c r="BJ66" s="419">
        <v>0</v>
      </c>
      <c r="BK66" s="419">
        <v>0</v>
      </c>
      <c r="BL66" s="419">
        <v>0</v>
      </c>
      <c r="BM66" s="419">
        <v>0</v>
      </c>
      <c r="BN66" s="419">
        <v>0</v>
      </c>
      <c r="BO66" s="419">
        <v>0</v>
      </c>
    </row>
    <row r="67" spans="1:67" s="433" customFormat="1">
      <c r="A67" s="433" t="str">
        <f t="shared" ref="A67:A69" si="18">+B67&amp;"-"&amp;C67&amp;"-"&amp;D67&amp;"-"&amp;E67&amp;"-"&amp;F67&amp;"-"&amp;G67&amp;"-"&amp;AV67</f>
        <v>A-2-0-3-51-1-10</v>
      </c>
      <c r="B67" s="434" t="str">
        <f t="shared" si="11"/>
        <v>A</v>
      </c>
      <c r="C67" s="434" t="str">
        <f t="shared" si="12"/>
        <v>2</v>
      </c>
      <c r="D67" s="434" t="str">
        <f t="shared" si="13"/>
        <v>0</v>
      </c>
      <c r="E67" s="434" t="str">
        <f t="shared" si="14"/>
        <v>3</v>
      </c>
      <c r="F67" s="434" t="str">
        <f t="shared" si="7"/>
        <v>51</v>
      </c>
      <c r="G67" s="434" t="str">
        <f t="shared" si="8"/>
        <v>1</v>
      </c>
      <c r="H67" s="434"/>
      <c r="I67" s="434"/>
      <c r="J67" s="434"/>
      <c r="K67" s="434"/>
      <c r="M67" s="447"/>
      <c r="N67" s="849" t="s">
        <v>33</v>
      </c>
      <c r="O67" s="850"/>
      <c r="P67" s="849" t="s">
        <v>316</v>
      </c>
      <c r="Q67" s="850"/>
      <c r="R67" s="849" t="s">
        <v>314</v>
      </c>
      <c r="S67" s="850"/>
      <c r="T67" s="849" t="s">
        <v>323</v>
      </c>
      <c r="U67" s="850"/>
      <c r="V67" s="849" t="s">
        <v>331</v>
      </c>
      <c r="W67" s="850"/>
      <c r="X67" s="850"/>
      <c r="Y67" s="849" t="s">
        <v>313</v>
      </c>
      <c r="Z67" s="850"/>
      <c r="AA67" s="850"/>
      <c r="AB67" s="849"/>
      <c r="AC67" s="850"/>
      <c r="AD67" s="849"/>
      <c r="AE67" s="850"/>
      <c r="AF67" s="852" t="s">
        <v>65</v>
      </c>
      <c r="AG67" s="850"/>
      <c r="AH67" s="850"/>
      <c r="AI67" s="850"/>
      <c r="AJ67" s="850"/>
      <c r="AK67" s="850"/>
      <c r="AL67" s="850"/>
      <c r="AM67" s="850"/>
      <c r="AN67" s="849" t="s">
        <v>307</v>
      </c>
      <c r="AO67" s="850"/>
      <c r="AP67" s="850"/>
      <c r="AQ67" s="850"/>
      <c r="AR67" s="850"/>
      <c r="AS67" s="849" t="s">
        <v>308</v>
      </c>
      <c r="AT67" s="850"/>
      <c r="AU67" s="850"/>
      <c r="AV67" s="435" t="s">
        <v>84</v>
      </c>
      <c r="AW67" s="851" t="s">
        <v>309</v>
      </c>
      <c r="AX67" s="850"/>
      <c r="AY67" s="850"/>
      <c r="AZ67" s="850"/>
      <c r="BA67" s="850"/>
      <c r="BB67" s="850"/>
      <c r="BC67" s="436">
        <v>1000000</v>
      </c>
      <c r="BD67" s="437">
        <v>0</v>
      </c>
      <c r="BE67" s="437">
        <v>1000000</v>
      </c>
      <c r="BF67" s="437">
        <v>0</v>
      </c>
      <c r="BG67" s="436">
        <v>0</v>
      </c>
      <c r="BH67" s="436">
        <v>0</v>
      </c>
      <c r="BI67" s="436">
        <v>0</v>
      </c>
      <c r="BJ67" s="436">
        <v>0</v>
      </c>
      <c r="BK67" s="436">
        <v>0</v>
      </c>
      <c r="BL67" s="437">
        <v>0</v>
      </c>
      <c r="BM67" s="436">
        <v>0</v>
      </c>
      <c r="BN67" s="437">
        <v>0</v>
      </c>
      <c r="BO67" s="436">
        <v>0</v>
      </c>
    </row>
    <row r="68" spans="1:67" s="433" customFormat="1">
      <c r="A68" s="433" t="str">
        <f t="shared" si="18"/>
        <v>A-2-0-3-51-2-10</v>
      </c>
      <c r="B68" s="434" t="str">
        <f t="shared" si="11"/>
        <v>A</v>
      </c>
      <c r="C68" s="434" t="str">
        <f t="shared" si="12"/>
        <v>2</v>
      </c>
      <c r="D68" s="434" t="str">
        <f t="shared" si="13"/>
        <v>0</v>
      </c>
      <c r="E68" s="434" t="str">
        <f t="shared" si="14"/>
        <v>3</v>
      </c>
      <c r="F68" s="434" t="str">
        <f t="shared" si="7"/>
        <v>51</v>
      </c>
      <c r="G68" s="434" t="str">
        <f t="shared" si="8"/>
        <v>2</v>
      </c>
      <c r="H68" s="434"/>
      <c r="I68" s="434"/>
      <c r="J68" s="434"/>
      <c r="K68" s="434"/>
      <c r="M68" s="447"/>
      <c r="N68" s="849" t="s">
        <v>33</v>
      </c>
      <c r="O68" s="850"/>
      <c r="P68" s="849" t="s">
        <v>316</v>
      </c>
      <c r="Q68" s="850"/>
      <c r="R68" s="849" t="s">
        <v>314</v>
      </c>
      <c r="S68" s="850"/>
      <c r="T68" s="849" t="s">
        <v>323</v>
      </c>
      <c r="U68" s="850"/>
      <c r="V68" s="849" t="s">
        <v>331</v>
      </c>
      <c r="W68" s="850"/>
      <c r="X68" s="850"/>
      <c r="Y68" s="849" t="s">
        <v>316</v>
      </c>
      <c r="Z68" s="850"/>
      <c r="AA68" s="850"/>
      <c r="AB68" s="849"/>
      <c r="AC68" s="850"/>
      <c r="AD68" s="849"/>
      <c r="AE68" s="850"/>
      <c r="AF68" s="852" t="s">
        <v>66</v>
      </c>
      <c r="AG68" s="850"/>
      <c r="AH68" s="850"/>
      <c r="AI68" s="850"/>
      <c r="AJ68" s="850"/>
      <c r="AK68" s="850"/>
      <c r="AL68" s="850"/>
      <c r="AM68" s="850"/>
      <c r="AN68" s="849" t="s">
        <v>307</v>
      </c>
      <c r="AO68" s="850"/>
      <c r="AP68" s="850"/>
      <c r="AQ68" s="850"/>
      <c r="AR68" s="850"/>
      <c r="AS68" s="849" t="s">
        <v>308</v>
      </c>
      <c r="AT68" s="850"/>
      <c r="AU68" s="850"/>
      <c r="AV68" s="435" t="s">
        <v>84</v>
      </c>
      <c r="AW68" s="851" t="s">
        <v>309</v>
      </c>
      <c r="AX68" s="850"/>
      <c r="AY68" s="850"/>
      <c r="AZ68" s="850"/>
      <c r="BA68" s="850"/>
      <c r="BB68" s="850"/>
      <c r="BC68" s="436">
        <v>1000000</v>
      </c>
      <c r="BD68" s="437">
        <v>0</v>
      </c>
      <c r="BE68" s="437">
        <v>1000000</v>
      </c>
      <c r="BF68" s="437">
        <v>0</v>
      </c>
      <c r="BG68" s="436">
        <v>0</v>
      </c>
      <c r="BH68" s="436">
        <v>0</v>
      </c>
      <c r="BI68" s="436">
        <v>0</v>
      </c>
      <c r="BJ68" s="436">
        <v>0</v>
      </c>
      <c r="BK68" s="436">
        <v>0</v>
      </c>
      <c r="BL68" s="437">
        <v>0</v>
      </c>
      <c r="BM68" s="436">
        <v>0</v>
      </c>
      <c r="BN68" s="437">
        <v>0</v>
      </c>
      <c r="BO68" s="436">
        <v>0</v>
      </c>
    </row>
    <row r="69" spans="1:67" s="433" customFormat="1">
      <c r="A69" s="433" t="str">
        <f t="shared" si="18"/>
        <v>A-2-0-4-0-0-10</v>
      </c>
      <c r="B69" s="434" t="str">
        <f t="shared" si="11"/>
        <v>A</v>
      </c>
      <c r="C69" s="434" t="str">
        <f t="shared" si="12"/>
        <v>2</v>
      </c>
      <c r="D69" s="434" t="str">
        <f t="shared" si="13"/>
        <v>0</v>
      </c>
      <c r="E69" s="434" t="str">
        <f t="shared" si="14"/>
        <v>4</v>
      </c>
      <c r="F69" s="434">
        <f t="shared" si="7"/>
        <v>0</v>
      </c>
      <c r="G69" s="434">
        <f t="shared" si="8"/>
        <v>0</v>
      </c>
      <c r="H69" s="434"/>
      <c r="I69" s="434"/>
      <c r="J69" s="434"/>
      <c r="K69" s="434"/>
      <c r="M69" s="447"/>
      <c r="N69" s="849" t="s">
        <v>33</v>
      </c>
      <c r="O69" s="850"/>
      <c r="P69" s="849" t="s">
        <v>316</v>
      </c>
      <c r="Q69" s="850"/>
      <c r="R69" s="849" t="s">
        <v>314</v>
      </c>
      <c r="S69" s="850"/>
      <c r="T69" s="849" t="s">
        <v>317</v>
      </c>
      <c r="U69" s="850"/>
      <c r="V69" s="849"/>
      <c r="W69" s="850"/>
      <c r="X69" s="850"/>
      <c r="Y69" s="849"/>
      <c r="Z69" s="850"/>
      <c r="AA69" s="850"/>
      <c r="AB69" s="849"/>
      <c r="AC69" s="850"/>
      <c r="AD69" s="849"/>
      <c r="AE69" s="850"/>
      <c r="AF69" s="852" t="s">
        <v>239</v>
      </c>
      <c r="AG69" s="850"/>
      <c r="AH69" s="850"/>
      <c r="AI69" s="850"/>
      <c r="AJ69" s="850"/>
      <c r="AK69" s="850"/>
      <c r="AL69" s="850"/>
      <c r="AM69" s="850"/>
      <c r="AN69" s="849" t="s">
        <v>307</v>
      </c>
      <c r="AO69" s="850"/>
      <c r="AP69" s="850"/>
      <c r="AQ69" s="850"/>
      <c r="AR69" s="850"/>
      <c r="AS69" s="849" t="s">
        <v>308</v>
      </c>
      <c r="AT69" s="850"/>
      <c r="AU69" s="850"/>
      <c r="AV69" s="435" t="s">
        <v>84</v>
      </c>
      <c r="AW69" s="851" t="s">
        <v>309</v>
      </c>
      <c r="AX69" s="850"/>
      <c r="AY69" s="850"/>
      <c r="AZ69" s="850"/>
      <c r="BA69" s="850"/>
      <c r="BB69" s="850"/>
      <c r="BC69" s="436">
        <v>10763500000</v>
      </c>
      <c r="BD69" s="437">
        <v>490351917</v>
      </c>
      <c r="BE69" s="437">
        <v>436178706.44</v>
      </c>
      <c r="BF69" s="437">
        <v>-145000000</v>
      </c>
      <c r="BG69" s="436">
        <v>670877067.76999998</v>
      </c>
      <c r="BH69" s="436">
        <v>-180525150.77000001</v>
      </c>
      <c r="BI69" s="436">
        <v>1023046374.4299999</v>
      </c>
      <c r="BJ69" s="436">
        <v>-352169306.66000003</v>
      </c>
      <c r="BK69" s="436">
        <v>1023046374.4299999</v>
      </c>
      <c r="BL69" s="437">
        <v>0</v>
      </c>
      <c r="BM69" s="436">
        <v>1006448419.4299999</v>
      </c>
      <c r="BN69" s="437">
        <v>16597955</v>
      </c>
      <c r="BO69" s="436">
        <v>428854</v>
      </c>
    </row>
    <row r="70" spans="1:67">
      <c r="B70" s="427" t="str">
        <f t="shared" si="11"/>
        <v>A</v>
      </c>
      <c r="C70" s="427" t="str">
        <f t="shared" si="12"/>
        <v>2</v>
      </c>
      <c r="D70" s="427" t="str">
        <f t="shared" si="13"/>
        <v>0</v>
      </c>
      <c r="E70" s="427" t="str">
        <f t="shared" si="14"/>
        <v>4</v>
      </c>
      <c r="F70" s="427" t="str">
        <f t="shared" si="7"/>
        <v>1</v>
      </c>
      <c r="G70" s="427">
        <f t="shared" si="8"/>
        <v>0</v>
      </c>
      <c r="N70" s="853" t="s">
        <v>33</v>
      </c>
      <c r="O70" s="854"/>
      <c r="P70" s="853" t="s">
        <v>316</v>
      </c>
      <c r="Q70" s="854"/>
      <c r="R70" s="853" t="s">
        <v>314</v>
      </c>
      <c r="S70" s="854"/>
      <c r="T70" s="853" t="s">
        <v>317</v>
      </c>
      <c r="U70" s="854"/>
      <c r="V70" s="853" t="s">
        <v>313</v>
      </c>
      <c r="W70" s="854"/>
      <c r="X70" s="854"/>
      <c r="Y70" s="853"/>
      <c r="Z70" s="854"/>
      <c r="AA70" s="854"/>
      <c r="AB70" s="853"/>
      <c r="AC70" s="854"/>
      <c r="AD70" s="853"/>
      <c r="AE70" s="854"/>
      <c r="AF70" s="855" t="s">
        <v>242</v>
      </c>
      <c r="AG70" s="854"/>
      <c r="AH70" s="854"/>
      <c r="AI70" s="854"/>
      <c r="AJ70" s="854"/>
      <c r="AK70" s="854"/>
      <c r="AL70" s="854"/>
      <c r="AM70" s="854"/>
      <c r="AN70" s="853" t="s">
        <v>307</v>
      </c>
      <c r="AO70" s="854"/>
      <c r="AP70" s="854"/>
      <c r="AQ70" s="854"/>
      <c r="AR70" s="854"/>
      <c r="AS70" s="853" t="s">
        <v>308</v>
      </c>
      <c r="AT70" s="854"/>
      <c r="AU70" s="854"/>
      <c r="AV70" s="417" t="s">
        <v>84</v>
      </c>
      <c r="AW70" s="856" t="s">
        <v>309</v>
      </c>
      <c r="AX70" s="854"/>
      <c r="AY70" s="854"/>
      <c r="AZ70" s="854"/>
      <c r="BA70" s="854"/>
      <c r="BB70" s="854"/>
      <c r="BC70" s="418">
        <v>307000000</v>
      </c>
      <c r="BD70" s="419">
        <v>0</v>
      </c>
      <c r="BE70" s="418">
        <v>75357390.849999994</v>
      </c>
      <c r="BF70" s="419">
        <v>0</v>
      </c>
      <c r="BG70" s="419">
        <v>0</v>
      </c>
      <c r="BH70" s="419">
        <v>0</v>
      </c>
      <c r="BI70" s="419">
        <v>0</v>
      </c>
      <c r="BJ70" s="419">
        <v>0</v>
      </c>
      <c r="BK70" s="419">
        <v>0</v>
      </c>
      <c r="BL70" s="419">
        <v>0</v>
      </c>
      <c r="BM70" s="419">
        <v>0</v>
      </c>
      <c r="BN70" s="419">
        <v>0</v>
      </c>
      <c r="BO70" s="419">
        <v>0</v>
      </c>
    </row>
    <row r="71" spans="1:67" s="433" customFormat="1">
      <c r="A71" s="433" t="str">
        <f t="shared" ref="A71:A72" si="19">+B71&amp;"-"&amp;C71&amp;"-"&amp;D71&amp;"-"&amp;E71&amp;"-"&amp;F71&amp;"-"&amp;G71&amp;"-"&amp;AV71</f>
        <v>A-2-0-4-1-6-10</v>
      </c>
      <c r="B71" s="434" t="str">
        <f t="shared" si="11"/>
        <v>A</v>
      </c>
      <c r="C71" s="434" t="str">
        <f t="shared" si="12"/>
        <v>2</v>
      </c>
      <c r="D71" s="434" t="str">
        <f t="shared" si="13"/>
        <v>0</v>
      </c>
      <c r="E71" s="434" t="str">
        <f t="shared" si="14"/>
        <v>4</v>
      </c>
      <c r="F71" s="434" t="str">
        <f t="shared" si="7"/>
        <v>1</v>
      </c>
      <c r="G71" s="434" t="str">
        <f t="shared" si="8"/>
        <v>6</v>
      </c>
      <c r="H71" s="434"/>
      <c r="I71" s="434"/>
      <c r="J71" s="434"/>
      <c r="K71" s="434"/>
      <c r="M71" s="447"/>
      <c r="N71" s="849" t="s">
        <v>33</v>
      </c>
      <c r="O71" s="850"/>
      <c r="P71" s="849" t="s">
        <v>316</v>
      </c>
      <c r="Q71" s="850"/>
      <c r="R71" s="849" t="s">
        <v>314</v>
      </c>
      <c r="S71" s="850"/>
      <c r="T71" s="849" t="s">
        <v>317</v>
      </c>
      <c r="U71" s="850"/>
      <c r="V71" s="849" t="s">
        <v>313</v>
      </c>
      <c r="W71" s="850"/>
      <c r="X71" s="850"/>
      <c r="Y71" s="849" t="s">
        <v>326</v>
      </c>
      <c r="Z71" s="850"/>
      <c r="AA71" s="850"/>
      <c r="AB71" s="849"/>
      <c r="AC71" s="850"/>
      <c r="AD71" s="849"/>
      <c r="AE71" s="850"/>
      <c r="AF71" s="852" t="s">
        <v>67</v>
      </c>
      <c r="AG71" s="850"/>
      <c r="AH71" s="850"/>
      <c r="AI71" s="850"/>
      <c r="AJ71" s="850"/>
      <c r="AK71" s="850"/>
      <c r="AL71" s="850"/>
      <c r="AM71" s="850"/>
      <c r="AN71" s="849" t="s">
        <v>307</v>
      </c>
      <c r="AO71" s="850"/>
      <c r="AP71" s="850"/>
      <c r="AQ71" s="850"/>
      <c r="AR71" s="850"/>
      <c r="AS71" s="849" t="s">
        <v>308</v>
      </c>
      <c r="AT71" s="850"/>
      <c r="AU71" s="850"/>
      <c r="AV71" s="435" t="s">
        <v>84</v>
      </c>
      <c r="AW71" s="851" t="s">
        <v>309</v>
      </c>
      <c r="AX71" s="850"/>
      <c r="AY71" s="850"/>
      <c r="AZ71" s="850"/>
      <c r="BA71" s="850"/>
      <c r="BB71" s="850"/>
      <c r="BC71" s="436">
        <v>75000000</v>
      </c>
      <c r="BD71" s="437">
        <v>0</v>
      </c>
      <c r="BE71" s="437">
        <v>74600000</v>
      </c>
      <c r="BF71" s="437">
        <v>0</v>
      </c>
      <c r="BG71" s="436">
        <v>0</v>
      </c>
      <c r="BH71" s="436">
        <v>0</v>
      </c>
      <c r="BI71" s="436">
        <v>0</v>
      </c>
      <c r="BJ71" s="436">
        <v>0</v>
      </c>
      <c r="BK71" s="436">
        <v>0</v>
      </c>
      <c r="BL71" s="437">
        <v>0</v>
      </c>
      <c r="BM71" s="436">
        <v>0</v>
      </c>
      <c r="BN71" s="437">
        <v>0</v>
      </c>
      <c r="BO71" s="436">
        <v>0</v>
      </c>
    </row>
    <row r="72" spans="1:67" s="433" customFormat="1">
      <c r="A72" s="433" t="str">
        <f t="shared" si="19"/>
        <v>A-2-0-4-1-8-10</v>
      </c>
      <c r="B72" s="434" t="str">
        <f t="shared" si="11"/>
        <v>A</v>
      </c>
      <c r="C72" s="434" t="str">
        <f t="shared" si="12"/>
        <v>2</v>
      </c>
      <c r="D72" s="434" t="str">
        <f t="shared" si="13"/>
        <v>0</v>
      </c>
      <c r="E72" s="434" t="str">
        <f t="shared" si="14"/>
        <v>4</v>
      </c>
      <c r="F72" s="434" t="str">
        <f t="shared" si="7"/>
        <v>1</v>
      </c>
      <c r="G72" s="434" t="str">
        <f t="shared" si="8"/>
        <v>8</v>
      </c>
      <c r="H72" s="434"/>
      <c r="I72" s="434"/>
      <c r="J72" s="434"/>
      <c r="K72" s="434"/>
      <c r="M72" s="447"/>
      <c r="N72" s="849" t="s">
        <v>33</v>
      </c>
      <c r="O72" s="850"/>
      <c r="P72" s="849" t="s">
        <v>316</v>
      </c>
      <c r="Q72" s="850"/>
      <c r="R72" s="849" t="s">
        <v>314</v>
      </c>
      <c r="S72" s="850"/>
      <c r="T72" s="849" t="s">
        <v>317</v>
      </c>
      <c r="U72" s="850"/>
      <c r="V72" s="849" t="s">
        <v>313</v>
      </c>
      <c r="W72" s="850"/>
      <c r="X72" s="850"/>
      <c r="Y72" s="849" t="s">
        <v>328</v>
      </c>
      <c r="Z72" s="850"/>
      <c r="AA72" s="850"/>
      <c r="AB72" s="849"/>
      <c r="AC72" s="850"/>
      <c r="AD72" s="849"/>
      <c r="AE72" s="850"/>
      <c r="AF72" s="852" t="s">
        <v>68</v>
      </c>
      <c r="AG72" s="850"/>
      <c r="AH72" s="850"/>
      <c r="AI72" s="850"/>
      <c r="AJ72" s="850"/>
      <c r="AK72" s="850"/>
      <c r="AL72" s="850"/>
      <c r="AM72" s="850"/>
      <c r="AN72" s="849" t="s">
        <v>307</v>
      </c>
      <c r="AO72" s="850"/>
      <c r="AP72" s="850"/>
      <c r="AQ72" s="850"/>
      <c r="AR72" s="850"/>
      <c r="AS72" s="849" t="s">
        <v>308</v>
      </c>
      <c r="AT72" s="850"/>
      <c r="AU72" s="850"/>
      <c r="AV72" s="435" t="s">
        <v>84</v>
      </c>
      <c r="AW72" s="851" t="s">
        <v>309</v>
      </c>
      <c r="AX72" s="850"/>
      <c r="AY72" s="850"/>
      <c r="AZ72" s="850"/>
      <c r="BA72" s="850"/>
      <c r="BB72" s="850"/>
      <c r="BC72" s="436">
        <v>232000000</v>
      </c>
      <c r="BD72" s="437">
        <v>0</v>
      </c>
      <c r="BE72" s="437">
        <v>757390.85</v>
      </c>
      <c r="BF72" s="437">
        <v>0</v>
      </c>
      <c r="BG72" s="436">
        <v>0</v>
      </c>
      <c r="BH72" s="436">
        <v>0</v>
      </c>
      <c r="BI72" s="436">
        <v>0</v>
      </c>
      <c r="BJ72" s="436">
        <v>0</v>
      </c>
      <c r="BK72" s="436">
        <v>0</v>
      </c>
      <c r="BL72" s="437">
        <v>0</v>
      </c>
      <c r="BM72" s="436">
        <v>0</v>
      </c>
      <c r="BN72" s="437">
        <v>0</v>
      </c>
      <c r="BO72" s="436">
        <v>0</v>
      </c>
    </row>
    <row r="73" spans="1:67">
      <c r="B73" s="427" t="str">
        <f t="shared" si="11"/>
        <v>A</v>
      </c>
      <c r="C73" s="427" t="str">
        <f t="shared" si="12"/>
        <v>2</v>
      </c>
      <c r="D73" s="427" t="str">
        <f t="shared" si="13"/>
        <v>0</v>
      </c>
      <c r="E73" s="427" t="str">
        <f t="shared" si="14"/>
        <v>4</v>
      </c>
      <c r="F73" s="427" t="str">
        <f t="shared" si="7"/>
        <v>2</v>
      </c>
      <c r="G73" s="427">
        <f t="shared" si="8"/>
        <v>0</v>
      </c>
      <c r="N73" s="853" t="s">
        <v>33</v>
      </c>
      <c r="O73" s="854"/>
      <c r="P73" s="853" t="s">
        <v>316</v>
      </c>
      <c r="Q73" s="854"/>
      <c r="R73" s="853" t="s">
        <v>314</v>
      </c>
      <c r="S73" s="854"/>
      <c r="T73" s="853" t="s">
        <v>317</v>
      </c>
      <c r="U73" s="854"/>
      <c r="V73" s="853" t="s">
        <v>316</v>
      </c>
      <c r="W73" s="854"/>
      <c r="X73" s="854"/>
      <c r="Y73" s="853"/>
      <c r="Z73" s="854"/>
      <c r="AA73" s="854"/>
      <c r="AB73" s="853"/>
      <c r="AC73" s="854"/>
      <c r="AD73" s="853"/>
      <c r="AE73" s="854"/>
      <c r="AF73" s="855" t="s">
        <v>244</v>
      </c>
      <c r="AG73" s="854"/>
      <c r="AH73" s="854"/>
      <c r="AI73" s="854"/>
      <c r="AJ73" s="854"/>
      <c r="AK73" s="854"/>
      <c r="AL73" s="854"/>
      <c r="AM73" s="854"/>
      <c r="AN73" s="853" t="s">
        <v>307</v>
      </c>
      <c r="AO73" s="854"/>
      <c r="AP73" s="854"/>
      <c r="AQ73" s="854"/>
      <c r="AR73" s="854"/>
      <c r="AS73" s="853" t="s">
        <v>308</v>
      </c>
      <c r="AT73" s="854"/>
      <c r="AU73" s="854"/>
      <c r="AV73" s="417" t="s">
        <v>84</v>
      </c>
      <c r="AW73" s="856" t="s">
        <v>309</v>
      </c>
      <c r="AX73" s="854"/>
      <c r="AY73" s="854"/>
      <c r="AZ73" s="854"/>
      <c r="BA73" s="854"/>
      <c r="BB73" s="854"/>
      <c r="BC73" s="418">
        <v>32000000</v>
      </c>
      <c r="BD73" s="419">
        <v>0</v>
      </c>
      <c r="BE73" s="418">
        <v>4628010</v>
      </c>
      <c r="BF73" s="419">
        <v>0</v>
      </c>
      <c r="BG73" s="419">
        <v>0</v>
      </c>
      <c r="BH73" s="419">
        <v>0</v>
      </c>
      <c r="BI73" s="419">
        <v>0</v>
      </c>
      <c r="BJ73" s="419">
        <v>0</v>
      </c>
      <c r="BK73" s="419">
        <v>0</v>
      </c>
      <c r="BL73" s="419">
        <v>0</v>
      </c>
      <c r="BM73" s="419">
        <v>0</v>
      </c>
      <c r="BN73" s="419">
        <v>0</v>
      </c>
      <c r="BO73" s="419">
        <v>0</v>
      </c>
    </row>
    <row r="74" spans="1:67" s="433" customFormat="1">
      <c r="A74" s="433" t="str">
        <f t="shared" ref="A74:A75" si="20">+B74&amp;"-"&amp;C74&amp;"-"&amp;D74&amp;"-"&amp;E74&amp;"-"&amp;F74&amp;"-"&amp;G74&amp;"-"&amp;AV74</f>
        <v>A-2-0-4-2-1-10</v>
      </c>
      <c r="B74" s="434" t="str">
        <f t="shared" si="11"/>
        <v>A</v>
      </c>
      <c r="C74" s="434" t="str">
        <f t="shared" si="12"/>
        <v>2</v>
      </c>
      <c r="D74" s="434" t="str">
        <f t="shared" si="13"/>
        <v>0</v>
      </c>
      <c r="E74" s="434" t="str">
        <f t="shared" si="14"/>
        <v>4</v>
      </c>
      <c r="F74" s="434" t="str">
        <f t="shared" si="7"/>
        <v>2</v>
      </c>
      <c r="G74" s="434" t="str">
        <f t="shared" si="8"/>
        <v>1</v>
      </c>
      <c r="H74" s="434"/>
      <c r="I74" s="434"/>
      <c r="J74" s="434"/>
      <c r="K74" s="434"/>
      <c r="M74" s="447"/>
      <c r="N74" s="849" t="s">
        <v>33</v>
      </c>
      <c r="O74" s="850"/>
      <c r="P74" s="849" t="s">
        <v>316</v>
      </c>
      <c r="Q74" s="850"/>
      <c r="R74" s="849" t="s">
        <v>314</v>
      </c>
      <c r="S74" s="850"/>
      <c r="T74" s="849" t="s">
        <v>317</v>
      </c>
      <c r="U74" s="850"/>
      <c r="V74" s="849" t="s">
        <v>316</v>
      </c>
      <c r="W74" s="850"/>
      <c r="X74" s="850"/>
      <c r="Y74" s="849" t="s">
        <v>313</v>
      </c>
      <c r="Z74" s="850"/>
      <c r="AA74" s="850"/>
      <c r="AB74" s="849"/>
      <c r="AC74" s="850"/>
      <c r="AD74" s="849"/>
      <c r="AE74" s="850"/>
      <c r="AF74" s="852" t="s">
        <v>69</v>
      </c>
      <c r="AG74" s="850"/>
      <c r="AH74" s="850"/>
      <c r="AI74" s="850"/>
      <c r="AJ74" s="850"/>
      <c r="AK74" s="850"/>
      <c r="AL74" s="850"/>
      <c r="AM74" s="850"/>
      <c r="AN74" s="849" t="s">
        <v>307</v>
      </c>
      <c r="AO74" s="850"/>
      <c r="AP74" s="850"/>
      <c r="AQ74" s="850"/>
      <c r="AR74" s="850"/>
      <c r="AS74" s="849" t="s">
        <v>308</v>
      </c>
      <c r="AT74" s="850"/>
      <c r="AU74" s="850"/>
      <c r="AV74" s="435" t="s">
        <v>84</v>
      </c>
      <c r="AW74" s="851" t="s">
        <v>309</v>
      </c>
      <c r="AX74" s="850"/>
      <c r="AY74" s="850"/>
      <c r="AZ74" s="850"/>
      <c r="BA74" s="850"/>
      <c r="BB74" s="850"/>
      <c r="BC74" s="436">
        <v>27000000</v>
      </c>
      <c r="BD74" s="437">
        <v>0</v>
      </c>
      <c r="BE74" s="437">
        <v>628010</v>
      </c>
      <c r="BF74" s="437">
        <v>0</v>
      </c>
      <c r="BG74" s="436">
        <v>0</v>
      </c>
      <c r="BH74" s="436">
        <v>0</v>
      </c>
      <c r="BI74" s="436">
        <v>0</v>
      </c>
      <c r="BJ74" s="436">
        <v>0</v>
      </c>
      <c r="BK74" s="436">
        <v>0</v>
      </c>
      <c r="BL74" s="437">
        <v>0</v>
      </c>
      <c r="BM74" s="436">
        <v>0</v>
      </c>
      <c r="BN74" s="437">
        <v>0</v>
      </c>
      <c r="BO74" s="436">
        <v>0</v>
      </c>
    </row>
    <row r="75" spans="1:67" s="433" customFormat="1">
      <c r="A75" s="433" t="str">
        <f t="shared" si="20"/>
        <v>A-2-0-4-2-2-10</v>
      </c>
      <c r="B75" s="434" t="str">
        <f t="shared" si="11"/>
        <v>A</v>
      </c>
      <c r="C75" s="434" t="str">
        <f t="shared" si="12"/>
        <v>2</v>
      </c>
      <c r="D75" s="434" t="str">
        <f t="shared" si="13"/>
        <v>0</v>
      </c>
      <c r="E75" s="434" t="str">
        <f t="shared" si="14"/>
        <v>4</v>
      </c>
      <c r="F75" s="434" t="str">
        <f t="shared" si="7"/>
        <v>2</v>
      </c>
      <c r="G75" s="434" t="str">
        <f t="shared" si="8"/>
        <v>2</v>
      </c>
      <c r="H75" s="434"/>
      <c r="I75" s="434"/>
      <c r="J75" s="434"/>
      <c r="K75" s="434"/>
      <c r="M75" s="447"/>
      <c r="N75" s="849" t="s">
        <v>33</v>
      </c>
      <c r="O75" s="850"/>
      <c r="P75" s="849" t="s">
        <v>316</v>
      </c>
      <c r="Q75" s="850"/>
      <c r="R75" s="849" t="s">
        <v>314</v>
      </c>
      <c r="S75" s="850"/>
      <c r="T75" s="849" t="s">
        <v>317</v>
      </c>
      <c r="U75" s="850"/>
      <c r="V75" s="849" t="s">
        <v>316</v>
      </c>
      <c r="W75" s="850"/>
      <c r="X75" s="850"/>
      <c r="Y75" s="849" t="s">
        <v>316</v>
      </c>
      <c r="Z75" s="850"/>
      <c r="AA75" s="850"/>
      <c r="AB75" s="849"/>
      <c r="AC75" s="850"/>
      <c r="AD75" s="849"/>
      <c r="AE75" s="850"/>
      <c r="AF75" s="852" t="s">
        <v>70</v>
      </c>
      <c r="AG75" s="850"/>
      <c r="AH75" s="850"/>
      <c r="AI75" s="850"/>
      <c r="AJ75" s="850"/>
      <c r="AK75" s="850"/>
      <c r="AL75" s="850"/>
      <c r="AM75" s="850"/>
      <c r="AN75" s="849" t="s">
        <v>307</v>
      </c>
      <c r="AO75" s="850"/>
      <c r="AP75" s="850"/>
      <c r="AQ75" s="850"/>
      <c r="AR75" s="850"/>
      <c r="AS75" s="849" t="s">
        <v>308</v>
      </c>
      <c r="AT75" s="850"/>
      <c r="AU75" s="850"/>
      <c r="AV75" s="435" t="s">
        <v>84</v>
      </c>
      <c r="AW75" s="851" t="s">
        <v>309</v>
      </c>
      <c r="AX75" s="850"/>
      <c r="AY75" s="850"/>
      <c r="AZ75" s="850"/>
      <c r="BA75" s="850"/>
      <c r="BB75" s="850"/>
      <c r="BC75" s="436">
        <v>5000000</v>
      </c>
      <c r="BD75" s="437">
        <v>0</v>
      </c>
      <c r="BE75" s="437">
        <v>4000000</v>
      </c>
      <c r="BF75" s="437">
        <v>0</v>
      </c>
      <c r="BG75" s="436">
        <v>0</v>
      </c>
      <c r="BH75" s="436">
        <v>0</v>
      </c>
      <c r="BI75" s="436">
        <v>0</v>
      </c>
      <c r="BJ75" s="436">
        <v>0</v>
      </c>
      <c r="BK75" s="436">
        <v>0</v>
      </c>
      <c r="BL75" s="437">
        <v>0</v>
      </c>
      <c r="BM75" s="436">
        <v>0</v>
      </c>
      <c r="BN75" s="437">
        <v>0</v>
      </c>
      <c r="BO75" s="436">
        <v>0</v>
      </c>
    </row>
    <row r="76" spans="1:67" ht="14.45" customHeight="1">
      <c r="B76" s="427" t="str">
        <f t="shared" si="11"/>
        <v>A</v>
      </c>
      <c r="C76" s="427" t="str">
        <f t="shared" si="12"/>
        <v>2</v>
      </c>
      <c r="D76" s="427" t="str">
        <f t="shared" si="13"/>
        <v>0</v>
      </c>
      <c r="E76" s="427" t="str">
        <f t="shared" si="14"/>
        <v>4</v>
      </c>
      <c r="F76" s="427" t="str">
        <f t="shared" si="7"/>
        <v>4</v>
      </c>
      <c r="G76" s="427">
        <f t="shared" si="8"/>
        <v>0</v>
      </c>
      <c r="N76" s="853" t="s">
        <v>33</v>
      </c>
      <c r="O76" s="854"/>
      <c r="P76" s="853" t="s">
        <v>316</v>
      </c>
      <c r="Q76" s="854"/>
      <c r="R76" s="853" t="s">
        <v>314</v>
      </c>
      <c r="S76" s="854"/>
      <c r="T76" s="853" t="s">
        <v>317</v>
      </c>
      <c r="U76" s="854"/>
      <c r="V76" s="853" t="s">
        <v>317</v>
      </c>
      <c r="W76" s="854"/>
      <c r="X76" s="854"/>
      <c r="Y76" s="853"/>
      <c r="Z76" s="854"/>
      <c r="AA76" s="854"/>
      <c r="AB76" s="853"/>
      <c r="AC76" s="854"/>
      <c r="AD76" s="853"/>
      <c r="AE76" s="854"/>
      <c r="AF76" s="855" t="s">
        <v>246</v>
      </c>
      <c r="AG76" s="854"/>
      <c r="AH76" s="854"/>
      <c r="AI76" s="854"/>
      <c r="AJ76" s="854"/>
      <c r="AK76" s="854"/>
      <c r="AL76" s="854"/>
      <c r="AM76" s="854"/>
      <c r="AN76" s="853" t="s">
        <v>307</v>
      </c>
      <c r="AO76" s="854"/>
      <c r="AP76" s="854"/>
      <c r="AQ76" s="854"/>
      <c r="AR76" s="854"/>
      <c r="AS76" s="853" t="s">
        <v>308</v>
      </c>
      <c r="AT76" s="854"/>
      <c r="AU76" s="854"/>
      <c r="AV76" s="417" t="s">
        <v>84</v>
      </c>
      <c r="AW76" s="856" t="s">
        <v>309</v>
      </c>
      <c r="AX76" s="854"/>
      <c r="AY76" s="854"/>
      <c r="AZ76" s="854"/>
      <c r="BA76" s="854"/>
      <c r="BB76" s="854"/>
      <c r="BC76" s="418">
        <v>276103744</v>
      </c>
      <c r="BD76" s="418">
        <v>2444400</v>
      </c>
      <c r="BE76" s="418">
        <v>32038749</v>
      </c>
      <c r="BF76" s="419">
        <v>0</v>
      </c>
      <c r="BG76" s="418">
        <v>21580400</v>
      </c>
      <c r="BH76" s="418">
        <v>-19136000</v>
      </c>
      <c r="BI76" s="418">
        <v>18734263</v>
      </c>
      <c r="BJ76" s="418">
        <v>2846137</v>
      </c>
      <c r="BK76" s="418">
        <v>18734263</v>
      </c>
      <c r="BL76" s="419">
        <v>0</v>
      </c>
      <c r="BM76" s="418">
        <v>13274508</v>
      </c>
      <c r="BN76" s="418">
        <v>5459755</v>
      </c>
      <c r="BO76" s="419">
        <v>0</v>
      </c>
    </row>
    <row r="77" spans="1:67" s="433" customFormat="1">
      <c r="A77" s="433" t="str">
        <f t="shared" ref="A77:A84" si="21">+B77&amp;"-"&amp;C77&amp;"-"&amp;D77&amp;"-"&amp;E77&amp;"-"&amp;F77&amp;"-"&amp;G77&amp;"-"&amp;AV77</f>
        <v>A-2-0-4-4-1-10</v>
      </c>
      <c r="B77" s="434" t="str">
        <f t="shared" si="11"/>
        <v>A</v>
      </c>
      <c r="C77" s="434" t="str">
        <f t="shared" si="12"/>
        <v>2</v>
      </c>
      <c r="D77" s="434" t="str">
        <f t="shared" si="13"/>
        <v>0</v>
      </c>
      <c r="E77" s="434" t="str">
        <f t="shared" si="14"/>
        <v>4</v>
      </c>
      <c r="F77" s="434" t="str">
        <f t="shared" si="7"/>
        <v>4</v>
      </c>
      <c r="G77" s="434" t="str">
        <f t="shared" si="8"/>
        <v>1</v>
      </c>
      <c r="H77" s="434"/>
      <c r="I77" s="434"/>
      <c r="J77" s="434"/>
      <c r="K77" s="434"/>
      <c r="M77" s="447"/>
      <c r="N77" s="849" t="s">
        <v>33</v>
      </c>
      <c r="O77" s="850"/>
      <c r="P77" s="849" t="s">
        <v>316</v>
      </c>
      <c r="Q77" s="850"/>
      <c r="R77" s="849" t="s">
        <v>314</v>
      </c>
      <c r="S77" s="850"/>
      <c r="T77" s="849" t="s">
        <v>317</v>
      </c>
      <c r="U77" s="850"/>
      <c r="V77" s="849" t="s">
        <v>317</v>
      </c>
      <c r="W77" s="850"/>
      <c r="X77" s="850"/>
      <c r="Y77" s="849" t="s">
        <v>313</v>
      </c>
      <c r="Z77" s="850"/>
      <c r="AA77" s="850"/>
      <c r="AB77" s="849"/>
      <c r="AC77" s="850"/>
      <c r="AD77" s="849"/>
      <c r="AE77" s="850"/>
      <c r="AF77" s="852" t="s">
        <v>71</v>
      </c>
      <c r="AG77" s="850"/>
      <c r="AH77" s="850"/>
      <c r="AI77" s="850"/>
      <c r="AJ77" s="850"/>
      <c r="AK77" s="850"/>
      <c r="AL77" s="850"/>
      <c r="AM77" s="850"/>
      <c r="AN77" s="849" t="s">
        <v>307</v>
      </c>
      <c r="AO77" s="850"/>
      <c r="AP77" s="850"/>
      <c r="AQ77" s="850"/>
      <c r="AR77" s="850"/>
      <c r="AS77" s="849" t="s">
        <v>308</v>
      </c>
      <c r="AT77" s="850"/>
      <c r="AU77" s="850"/>
      <c r="AV77" s="435" t="s">
        <v>84</v>
      </c>
      <c r="AW77" s="851" t="s">
        <v>309</v>
      </c>
      <c r="AX77" s="850"/>
      <c r="AY77" s="850"/>
      <c r="AZ77" s="850"/>
      <c r="BA77" s="850"/>
      <c r="BB77" s="850"/>
      <c r="BC77" s="436">
        <v>180000000</v>
      </c>
      <c r="BD77" s="437">
        <v>0</v>
      </c>
      <c r="BE77" s="437">
        <v>2000000</v>
      </c>
      <c r="BF77" s="437">
        <v>0</v>
      </c>
      <c r="BG77" s="436">
        <v>2000000</v>
      </c>
      <c r="BH77" s="436">
        <v>-2000000</v>
      </c>
      <c r="BI77" s="436">
        <v>13259755</v>
      </c>
      <c r="BJ77" s="436">
        <v>-11259755</v>
      </c>
      <c r="BK77" s="436">
        <v>13259755</v>
      </c>
      <c r="BL77" s="437">
        <v>0</v>
      </c>
      <c r="BM77" s="436">
        <v>7800000</v>
      </c>
      <c r="BN77" s="437">
        <v>5459755</v>
      </c>
      <c r="BO77" s="436">
        <v>0</v>
      </c>
    </row>
    <row r="78" spans="1:67" s="433" customFormat="1">
      <c r="A78" s="433" t="str">
        <f t="shared" si="21"/>
        <v>A-2-0-4-4-6-10</v>
      </c>
      <c r="B78" s="434" t="str">
        <f t="shared" si="11"/>
        <v>A</v>
      </c>
      <c r="C78" s="434" t="str">
        <f t="shared" si="12"/>
        <v>2</v>
      </c>
      <c r="D78" s="434" t="str">
        <f t="shared" si="13"/>
        <v>0</v>
      </c>
      <c r="E78" s="434" t="str">
        <f t="shared" si="14"/>
        <v>4</v>
      </c>
      <c r="F78" s="434" t="str">
        <f t="shared" si="7"/>
        <v>4</v>
      </c>
      <c r="G78" s="434" t="str">
        <f t="shared" si="8"/>
        <v>6</v>
      </c>
      <c r="H78" s="434"/>
      <c r="I78" s="434"/>
      <c r="J78" s="434"/>
      <c r="K78" s="434"/>
      <c r="M78" s="447"/>
      <c r="N78" s="849" t="s">
        <v>33</v>
      </c>
      <c r="O78" s="850"/>
      <c r="P78" s="849" t="s">
        <v>316</v>
      </c>
      <c r="Q78" s="850"/>
      <c r="R78" s="849" t="s">
        <v>314</v>
      </c>
      <c r="S78" s="850"/>
      <c r="T78" s="849" t="s">
        <v>317</v>
      </c>
      <c r="U78" s="850"/>
      <c r="V78" s="849" t="s">
        <v>317</v>
      </c>
      <c r="W78" s="850"/>
      <c r="X78" s="850"/>
      <c r="Y78" s="849" t="s">
        <v>326</v>
      </c>
      <c r="Z78" s="850"/>
      <c r="AA78" s="850"/>
      <c r="AB78" s="849"/>
      <c r="AC78" s="850"/>
      <c r="AD78" s="849"/>
      <c r="AE78" s="850"/>
      <c r="AF78" s="852" t="s">
        <v>72</v>
      </c>
      <c r="AG78" s="850"/>
      <c r="AH78" s="850"/>
      <c r="AI78" s="850"/>
      <c r="AJ78" s="850"/>
      <c r="AK78" s="850"/>
      <c r="AL78" s="850"/>
      <c r="AM78" s="850"/>
      <c r="AN78" s="849" t="s">
        <v>307</v>
      </c>
      <c r="AO78" s="850"/>
      <c r="AP78" s="850"/>
      <c r="AQ78" s="850"/>
      <c r="AR78" s="850"/>
      <c r="AS78" s="849" t="s">
        <v>308</v>
      </c>
      <c r="AT78" s="850"/>
      <c r="AU78" s="850"/>
      <c r="AV78" s="435" t="s">
        <v>84</v>
      </c>
      <c r="AW78" s="851" t="s">
        <v>309</v>
      </c>
      <c r="AX78" s="850"/>
      <c r="AY78" s="850"/>
      <c r="AZ78" s="850"/>
      <c r="BA78" s="850"/>
      <c r="BB78" s="850"/>
      <c r="BC78" s="436">
        <v>20000000</v>
      </c>
      <c r="BD78" s="437">
        <v>0</v>
      </c>
      <c r="BE78" s="437">
        <v>20000000</v>
      </c>
      <c r="BF78" s="437">
        <v>0</v>
      </c>
      <c r="BG78" s="436">
        <v>0</v>
      </c>
      <c r="BH78" s="436">
        <v>0</v>
      </c>
      <c r="BI78" s="436">
        <v>0</v>
      </c>
      <c r="BJ78" s="436">
        <v>0</v>
      </c>
      <c r="BK78" s="436">
        <v>0</v>
      </c>
      <c r="BL78" s="437">
        <v>0</v>
      </c>
      <c r="BM78" s="436">
        <v>0</v>
      </c>
      <c r="BN78" s="437">
        <v>0</v>
      </c>
      <c r="BO78" s="436">
        <v>0</v>
      </c>
    </row>
    <row r="79" spans="1:67" s="433" customFormat="1">
      <c r="A79" s="433" t="str">
        <f t="shared" si="21"/>
        <v>A-2-0-4-4-9-10</v>
      </c>
      <c r="B79" s="434" t="str">
        <f t="shared" si="11"/>
        <v>A</v>
      </c>
      <c r="C79" s="434" t="str">
        <f t="shared" si="12"/>
        <v>2</v>
      </c>
      <c r="D79" s="434" t="str">
        <f t="shared" si="13"/>
        <v>0</v>
      </c>
      <c r="E79" s="434" t="str">
        <f t="shared" si="14"/>
        <v>4</v>
      </c>
      <c r="F79" s="434" t="str">
        <f t="shared" si="7"/>
        <v>4</v>
      </c>
      <c r="G79" s="434" t="str">
        <f t="shared" si="8"/>
        <v>9</v>
      </c>
      <c r="H79" s="434"/>
      <c r="I79" s="434"/>
      <c r="J79" s="434"/>
      <c r="K79" s="434"/>
      <c r="M79" s="447"/>
      <c r="N79" s="849" t="s">
        <v>33</v>
      </c>
      <c r="O79" s="850"/>
      <c r="P79" s="849" t="s">
        <v>316</v>
      </c>
      <c r="Q79" s="850"/>
      <c r="R79" s="849" t="s">
        <v>314</v>
      </c>
      <c r="S79" s="850"/>
      <c r="T79" s="849" t="s">
        <v>317</v>
      </c>
      <c r="U79" s="850"/>
      <c r="V79" s="849" t="s">
        <v>317</v>
      </c>
      <c r="W79" s="850"/>
      <c r="X79" s="850"/>
      <c r="Y79" s="849" t="s">
        <v>322</v>
      </c>
      <c r="Z79" s="850"/>
      <c r="AA79" s="850"/>
      <c r="AB79" s="849"/>
      <c r="AC79" s="850"/>
      <c r="AD79" s="849"/>
      <c r="AE79" s="850"/>
      <c r="AF79" s="852" t="s">
        <v>73</v>
      </c>
      <c r="AG79" s="850"/>
      <c r="AH79" s="850"/>
      <c r="AI79" s="850"/>
      <c r="AJ79" s="850"/>
      <c r="AK79" s="850"/>
      <c r="AL79" s="850"/>
      <c r="AM79" s="850"/>
      <c r="AN79" s="849" t="s">
        <v>307</v>
      </c>
      <c r="AO79" s="850"/>
      <c r="AP79" s="850"/>
      <c r="AQ79" s="850"/>
      <c r="AR79" s="850"/>
      <c r="AS79" s="849" t="s">
        <v>308</v>
      </c>
      <c r="AT79" s="850"/>
      <c r="AU79" s="850"/>
      <c r="AV79" s="435" t="s">
        <v>84</v>
      </c>
      <c r="AW79" s="851" t="s">
        <v>309</v>
      </c>
      <c r="AX79" s="850"/>
      <c r="AY79" s="850"/>
      <c r="AZ79" s="850"/>
      <c r="BA79" s="850"/>
      <c r="BB79" s="850"/>
      <c r="BC79" s="436">
        <v>10000000</v>
      </c>
      <c r="BD79" s="437">
        <v>0</v>
      </c>
      <c r="BE79" s="437">
        <v>3400000</v>
      </c>
      <c r="BF79" s="437">
        <v>0</v>
      </c>
      <c r="BG79" s="436">
        <v>0</v>
      </c>
      <c r="BH79" s="436">
        <v>0</v>
      </c>
      <c r="BI79" s="436">
        <v>3030108</v>
      </c>
      <c r="BJ79" s="436">
        <v>-3030108</v>
      </c>
      <c r="BK79" s="436">
        <v>3030108</v>
      </c>
      <c r="BL79" s="437">
        <v>0</v>
      </c>
      <c r="BM79" s="436">
        <v>3030108</v>
      </c>
      <c r="BN79" s="437">
        <v>0</v>
      </c>
      <c r="BO79" s="436">
        <v>0</v>
      </c>
    </row>
    <row r="80" spans="1:67" s="433" customFormat="1">
      <c r="A80" s="433" t="str">
        <f t="shared" si="21"/>
        <v>A-2-0-4-4-15-10</v>
      </c>
      <c r="B80" s="434" t="str">
        <f t="shared" si="11"/>
        <v>A</v>
      </c>
      <c r="C80" s="434" t="str">
        <f t="shared" si="12"/>
        <v>2</v>
      </c>
      <c r="D80" s="434" t="str">
        <f t="shared" si="13"/>
        <v>0</v>
      </c>
      <c r="E80" s="434" t="str">
        <f t="shared" si="14"/>
        <v>4</v>
      </c>
      <c r="F80" s="434" t="str">
        <f t="shared" si="7"/>
        <v>4</v>
      </c>
      <c r="G80" s="434" t="str">
        <f t="shared" si="8"/>
        <v>15</v>
      </c>
      <c r="H80" s="434"/>
      <c r="I80" s="434"/>
      <c r="J80" s="434"/>
      <c r="K80" s="434"/>
      <c r="M80" s="447"/>
      <c r="N80" s="849" t="s">
        <v>33</v>
      </c>
      <c r="O80" s="850"/>
      <c r="P80" s="849" t="s">
        <v>316</v>
      </c>
      <c r="Q80" s="850"/>
      <c r="R80" s="849" t="s">
        <v>314</v>
      </c>
      <c r="S80" s="850"/>
      <c r="T80" s="849" t="s">
        <v>317</v>
      </c>
      <c r="U80" s="850"/>
      <c r="V80" s="849" t="s">
        <v>317</v>
      </c>
      <c r="W80" s="850"/>
      <c r="X80" s="850"/>
      <c r="Y80" s="849" t="s">
        <v>320</v>
      </c>
      <c r="Z80" s="850"/>
      <c r="AA80" s="850"/>
      <c r="AB80" s="849"/>
      <c r="AC80" s="850"/>
      <c r="AD80" s="849"/>
      <c r="AE80" s="850"/>
      <c r="AF80" s="852" t="s">
        <v>74</v>
      </c>
      <c r="AG80" s="850"/>
      <c r="AH80" s="850"/>
      <c r="AI80" s="850"/>
      <c r="AJ80" s="850"/>
      <c r="AK80" s="850"/>
      <c r="AL80" s="850"/>
      <c r="AM80" s="850"/>
      <c r="AN80" s="849" t="s">
        <v>307</v>
      </c>
      <c r="AO80" s="850"/>
      <c r="AP80" s="850"/>
      <c r="AQ80" s="850"/>
      <c r="AR80" s="850"/>
      <c r="AS80" s="849" t="s">
        <v>308</v>
      </c>
      <c r="AT80" s="850"/>
      <c r="AU80" s="850"/>
      <c r="AV80" s="435" t="s">
        <v>84</v>
      </c>
      <c r="AW80" s="851" t="s">
        <v>309</v>
      </c>
      <c r="AX80" s="850"/>
      <c r="AY80" s="850"/>
      <c r="AZ80" s="850"/>
      <c r="BA80" s="850"/>
      <c r="BB80" s="850"/>
      <c r="BC80" s="436">
        <v>3600000</v>
      </c>
      <c r="BD80" s="437">
        <v>775000</v>
      </c>
      <c r="BE80" s="437">
        <v>360840</v>
      </c>
      <c r="BF80" s="437">
        <v>0</v>
      </c>
      <c r="BG80" s="436">
        <v>775000</v>
      </c>
      <c r="BH80" s="436">
        <v>0</v>
      </c>
      <c r="BI80" s="436">
        <v>775000</v>
      </c>
      <c r="BJ80" s="436">
        <v>0</v>
      </c>
      <c r="BK80" s="436">
        <v>775000</v>
      </c>
      <c r="BL80" s="437">
        <v>0</v>
      </c>
      <c r="BM80" s="436">
        <v>775000</v>
      </c>
      <c r="BN80" s="437">
        <v>0</v>
      </c>
      <c r="BO80" s="436">
        <v>0</v>
      </c>
    </row>
    <row r="81" spans="1:67" s="433" customFormat="1">
      <c r="A81" s="433" t="str">
        <f t="shared" si="21"/>
        <v>A-2-0-4-4-17-10</v>
      </c>
      <c r="B81" s="434" t="str">
        <f t="shared" si="11"/>
        <v>A</v>
      </c>
      <c r="C81" s="434" t="str">
        <f t="shared" si="12"/>
        <v>2</v>
      </c>
      <c r="D81" s="434" t="str">
        <f t="shared" si="13"/>
        <v>0</v>
      </c>
      <c r="E81" s="434" t="str">
        <f t="shared" si="14"/>
        <v>4</v>
      </c>
      <c r="F81" s="434" t="str">
        <f t="shared" si="7"/>
        <v>4</v>
      </c>
      <c r="G81" s="434" t="str">
        <f t="shared" si="8"/>
        <v>17</v>
      </c>
      <c r="H81" s="434"/>
      <c r="I81" s="434"/>
      <c r="J81" s="434"/>
      <c r="K81" s="434"/>
      <c r="M81" s="447"/>
      <c r="N81" s="849" t="s">
        <v>33</v>
      </c>
      <c r="O81" s="850"/>
      <c r="P81" s="849" t="s">
        <v>316</v>
      </c>
      <c r="Q81" s="850"/>
      <c r="R81" s="849" t="s">
        <v>314</v>
      </c>
      <c r="S81" s="850"/>
      <c r="T81" s="849" t="s">
        <v>317</v>
      </c>
      <c r="U81" s="850"/>
      <c r="V81" s="849" t="s">
        <v>317</v>
      </c>
      <c r="W81" s="850"/>
      <c r="X81" s="850"/>
      <c r="Y81" s="849" t="s">
        <v>332</v>
      </c>
      <c r="Z81" s="850"/>
      <c r="AA81" s="850"/>
      <c r="AB81" s="849"/>
      <c r="AC81" s="850"/>
      <c r="AD81" s="849"/>
      <c r="AE81" s="850"/>
      <c r="AF81" s="852" t="s">
        <v>75</v>
      </c>
      <c r="AG81" s="850"/>
      <c r="AH81" s="850"/>
      <c r="AI81" s="850"/>
      <c r="AJ81" s="850"/>
      <c r="AK81" s="850"/>
      <c r="AL81" s="850"/>
      <c r="AM81" s="850"/>
      <c r="AN81" s="849" t="s">
        <v>307</v>
      </c>
      <c r="AO81" s="850"/>
      <c r="AP81" s="850"/>
      <c r="AQ81" s="850"/>
      <c r="AR81" s="850"/>
      <c r="AS81" s="849" t="s">
        <v>308</v>
      </c>
      <c r="AT81" s="850"/>
      <c r="AU81" s="850"/>
      <c r="AV81" s="435" t="s">
        <v>84</v>
      </c>
      <c r="AW81" s="851" t="s">
        <v>309</v>
      </c>
      <c r="AX81" s="850"/>
      <c r="AY81" s="850"/>
      <c r="AZ81" s="850"/>
      <c r="BA81" s="850"/>
      <c r="BB81" s="850"/>
      <c r="BC81" s="436">
        <v>7503744</v>
      </c>
      <c r="BD81" s="437">
        <v>0</v>
      </c>
      <c r="BE81" s="437">
        <v>1353744</v>
      </c>
      <c r="BF81" s="437">
        <v>0</v>
      </c>
      <c r="BG81" s="436">
        <v>0</v>
      </c>
      <c r="BH81" s="436">
        <v>0</v>
      </c>
      <c r="BI81" s="436">
        <v>0</v>
      </c>
      <c r="BJ81" s="436">
        <v>0</v>
      </c>
      <c r="BK81" s="436">
        <v>0</v>
      </c>
      <c r="BL81" s="437">
        <v>0</v>
      </c>
      <c r="BM81" s="436">
        <v>0</v>
      </c>
      <c r="BN81" s="437">
        <v>0</v>
      </c>
      <c r="BO81" s="436">
        <v>0</v>
      </c>
    </row>
    <row r="82" spans="1:67" s="433" customFormat="1">
      <c r="A82" s="433" t="str">
        <f t="shared" si="21"/>
        <v>A-2-0-4-4-18-10</v>
      </c>
      <c r="B82" s="434" t="str">
        <f t="shared" si="11"/>
        <v>A</v>
      </c>
      <c r="C82" s="434" t="str">
        <f t="shared" si="12"/>
        <v>2</v>
      </c>
      <c r="D82" s="434" t="str">
        <f t="shared" si="13"/>
        <v>0</v>
      </c>
      <c r="E82" s="434" t="str">
        <f t="shared" si="14"/>
        <v>4</v>
      </c>
      <c r="F82" s="434" t="str">
        <f t="shared" si="7"/>
        <v>4</v>
      </c>
      <c r="G82" s="434" t="str">
        <f t="shared" si="8"/>
        <v>18</v>
      </c>
      <c r="H82" s="434"/>
      <c r="I82" s="434"/>
      <c r="J82" s="434"/>
      <c r="K82" s="434"/>
      <c r="M82" s="447"/>
      <c r="N82" s="849" t="s">
        <v>33</v>
      </c>
      <c r="O82" s="850"/>
      <c r="P82" s="849" t="s">
        <v>316</v>
      </c>
      <c r="Q82" s="850"/>
      <c r="R82" s="849" t="s">
        <v>314</v>
      </c>
      <c r="S82" s="850"/>
      <c r="T82" s="849" t="s">
        <v>317</v>
      </c>
      <c r="U82" s="850"/>
      <c r="V82" s="849" t="s">
        <v>317</v>
      </c>
      <c r="W82" s="850"/>
      <c r="X82" s="850"/>
      <c r="Y82" s="849" t="s">
        <v>333</v>
      </c>
      <c r="Z82" s="850"/>
      <c r="AA82" s="850"/>
      <c r="AB82" s="849"/>
      <c r="AC82" s="850"/>
      <c r="AD82" s="849"/>
      <c r="AE82" s="850"/>
      <c r="AF82" s="852" t="s">
        <v>76</v>
      </c>
      <c r="AG82" s="850"/>
      <c r="AH82" s="850"/>
      <c r="AI82" s="850"/>
      <c r="AJ82" s="850"/>
      <c r="AK82" s="850"/>
      <c r="AL82" s="850"/>
      <c r="AM82" s="850"/>
      <c r="AN82" s="849" t="s">
        <v>307</v>
      </c>
      <c r="AO82" s="850"/>
      <c r="AP82" s="850"/>
      <c r="AQ82" s="850"/>
      <c r="AR82" s="850"/>
      <c r="AS82" s="849" t="s">
        <v>308</v>
      </c>
      <c r="AT82" s="850"/>
      <c r="AU82" s="850"/>
      <c r="AV82" s="435" t="s">
        <v>84</v>
      </c>
      <c r="AW82" s="851" t="s">
        <v>309</v>
      </c>
      <c r="AX82" s="850"/>
      <c r="AY82" s="850"/>
      <c r="AZ82" s="850"/>
      <c r="BA82" s="850"/>
      <c r="BB82" s="850"/>
      <c r="BC82" s="436">
        <v>9000000</v>
      </c>
      <c r="BD82" s="437">
        <v>0</v>
      </c>
      <c r="BE82" s="437">
        <v>3800000</v>
      </c>
      <c r="BF82" s="437">
        <v>0</v>
      </c>
      <c r="BG82" s="436">
        <v>0</v>
      </c>
      <c r="BH82" s="436">
        <v>0</v>
      </c>
      <c r="BI82" s="436">
        <v>0</v>
      </c>
      <c r="BJ82" s="436">
        <v>0</v>
      </c>
      <c r="BK82" s="436">
        <v>0</v>
      </c>
      <c r="BL82" s="437">
        <v>0</v>
      </c>
      <c r="BM82" s="436">
        <v>0</v>
      </c>
      <c r="BN82" s="437">
        <v>0</v>
      </c>
      <c r="BO82" s="436">
        <v>0</v>
      </c>
    </row>
    <row r="83" spans="1:67" s="433" customFormat="1">
      <c r="A83" s="433" t="str">
        <f t="shared" si="21"/>
        <v>A-2-0-4-4-20-10</v>
      </c>
      <c r="B83" s="434" t="str">
        <f t="shared" si="11"/>
        <v>A</v>
      </c>
      <c r="C83" s="434" t="str">
        <f t="shared" si="12"/>
        <v>2</v>
      </c>
      <c r="D83" s="434" t="str">
        <f t="shared" si="13"/>
        <v>0</v>
      </c>
      <c r="E83" s="434" t="str">
        <f t="shared" si="14"/>
        <v>4</v>
      </c>
      <c r="F83" s="434" t="str">
        <f t="shared" ref="F83:F146" si="22">+V83</f>
        <v>4</v>
      </c>
      <c r="G83" s="434" t="str">
        <f t="shared" ref="G83:G141" si="23">+Y83</f>
        <v>20</v>
      </c>
      <c r="H83" s="434"/>
      <c r="I83" s="434"/>
      <c r="J83" s="434"/>
      <c r="K83" s="434"/>
      <c r="M83" s="447"/>
      <c r="N83" s="849" t="s">
        <v>33</v>
      </c>
      <c r="O83" s="850"/>
      <c r="P83" s="849" t="s">
        <v>316</v>
      </c>
      <c r="Q83" s="850"/>
      <c r="R83" s="849" t="s">
        <v>314</v>
      </c>
      <c r="S83" s="850"/>
      <c r="T83" s="849" t="s">
        <v>317</v>
      </c>
      <c r="U83" s="850"/>
      <c r="V83" s="849" t="s">
        <v>317</v>
      </c>
      <c r="W83" s="850"/>
      <c r="X83" s="850"/>
      <c r="Y83" s="849" t="s">
        <v>334</v>
      </c>
      <c r="Z83" s="850"/>
      <c r="AA83" s="850"/>
      <c r="AB83" s="849"/>
      <c r="AC83" s="850"/>
      <c r="AD83" s="849"/>
      <c r="AE83" s="850"/>
      <c r="AF83" s="852" t="s">
        <v>77</v>
      </c>
      <c r="AG83" s="850"/>
      <c r="AH83" s="850"/>
      <c r="AI83" s="850"/>
      <c r="AJ83" s="850"/>
      <c r="AK83" s="850"/>
      <c r="AL83" s="850"/>
      <c r="AM83" s="850"/>
      <c r="AN83" s="849" t="s">
        <v>307</v>
      </c>
      <c r="AO83" s="850"/>
      <c r="AP83" s="850"/>
      <c r="AQ83" s="850"/>
      <c r="AR83" s="850"/>
      <c r="AS83" s="849" t="s">
        <v>308</v>
      </c>
      <c r="AT83" s="850"/>
      <c r="AU83" s="850"/>
      <c r="AV83" s="435" t="s">
        <v>84</v>
      </c>
      <c r="AW83" s="851" t="s">
        <v>309</v>
      </c>
      <c r="AX83" s="850"/>
      <c r="AY83" s="850"/>
      <c r="AZ83" s="850"/>
      <c r="BA83" s="850"/>
      <c r="BB83" s="850"/>
      <c r="BC83" s="436">
        <v>30000000</v>
      </c>
      <c r="BD83" s="437">
        <v>1102400</v>
      </c>
      <c r="BE83" s="437">
        <v>256650</v>
      </c>
      <c r="BF83" s="437">
        <v>0</v>
      </c>
      <c r="BG83" s="436">
        <v>18238400</v>
      </c>
      <c r="BH83" s="436">
        <v>-17136000</v>
      </c>
      <c r="BI83" s="436">
        <v>1102400</v>
      </c>
      <c r="BJ83" s="436">
        <v>17136000</v>
      </c>
      <c r="BK83" s="436">
        <v>1102400</v>
      </c>
      <c r="BL83" s="437">
        <v>0</v>
      </c>
      <c r="BM83" s="436">
        <v>1102400</v>
      </c>
      <c r="BN83" s="437">
        <v>0</v>
      </c>
      <c r="BO83" s="436">
        <v>0</v>
      </c>
    </row>
    <row r="84" spans="1:67" s="433" customFormat="1">
      <c r="A84" s="433" t="str">
        <f t="shared" si="21"/>
        <v>A-2-0-4-4-23-10</v>
      </c>
      <c r="B84" s="434" t="str">
        <f t="shared" si="11"/>
        <v>A</v>
      </c>
      <c r="C84" s="434" t="str">
        <f t="shared" si="12"/>
        <v>2</v>
      </c>
      <c r="D84" s="434" t="str">
        <f t="shared" si="13"/>
        <v>0</v>
      </c>
      <c r="E84" s="434" t="str">
        <f t="shared" si="14"/>
        <v>4</v>
      </c>
      <c r="F84" s="434" t="str">
        <f t="shared" si="22"/>
        <v>4</v>
      </c>
      <c r="G84" s="434" t="str">
        <f t="shared" si="23"/>
        <v>23</v>
      </c>
      <c r="H84" s="434"/>
      <c r="I84" s="434"/>
      <c r="J84" s="434"/>
      <c r="K84" s="434"/>
      <c r="M84" s="447"/>
      <c r="N84" s="849" t="s">
        <v>33</v>
      </c>
      <c r="O84" s="850"/>
      <c r="P84" s="849" t="s">
        <v>316</v>
      </c>
      <c r="Q84" s="850"/>
      <c r="R84" s="849" t="s">
        <v>314</v>
      </c>
      <c r="S84" s="850"/>
      <c r="T84" s="849" t="s">
        <v>317</v>
      </c>
      <c r="U84" s="850"/>
      <c r="V84" s="849" t="s">
        <v>317</v>
      </c>
      <c r="W84" s="850"/>
      <c r="X84" s="850"/>
      <c r="Y84" s="849" t="s">
        <v>336</v>
      </c>
      <c r="Z84" s="850"/>
      <c r="AA84" s="850"/>
      <c r="AB84" s="849"/>
      <c r="AC84" s="850"/>
      <c r="AD84" s="849"/>
      <c r="AE84" s="850"/>
      <c r="AF84" s="852" t="s">
        <v>78</v>
      </c>
      <c r="AG84" s="850"/>
      <c r="AH84" s="850"/>
      <c r="AI84" s="850"/>
      <c r="AJ84" s="850"/>
      <c r="AK84" s="850"/>
      <c r="AL84" s="850"/>
      <c r="AM84" s="850"/>
      <c r="AN84" s="849" t="s">
        <v>307</v>
      </c>
      <c r="AO84" s="850"/>
      <c r="AP84" s="850"/>
      <c r="AQ84" s="850"/>
      <c r="AR84" s="850"/>
      <c r="AS84" s="849" t="s">
        <v>308</v>
      </c>
      <c r="AT84" s="850"/>
      <c r="AU84" s="850"/>
      <c r="AV84" s="435" t="s">
        <v>84</v>
      </c>
      <c r="AW84" s="851" t="s">
        <v>309</v>
      </c>
      <c r="AX84" s="850"/>
      <c r="AY84" s="850"/>
      <c r="AZ84" s="850"/>
      <c r="BA84" s="850"/>
      <c r="BB84" s="850"/>
      <c r="BC84" s="436">
        <v>16000000</v>
      </c>
      <c r="BD84" s="437">
        <v>567000</v>
      </c>
      <c r="BE84" s="437">
        <v>867515</v>
      </c>
      <c r="BF84" s="437">
        <v>0</v>
      </c>
      <c r="BG84" s="436">
        <v>567000</v>
      </c>
      <c r="BH84" s="436">
        <v>0</v>
      </c>
      <c r="BI84" s="436">
        <v>567000</v>
      </c>
      <c r="BJ84" s="436">
        <v>0</v>
      </c>
      <c r="BK84" s="436">
        <v>567000</v>
      </c>
      <c r="BL84" s="437">
        <v>0</v>
      </c>
      <c r="BM84" s="436">
        <v>567000</v>
      </c>
      <c r="BN84" s="437">
        <v>0</v>
      </c>
      <c r="BO84" s="436">
        <v>0</v>
      </c>
    </row>
    <row r="85" spans="1:67" ht="14.45" customHeight="1">
      <c r="B85" s="427" t="str">
        <f t="shared" si="11"/>
        <v>A</v>
      </c>
      <c r="C85" s="427" t="str">
        <f t="shared" si="12"/>
        <v>2</v>
      </c>
      <c r="D85" s="427" t="str">
        <f t="shared" si="13"/>
        <v>0</v>
      </c>
      <c r="E85" s="427" t="str">
        <f t="shared" si="14"/>
        <v>4</v>
      </c>
      <c r="F85" s="427" t="str">
        <f t="shared" si="22"/>
        <v>5</v>
      </c>
      <c r="G85" s="427">
        <f t="shared" si="23"/>
        <v>0</v>
      </c>
      <c r="N85" s="853" t="s">
        <v>33</v>
      </c>
      <c r="O85" s="854"/>
      <c r="P85" s="853" t="s">
        <v>316</v>
      </c>
      <c r="Q85" s="854"/>
      <c r="R85" s="853" t="s">
        <v>314</v>
      </c>
      <c r="S85" s="854"/>
      <c r="T85" s="853" t="s">
        <v>317</v>
      </c>
      <c r="U85" s="854"/>
      <c r="V85" s="853" t="s">
        <v>318</v>
      </c>
      <c r="W85" s="854"/>
      <c r="X85" s="854"/>
      <c r="Y85" s="853"/>
      <c r="Z85" s="854"/>
      <c r="AA85" s="854"/>
      <c r="AB85" s="853"/>
      <c r="AC85" s="854"/>
      <c r="AD85" s="853"/>
      <c r="AE85" s="854"/>
      <c r="AF85" s="855" t="s">
        <v>249</v>
      </c>
      <c r="AG85" s="854"/>
      <c r="AH85" s="854"/>
      <c r="AI85" s="854"/>
      <c r="AJ85" s="854"/>
      <c r="AK85" s="854"/>
      <c r="AL85" s="854"/>
      <c r="AM85" s="854"/>
      <c r="AN85" s="853" t="s">
        <v>307</v>
      </c>
      <c r="AO85" s="854"/>
      <c r="AP85" s="854"/>
      <c r="AQ85" s="854"/>
      <c r="AR85" s="854"/>
      <c r="AS85" s="853" t="s">
        <v>308</v>
      </c>
      <c r="AT85" s="854"/>
      <c r="AU85" s="854"/>
      <c r="AV85" s="417" t="s">
        <v>84</v>
      </c>
      <c r="AW85" s="856" t="s">
        <v>309</v>
      </c>
      <c r="AX85" s="854"/>
      <c r="AY85" s="854"/>
      <c r="AZ85" s="854"/>
      <c r="BA85" s="854"/>
      <c r="BB85" s="854"/>
      <c r="BC85" s="418">
        <v>4127809424</v>
      </c>
      <c r="BD85" s="418">
        <v>257040</v>
      </c>
      <c r="BE85" s="418">
        <v>93909448.590000004</v>
      </c>
      <c r="BF85" s="419">
        <v>0</v>
      </c>
      <c r="BG85" s="418">
        <v>235902460.77000001</v>
      </c>
      <c r="BH85" s="418">
        <v>-235645420.77000001</v>
      </c>
      <c r="BI85" s="418">
        <v>138884920.43000001</v>
      </c>
      <c r="BJ85" s="418">
        <v>97017540.340000004</v>
      </c>
      <c r="BK85" s="418">
        <v>138884920.43000001</v>
      </c>
      <c r="BL85" s="419">
        <v>0</v>
      </c>
      <c r="BM85" s="418">
        <v>138884920.43000001</v>
      </c>
      <c r="BN85" s="419">
        <v>0</v>
      </c>
      <c r="BO85" s="419">
        <v>0</v>
      </c>
    </row>
    <row r="86" spans="1:67" s="433" customFormat="1">
      <c r="A86" s="433" t="str">
        <f t="shared" ref="A86:A92" si="24">+B86&amp;"-"&amp;C86&amp;"-"&amp;D86&amp;"-"&amp;E86&amp;"-"&amp;F86&amp;"-"&amp;G86&amp;"-"&amp;AV86</f>
        <v>A-2-0-4-5-1-10</v>
      </c>
      <c r="B86" s="434" t="str">
        <f t="shared" si="11"/>
        <v>A</v>
      </c>
      <c r="C86" s="434" t="str">
        <f t="shared" si="12"/>
        <v>2</v>
      </c>
      <c r="D86" s="434" t="str">
        <f t="shared" si="13"/>
        <v>0</v>
      </c>
      <c r="E86" s="434" t="str">
        <f t="shared" si="14"/>
        <v>4</v>
      </c>
      <c r="F86" s="434" t="str">
        <f t="shared" si="22"/>
        <v>5</v>
      </c>
      <c r="G86" s="434" t="str">
        <f t="shared" si="23"/>
        <v>1</v>
      </c>
      <c r="H86" s="434"/>
      <c r="I86" s="434"/>
      <c r="J86" s="434"/>
      <c r="K86" s="434"/>
      <c r="M86" s="447"/>
      <c r="N86" s="849" t="s">
        <v>33</v>
      </c>
      <c r="O86" s="850"/>
      <c r="P86" s="849" t="s">
        <v>316</v>
      </c>
      <c r="Q86" s="850"/>
      <c r="R86" s="849" t="s">
        <v>314</v>
      </c>
      <c r="S86" s="850"/>
      <c r="T86" s="849" t="s">
        <v>317</v>
      </c>
      <c r="U86" s="850"/>
      <c r="V86" s="849" t="s">
        <v>318</v>
      </c>
      <c r="W86" s="850"/>
      <c r="X86" s="850"/>
      <c r="Y86" s="849" t="s">
        <v>313</v>
      </c>
      <c r="Z86" s="850"/>
      <c r="AA86" s="850"/>
      <c r="AB86" s="849"/>
      <c r="AC86" s="850"/>
      <c r="AD86" s="849"/>
      <c r="AE86" s="850"/>
      <c r="AF86" s="852" t="s">
        <v>79</v>
      </c>
      <c r="AG86" s="850"/>
      <c r="AH86" s="850"/>
      <c r="AI86" s="850"/>
      <c r="AJ86" s="850"/>
      <c r="AK86" s="850"/>
      <c r="AL86" s="850"/>
      <c r="AM86" s="850"/>
      <c r="AN86" s="849" t="s">
        <v>307</v>
      </c>
      <c r="AO86" s="850"/>
      <c r="AP86" s="850"/>
      <c r="AQ86" s="850"/>
      <c r="AR86" s="850"/>
      <c r="AS86" s="849" t="s">
        <v>308</v>
      </c>
      <c r="AT86" s="850"/>
      <c r="AU86" s="850"/>
      <c r="AV86" s="435" t="s">
        <v>84</v>
      </c>
      <c r="AW86" s="851" t="s">
        <v>309</v>
      </c>
      <c r="AX86" s="850"/>
      <c r="AY86" s="850"/>
      <c r="AZ86" s="850"/>
      <c r="BA86" s="850"/>
      <c r="BB86" s="850"/>
      <c r="BC86" s="436">
        <v>575496256</v>
      </c>
      <c r="BD86" s="437">
        <v>0</v>
      </c>
      <c r="BE86" s="437">
        <v>42496367</v>
      </c>
      <c r="BF86" s="437">
        <v>0</v>
      </c>
      <c r="BG86" s="436">
        <v>234455420.77000001</v>
      </c>
      <c r="BH86" s="436">
        <v>-234455420.77000001</v>
      </c>
      <c r="BI86" s="436">
        <v>28278795</v>
      </c>
      <c r="BJ86" s="436">
        <v>206176625.77000001</v>
      </c>
      <c r="BK86" s="436">
        <v>28278795</v>
      </c>
      <c r="BL86" s="437">
        <v>0</v>
      </c>
      <c r="BM86" s="436">
        <v>28278795</v>
      </c>
      <c r="BN86" s="437">
        <v>0</v>
      </c>
      <c r="BO86" s="436">
        <v>0</v>
      </c>
    </row>
    <row r="87" spans="1:67" s="433" customFormat="1">
      <c r="A87" s="433" t="str">
        <f t="shared" si="24"/>
        <v>A-2-0-4-5-2-10</v>
      </c>
      <c r="B87" s="434" t="str">
        <f t="shared" si="11"/>
        <v>A</v>
      </c>
      <c r="C87" s="434" t="str">
        <f t="shared" si="12"/>
        <v>2</v>
      </c>
      <c r="D87" s="434" t="str">
        <f t="shared" si="13"/>
        <v>0</v>
      </c>
      <c r="E87" s="434" t="str">
        <f t="shared" si="14"/>
        <v>4</v>
      </c>
      <c r="F87" s="434" t="str">
        <f t="shared" si="22"/>
        <v>5</v>
      </c>
      <c r="G87" s="434" t="str">
        <f t="shared" si="23"/>
        <v>2</v>
      </c>
      <c r="H87" s="434"/>
      <c r="I87" s="434"/>
      <c r="J87" s="434"/>
      <c r="K87" s="434"/>
      <c r="M87" s="447"/>
      <c r="N87" s="849" t="s">
        <v>33</v>
      </c>
      <c r="O87" s="850"/>
      <c r="P87" s="849" t="s">
        <v>316</v>
      </c>
      <c r="Q87" s="850"/>
      <c r="R87" s="849" t="s">
        <v>314</v>
      </c>
      <c r="S87" s="850"/>
      <c r="T87" s="849" t="s">
        <v>317</v>
      </c>
      <c r="U87" s="850"/>
      <c r="V87" s="849" t="s">
        <v>318</v>
      </c>
      <c r="W87" s="850"/>
      <c r="X87" s="850"/>
      <c r="Y87" s="849" t="s">
        <v>316</v>
      </c>
      <c r="Z87" s="850"/>
      <c r="AA87" s="850"/>
      <c r="AB87" s="849"/>
      <c r="AC87" s="850"/>
      <c r="AD87" s="849"/>
      <c r="AE87" s="850"/>
      <c r="AF87" s="852" t="s">
        <v>80</v>
      </c>
      <c r="AG87" s="850"/>
      <c r="AH87" s="850"/>
      <c r="AI87" s="850"/>
      <c r="AJ87" s="850"/>
      <c r="AK87" s="850"/>
      <c r="AL87" s="850"/>
      <c r="AM87" s="850"/>
      <c r="AN87" s="849" t="s">
        <v>307</v>
      </c>
      <c r="AO87" s="850"/>
      <c r="AP87" s="850"/>
      <c r="AQ87" s="850"/>
      <c r="AR87" s="850"/>
      <c r="AS87" s="849" t="s">
        <v>308</v>
      </c>
      <c r="AT87" s="850"/>
      <c r="AU87" s="850"/>
      <c r="AV87" s="435" t="s">
        <v>84</v>
      </c>
      <c r="AW87" s="851" t="s">
        <v>309</v>
      </c>
      <c r="AX87" s="850"/>
      <c r="AY87" s="850"/>
      <c r="AZ87" s="850"/>
      <c r="BA87" s="850"/>
      <c r="BB87" s="850"/>
      <c r="BC87" s="436">
        <v>42000000</v>
      </c>
      <c r="BD87" s="437">
        <v>0</v>
      </c>
      <c r="BE87" s="437">
        <v>39505650</v>
      </c>
      <c r="BF87" s="437">
        <v>0</v>
      </c>
      <c r="BG87" s="436">
        <v>0</v>
      </c>
      <c r="BH87" s="436">
        <v>0</v>
      </c>
      <c r="BI87" s="436">
        <v>0</v>
      </c>
      <c r="BJ87" s="436">
        <v>0</v>
      </c>
      <c r="BK87" s="436">
        <v>0</v>
      </c>
      <c r="BL87" s="437">
        <v>0</v>
      </c>
      <c r="BM87" s="436">
        <v>0</v>
      </c>
      <c r="BN87" s="437">
        <v>0</v>
      </c>
      <c r="BO87" s="436">
        <v>0</v>
      </c>
    </row>
    <row r="88" spans="1:67" s="433" customFormat="1">
      <c r="A88" s="433" t="str">
        <f t="shared" si="24"/>
        <v>A-2-0-4-5-5-10</v>
      </c>
      <c r="B88" s="434" t="str">
        <f t="shared" si="11"/>
        <v>A</v>
      </c>
      <c r="C88" s="434" t="str">
        <f t="shared" si="12"/>
        <v>2</v>
      </c>
      <c r="D88" s="434" t="str">
        <f t="shared" si="13"/>
        <v>0</v>
      </c>
      <c r="E88" s="434" t="str">
        <f t="shared" si="14"/>
        <v>4</v>
      </c>
      <c r="F88" s="434" t="str">
        <f t="shared" si="22"/>
        <v>5</v>
      </c>
      <c r="G88" s="434" t="str">
        <f t="shared" si="23"/>
        <v>5</v>
      </c>
      <c r="H88" s="434"/>
      <c r="I88" s="434"/>
      <c r="J88" s="434"/>
      <c r="K88" s="434"/>
      <c r="M88" s="447"/>
      <c r="N88" s="849" t="s">
        <v>33</v>
      </c>
      <c r="O88" s="850"/>
      <c r="P88" s="849" t="s">
        <v>316</v>
      </c>
      <c r="Q88" s="850"/>
      <c r="R88" s="849" t="s">
        <v>314</v>
      </c>
      <c r="S88" s="850"/>
      <c r="T88" s="849" t="s">
        <v>317</v>
      </c>
      <c r="U88" s="850"/>
      <c r="V88" s="849" t="s">
        <v>318</v>
      </c>
      <c r="W88" s="850"/>
      <c r="X88" s="850"/>
      <c r="Y88" s="849" t="s">
        <v>318</v>
      </c>
      <c r="Z88" s="850"/>
      <c r="AA88" s="850"/>
      <c r="AB88" s="849"/>
      <c r="AC88" s="850"/>
      <c r="AD88" s="849"/>
      <c r="AE88" s="850"/>
      <c r="AF88" s="852" t="s">
        <v>81</v>
      </c>
      <c r="AG88" s="850"/>
      <c r="AH88" s="850"/>
      <c r="AI88" s="850"/>
      <c r="AJ88" s="850"/>
      <c r="AK88" s="850"/>
      <c r="AL88" s="850"/>
      <c r="AM88" s="850"/>
      <c r="AN88" s="849" t="s">
        <v>307</v>
      </c>
      <c r="AO88" s="850"/>
      <c r="AP88" s="850"/>
      <c r="AQ88" s="850"/>
      <c r="AR88" s="850"/>
      <c r="AS88" s="849" t="s">
        <v>308</v>
      </c>
      <c r="AT88" s="850"/>
      <c r="AU88" s="850"/>
      <c r="AV88" s="435" t="s">
        <v>84</v>
      </c>
      <c r="AW88" s="851" t="s">
        <v>309</v>
      </c>
      <c r="AX88" s="850"/>
      <c r="AY88" s="850"/>
      <c r="AZ88" s="850"/>
      <c r="BA88" s="850"/>
      <c r="BB88" s="850"/>
      <c r="BC88" s="436">
        <v>10000000</v>
      </c>
      <c r="BD88" s="437">
        <v>0</v>
      </c>
      <c r="BE88" s="437">
        <v>5000000</v>
      </c>
      <c r="BF88" s="437">
        <v>0</v>
      </c>
      <c r="BG88" s="436">
        <v>1190000</v>
      </c>
      <c r="BH88" s="436">
        <v>-1190000</v>
      </c>
      <c r="BI88" s="436">
        <v>0</v>
      </c>
      <c r="BJ88" s="436">
        <v>1190000</v>
      </c>
      <c r="BK88" s="436">
        <v>0</v>
      </c>
      <c r="BL88" s="437">
        <v>0</v>
      </c>
      <c r="BM88" s="436">
        <v>0</v>
      </c>
      <c r="BN88" s="437">
        <v>0</v>
      </c>
      <c r="BO88" s="436">
        <v>0</v>
      </c>
    </row>
    <row r="89" spans="1:67" s="433" customFormat="1">
      <c r="A89" s="433" t="str">
        <f t="shared" si="24"/>
        <v>A-2-0-4-5-6-10</v>
      </c>
      <c r="B89" s="434" t="str">
        <f t="shared" si="11"/>
        <v>A</v>
      </c>
      <c r="C89" s="434" t="str">
        <f t="shared" si="12"/>
        <v>2</v>
      </c>
      <c r="D89" s="434" t="str">
        <f t="shared" si="13"/>
        <v>0</v>
      </c>
      <c r="E89" s="434" t="str">
        <f t="shared" si="14"/>
        <v>4</v>
      </c>
      <c r="F89" s="434" t="str">
        <f t="shared" si="22"/>
        <v>5</v>
      </c>
      <c r="G89" s="434" t="str">
        <f t="shared" si="23"/>
        <v>6</v>
      </c>
      <c r="H89" s="434"/>
      <c r="I89" s="434"/>
      <c r="J89" s="434"/>
      <c r="K89" s="434"/>
      <c r="M89" s="447"/>
      <c r="N89" s="849" t="s">
        <v>33</v>
      </c>
      <c r="O89" s="850"/>
      <c r="P89" s="849" t="s">
        <v>316</v>
      </c>
      <c r="Q89" s="850"/>
      <c r="R89" s="849" t="s">
        <v>314</v>
      </c>
      <c r="S89" s="850"/>
      <c r="T89" s="849" t="s">
        <v>317</v>
      </c>
      <c r="U89" s="850"/>
      <c r="V89" s="849" t="s">
        <v>318</v>
      </c>
      <c r="W89" s="850"/>
      <c r="X89" s="850"/>
      <c r="Y89" s="849" t="s">
        <v>326</v>
      </c>
      <c r="Z89" s="850"/>
      <c r="AA89" s="850"/>
      <c r="AB89" s="849"/>
      <c r="AC89" s="850"/>
      <c r="AD89" s="849"/>
      <c r="AE89" s="850"/>
      <c r="AF89" s="852" t="s">
        <v>82</v>
      </c>
      <c r="AG89" s="850"/>
      <c r="AH89" s="850"/>
      <c r="AI89" s="850"/>
      <c r="AJ89" s="850"/>
      <c r="AK89" s="850"/>
      <c r="AL89" s="850"/>
      <c r="AM89" s="850"/>
      <c r="AN89" s="849" t="s">
        <v>307</v>
      </c>
      <c r="AO89" s="850"/>
      <c r="AP89" s="850"/>
      <c r="AQ89" s="850"/>
      <c r="AR89" s="850"/>
      <c r="AS89" s="849" t="s">
        <v>308</v>
      </c>
      <c r="AT89" s="850"/>
      <c r="AU89" s="850"/>
      <c r="AV89" s="435" t="s">
        <v>84</v>
      </c>
      <c r="AW89" s="851" t="s">
        <v>309</v>
      </c>
      <c r="AX89" s="850"/>
      <c r="AY89" s="850"/>
      <c r="AZ89" s="850"/>
      <c r="BA89" s="850"/>
      <c r="BB89" s="850"/>
      <c r="BC89" s="436">
        <v>80000000</v>
      </c>
      <c r="BD89" s="437">
        <v>257040</v>
      </c>
      <c r="BE89" s="437">
        <v>3727115</v>
      </c>
      <c r="BF89" s="437">
        <v>0</v>
      </c>
      <c r="BG89" s="436">
        <v>257040</v>
      </c>
      <c r="BH89" s="436">
        <v>0</v>
      </c>
      <c r="BI89" s="436">
        <v>13305658</v>
      </c>
      <c r="BJ89" s="436">
        <v>-13048618</v>
      </c>
      <c r="BK89" s="436">
        <v>13305658</v>
      </c>
      <c r="BL89" s="437">
        <v>0</v>
      </c>
      <c r="BM89" s="436">
        <v>13305658</v>
      </c>
      <c r="BN89" s="437">
        <v>0</v>
      </c>
      <c r="BO89" s="436">
        <v>0</v>
      </c>
    </row>
    <row r="90" spans="1:67" s="433" customFormat="1">
      <c r="A90" s="433" t="str">
        <f t="shared" si="24"/>
        <v>A-2-0-4-5-8-10</v>
      </c>
      <c r="B90" s="434" t="str">
        <f t="shared" si="11"/>
        <v>A</v>
      </c>
      <c r="C90" s="434" t="str">
        <f t="shared" si="12"/>
        <v>2</v>
      </c>
      <c r="D90" s="434" t="str">
        <f t="shared" si="13"/>
        <v>0</v>
      </c>
      <c r="E90" s="434" t="str">
        <f t="shared" si="14"/>
        <v>4</v>
      </c>
      <c r="F90" s="434" t="str">
        <f t="shared" si="22"/>
        <v>5</v>
      </c>
      <c r="G90" s="434" t="str">
        <f t="shared" si="23"/>
        <v>8</v>
      </c>
      <c r="H90" s="434"/>
      <c r="I90" s="434"/>
      <c r="J90" s="434"/>
      <c r="K90" s="434"/>
      <c r="M90" s="447"/>
      <c r="N90" s="849" t="s">
        <v>33</v>
      </c>
      <c r="O90" s="850"/>
      <c r="P90" s="849" t="s">
        <v>316</v>
      </c>
      <c r="Q90" s="850"/>
      <c r="R90" s="849" t="s">
        <v>314</v>
      </c>
      <c r="S90" s="850"/>
      <c r="T90" s="849" t="s">
        <v>317</v>
      </c>
      <c r="U90" s="850"/>
      <c r="V90" s="849" t="s">
        <v>318</v>
      </c>
      <c r="W90" s="850"/>
      <c r="X90" s="850"/>
      <c r="Y90" s="849" t="s">
        <v>328</v>
      </c>
      <c r="Z90" s="850"/>
      <c r="AA90" s="850"/>
      <c r="AB90" s="849"/>
      <c r="AC90" s="850"/>
      <c r="AD90" s="849"/>
      <c r="AE90" s="850"/>
      <c r="AF90" s="852" t="s">
        <v>83</v>
      </c>
      <c r="AG90" s="850"/>
      <c r="AH90" s="850"/>
      <c r="AI90" s="850"/>
      <c r="AJ90" s="850"/>
      <c r="AK90" s="850"/>
      <c r="AL90" s="850"/>
      <c r="AM90" s="850"/>
      <c r="AN90" s="849" t="s">
        <v>307</v>
      </c>
      <c r="AO90" s="850"/>
      <c r="AP90" s="850"/>
      <c r="AQ90" s="850"/>
      <c r="AR90" s="850"/>
      <c r="AS90" s="849" t="s">
        <v>308</v>
      </c>
      <c r="AT90" s="850"/>
      <c r="AU90" s="850"/>
      <c r="AV90" s="435" t="s">
        <v>84</v>
      </c>
      <c r="AW90" s="851" t="s">
        <v>309</v>
      </c>
      <c r="AX90" s="850"/>
      <c r="AY90" s="850"/>
      <c r="AZ90" s="850"/>
      <c r="BA90" s="850"/>
      <c r="BB90" s="850"/>
      <c r="BC90" s="436">
        <v>1311022020</v>
      </c>
      <c r="BD90" s="437">
        <v>0</v>
      </c>
      <c r="BE90" s="437">
        <v>569926.88</v>
      </c>
      <c r="BF90" s="437">
        <v>0</v>
      </c>
      <c r="BG90" s="436">
        <v>0</v>
      </c>
      <c r="BH90" s="436">
        <v>0</v>
      </c>
      <c r="BI90" s="436">
        <v>97300467.430000007</v>
      </c>
      <c r="BJ90" s="436">
        <v>-97300467.430000007</v>
      </c>
      <c r="BK90" s="436">
        <v>97300467.430000007</v>
      </c>
      <c r="BL90" s="437">
        <v>0</v>
      </c>
      <c r="BM90" s="436">
        <v>97300467.430000007</v>
      </c>
      <c r="BN90" s="437">
        <v>0</v>
      </c>
      <c r="BO90" s="436">
        <v>0</v>
      </c>
    </row>
    <row r="91" spans="1:67" s="433" customFormat="1">
      <c r="A91" s="433" t="str">
        <f t="shared" si="24"/>
        <v>A-2-0-4-5-10-10</v>
      </c>
      <c r="B91" s="434" t="str">
        <f t="shared" si="11"/>
        <v>A</v>
      </c>
      <c r="C91" s="434" t="str">
        <f t="shared" si="12"/>
        <v>2</v>
      </c>
      <c r="D91" s="434" t="str">
        <f t="shared" si="13"/>
        <v>0</v>
      </c>
      <c r="E91" s="434" t="str">
        <f t="shared" si="14"/>
        <v>4</v>
      </c>
      <c r="F91" s="434" t="str">
        <f t="shared" si="22"/>
        <v>5</v>
      </c>
      <c r="G91" s="434" t="str">
        <f t="shared" si="23"/>
        <v>10</v>
      </c>
      <c r="H91" s="434"/>
      <c r="I91" s="434"/>
      <c r="J91" s="434"/>
      <c r="K91" s="434"/>
      <c r="M91" s="447"/>
      <c r="N91" s="849" t="s">
        <v>33</v>
      </c>
      <c r="O91" s="850"/>
      <c r="P91" s="849" t="s">
        <v>316</v>
      </c>
      <c r="Q91" s="850"/>
      <c r="R91" s="849" t="s">
        <v>314</v>
      </c>
      <c r="S91" s="850"/>
      <c r="T91" s="849" t="s">
        <v>317</v>
      </c>
      <c r="U91" s="850"/>
      <c r="V91" s="849" t="s">
        <v>318</v>
      </c>
      <c r="W91" s="850"/>
      <c r="X91" s="850"/>
      <c r="Y91" s="849" t="s">
        <v>84</v>
      </c>
      <c r="Z91" s="850"/>
      <c r="AA91" s="850"/>
      <c r="AB91" s="849"/>
      <c r="AC91" s="850"/>
      <c r="AD91" s="849"/>
      <c r="AE91" s="850"/>
      <c r="AF91" s="852" t="s">
        <v>85</v>
      </c>
      <c r="AG91" s="850"/>
      <c r="AH91" s="850"/>
      <c r="AI91" s="850"/>
      <c r="AJ91" s="850"/>
      <c r="AK91" s="850"/>
      <c r="AL91" s="850"/>
      <c r="AM91" s="850"/>
      <c r="AN91" s="849" t="s">
        <v>307</v>
      </c>
      <c r="AO91" s="850"/>
      <c r="AP91" s="850"/>
      <c r="AQ91" s="850"/>
      <c r="AR91" s="850"/>
      <c r="AS91" s="849" t="s">
        <v>308</v>
      </c>
      <c r="AT91" s="850"/>
      <c r="AU91" s="850"/>
      <c r="AV91" s="435" t="s">
        <v>84</v>
      </c>
      <c r="AW91" s="851" t="s">
        <v>309</v>
      </c>
      <c r="AX91" s="850"/>
      <c r="AY91" s="850"/>
      <c r="AZ91" s="850"/>
      <c r="BA91" s="850"/>
      <c r="BB91" s="850"/>
      <c r="BC91" s="436">
        <v>2105791148</v>
      </c>
      <c r="BD91" s="437">
        <v>0</v>
      </c>
      <c r="BE91" s="437">
        <v>67349.710000000006</v>
      </c>
      <c r="BF91" s="437">
        <v>0</v>
      </c>
      <c r="BG91" s="436">
        <v>0</v>
      </c>
      <c r="BH91" s="436">
        <v>0</v>
      </c>
      <c r="BI91" s="436">
        <v>0</v>
      </c>
      <c r="BJ91" s="436">
        <v>0</v>
      </c>
      <c r="BK91" s="436">
        <v>0</v>
      </c>
      <c r="BL91" s="437">
        <v>0</v>
      </c>
      <c r="BM91" s="436">
        <v>0</v>
      </c>
      <c r="BN91" s="437">
        <v>0</v>
      </c>
      <c r="BO91" s="436">
        <v>0</v>
      </c>
    </row>
    <row r="92" spans="1:67" s="433" customFormat="1">
      <c r="A92" s="433" t="str">
        <f t="shared" si="24"/>
        <v>A-2-0-4-5-12-10</v>
      </c>
      <c r="B92" s="434" t="str">
        <f t="shared" si="11"/>
        <v>A</v>
      </c>
      <c r="C92" s="434" t="str">
        <f t="shared" si="12"/>
        <v>2</v>
      </c>
      <c r="D92" s="434" t="str">
        <f t="shared" si="13"/>
        <v>0</v>
      </c>
      <c r="E92" s="434" t="str">
        <f t="shared" si="14"/>
        <v>4</v>
      </c>
      <c r="F92" s="434" t="str">
        <f t="shared" si="22"/>
        <v>5</v>
      </c>
      <c r="G92" s="434" t="str">
        <f t="shared" si="23"/>
        <v>12</v>
      </c>
      <c r="H92" s="434"/>
      <c r="I92" s="434"/>
      <c r="J92" s="434"/>
      <c r="K92" s="434"/>
      <c r="M92" s="447"/>
      <c r="N92" s="849" t="s">
        <v>33</v>
      </c>
      <c r="O92" s="850"/>
      <c r="P92" s="849" t="s">
        <v>316</v>
      </c>
      <c r="Q92" s="850"/>
      <c r="R92" s="849" t="s">
        <v>314</v>
      </c>
      <c r="S92" s="850"/>
      <c r="T92" s="849" t="s">
        <v>317</v>
      </c>
      <c r="U92" s="850"/>
      <c r="V92" s="849" t="s">
        <v>318</v>
      </c>
      <c r="W92" s="850"/>
      <c r="X92" s="850"/>
      <c r="Y92" s="849" t="s">
        <v>324</v>
      </c>
      <c r="Z92" s="850"/>
      <c r="AA92" s="850"/>
      <c r="AB92" s="849"/>
      <c r="AC92" s="850"/>
      <c r="AD92" s="849"/>
      <c r="AE92" s="850"/>
      <c r="AF92" s="852" t="s">
        <v>86</v>
      </c>
      <c r="AG92" s="850"/>
      <c r="AH92" s="850"/>
      <c r="AI92" s="850"/>
      <c r="AJ92" s="850"/>
      <c r="AK92" s="850"/>
      <c r="AL92" s="850"/>
      <c r="AM92" s="850"/>
      <c r="AN92" s="849" t="s">
        <v>307</v>
      </c>
      <c r="AO92" s="850"/>
      <c r="AP92" s="850"/>
      <c r="AQ92" s="850"/>
      <c r="AR92" s="850"/>
      <c r="AS92" s="849" t="s">
        <v>308</v>
      </c>
      <c r="AT92" s="850"/>
      <c r="AU92" s="850"/>
      <c r="AV92" s="435" t="s">
        <v>84</v>
      </c>
      <c r="AW92" s="851" t="s">
        <v>309</v>
      </c>
      <c r="AX92" s="850"/>
      <c r="AY92" s="850"/>
      <c r="AZ92" s="850"/>
      <c r="BA92" s="850"/>
      <c r="BB92" s="850"/>
      <c r="BC92" s="436">
        <v>3500000</v>
      </c>
      <c r="BD92" s="437">
        <v>0</v>
      </c>
      <c r="BE92" s="437">
        <v>2543040</v>
      </c>
      <c r="BF92" s="437">
        <v>0</v>
      </c>
      <c r="BG92" s="436">
        <v>0</v>
      </c>
      <c r="BH92" s="436">
        <v>0</v>
      </c>
      <c r="BI92" s="436">
        <v>0</v>
      </c>
      <c r="BJ92" s="436">
        <v>0</v>
      </c>
      <c r="BK92" s="436">
        <v>0</v>
      </c>
      <c r="BL92" s="437">
        <v>0</v>
      </c>
      <c r="BM92" s="436">
        <v>0</v>
      </c>
      <c r="BN92" s="437">
        <v>0</v>
      </c>
      <c r="BO92" s="436">
        <v>0</v>
      </c>
    </row>
    <row r="93" spans="1:67" ht="14.45" customHeight="1">
      <c r="B93" s="427" t="str">
        <f t="shared" si="11"/>
        <v>A</v>
      </c>
      <c r="C93" s="427" t="str">
        <f t="shared" si="12"/>
        <v>2</v>
      </c>
      <c r="D93" s="427" t="str">
        <f t="shared" si="13"/>
        <v>0</v>
      </c>
      <c r="E93" s="427" t="str">
        <f t="shared" si="14"/>
        <v>4</v>
      </c>
      <c r="F93" s="427" t="str">
        <f t="shared" si="22"/>
        <v>6</v>
      </c>
      <c r="G93" s="427">
        <f t="shared" si="23"/>
        <v>0</v>
      </c>
      <c r="N93" s="853" t="s">
        <v>33</v>
      </c>
      <c r="O93" s="854"/>
      <c r="P93" s="853" t="s">
        <v>316</v>
      </c>
      <c r="Q93" s="854"/>
      <c r="R93" s="853" t="s">
        <v>314</v>
      </c>
      <c r="S93" s="854"/>
      <c r="T93" s="853" t="s">
        <v>317</v>
      </c>
      <c r="U93" s="854"/>
      <c r="V93" s="853" t="s">
        <v>326</v>
      </c>
      <c r="W93" s="854"/>
      <c r="X93" s="854"/>
      <c r="Y93" s="853"/>
      <c r="Z93" s="854"/>
      <c r="AA93" s="854"/>
      <c r="AB93" s="853"/>
      <c r="AC93" s="854"/>
      <c r="AD93" s="853"/>
      <c r="AE93" s="854"/>
      <c r="AF93" s="855" t="s">
        <v>338</v>
      </c>
      <c r="AG93" s="854"/>
      <c r="AH93" s="854"/>
      <c r="AI93" s="854"/>
      <c r="AJ93" s="854"/>
      <c r="AK93" s="854"/>
      <c r="AL93" s="854"/>
      <c r="AM93" s="854"/>
      <c r="AN93" s="853" t="s">
        <v>307</v>
      </c>
      <c r="AO93" s="854"/>
      <c r="AP93" s="854"/>
      <c r="AQ93" s="854"/>
      <c r="AR93" s="854"/>
      <c r="AS93" s="853" t="s">
        <v>308</v>
      </c>
      <c r="AT93" s="854"/>
      <c r="AU93" s="854"/>
      <c r="AV93" s="417" t="s">
        <v>84</v>
      </c>
      <c r="AW93" s="856" t="s">
        <v>309</v>
      </c>
      <c r="AX93" s="854"/>
      <c r="AY93" s="854"/>
      <c r="AZ93" s="854"/>
      <c r="BA93" s="854"/>
      <c r="BB93" s="854"/>
      <c r="BC93" s="418">
        <v>2195671112</v>
      </c>
      <c r="BD93" s="418">
        <v>469034647</v>
      </c>
      <c r="BE93" s="418">
        <v>106989436</v>
      </c>
      <c r="BF93" s="419">
        <v>0</v>
      </c>
      <c r="BG93" s="418">
        <v>228716338</v>
      </c>
      <c r="BH93" s="418">
        <v>240318309</v>
      </c>
      <c r="BI93" s="418">
        <v>80194758</v>
      </c>
      <c r="BJ93" s="418">
        <v>148521580</v>
      </c>
      <c r="BK93" s="418">
        <v>80194758</v>
      </c>
      <c r="BL93" s="419">
        <v>0</v>
      </c>
      <c r="BM93" s="418">
        <v>80194758</v>
      </c>
      <c r="BN93" s="419">
        <v>0</v>
      </c>
      <c r="BO93" s="419">
        <v>0</v>
      </c>
    </row>
    <row r="94" spans="1:67" s="433" customFormat="1">
      <c r="A94" s="433" t="str">
        <f t="shared" ref="A94:A96" si="25">+B94&amp;"-"&amp;C94&amp;"-"&amp;D94&amp;"-"&amp;E94&amp;"-"&amp;F94&amp;"-"&amp;G94&amp;"-"&amp;AV94</f>
        <v>A-2-0-4-6-2-10</v>
      </c>
      <c r="B94" s="434" t="str">
        <f t="shared" si="11"/>
        <v>A</v>
      </c>
      <c r="C94" s="434" t="str">
        <f t="shared" si="12"/>
        <v>2</v>
      </c>
      <c r="D94" s="434" t="str">
        <f t="shared" si="13"/>
        <v>0</v>
      </c>
      <c r="E94" s="434" t="str">
        <f t="shared" si="14"/>
        <v>4</v>
      </c>
      <c r="F94" s="434" t="str">
        <f t="shared" si="22"/>
        <v>6</v>
      </c>
      <c r="G94" s="434" t="str">
        <f t="shared" si="23"/>
        <v>2</v>
      </c>
      <c r="H94" s="434"/>
      <c r="I94" s="434"/>
      <c r="J94" s="434"/>
      <c r="K94" s="434"/>
      <c r="M94" s="447"/>
      <c r="N94" s="849" t="s">
        <v>33</v>
      </c>
      <c r="O94" s="850"/>
      <c r="P94" s="849" t="s">
        <v>316</v>
      </c>
      <c r="Q94" s="850"/>
      <c r="R94" s="849" t="s">
        <v>314</v>
      </c>
      <c r="S94" s="850"/>
      <c r="T94" s="849" t="s">
        <v>317</v>
      </c>
      <c r="U94" s="850"/>
      <c r="V94" s="849" t="s">
        <v>326</v>
      </c>
      <c r="W94" s="850"/>
      <c r="X94" s="850"/>
      <c r="Y94" s="849" t="s">
        <v>316</v>
      </c>
      <c r="Z94" s="850"/>
      <c r="AA94" s="850"/>
      <c r="AB94" s="849"/>
      <c r="AC94" s="850"/>
      <c r="AD94" s="849"/>
      <c r="AE94" s="850"/>
      <c r="AF94" s="852" t="s">
        <v>87</v>
      </c>
      <c r="AG94" s="850"/>
      <c r="AH94" s="850"/>
      <c r="AI94" s="850"/>
      <c r="AJ94" s="850"/>
      <c r="AK94" s="850"/>
      <c r="AL94" s="850"/>
      <c r="AM94" s="850"/>
      <c r="AN94" s="849" t="s">
        <v>307</v>
      </c>
      <c r="AO94" s="850"/>
      <c r="AP94" s="850"/>
      <c r="AQ94" s="850"/>
      <c r="AR94" s="850"/>
      <c r="AS94" s="849" t="s">
        <v>308</v>
      </c>
      <c r="AT94" s="850"/>
      <c r="AU94" s="850"/>
      <c r="AV94" s="435" t="s">
        <v>84</v>
      </c>
      <c r="AW94" s="851" t="s">
        <v>309</v>
      </c>
      <c r="AX94" s="850"/>
      <c r="AY94" s="850"/>
      <c r="AZ94" s="850"/>
      <c r="BA94" s="850"/>
      <c r="BB94" s="850"/>
      <c r="BC94" s="436">
        <v>811771112</v>
      </c>
      <c r="BD94" s="437">
        <v>0</v>
      </c>
      <c r="BE94" s="437">
        <v>106989436</v>
      </c>
      <c r="BF94" s="437">
        <v>0</v>
      </c>
      <c r="BG94" s="436">
        <v>0</v>
      </c>
      <c r="BH94" s="436">
        <v>0</v>
      </c>
      <c r="BI94" s="436">
        <v>80194758</v>
      </c>
      <c r="BJ94" s="436">
        <v>-80194758</v>
      </c>
      <c r="BK94" s="436">
        <v>80194758</v>
      </c>
      <c r="BL94" s="437">
        <v>0</v>
      </c>
      <c r="BM94" s="436">
        <v>80194758</v>
      </c>
      <c r="BN94" s="437">
        <v>0</v>
      </c>
      <c r="BO94" s="436">
        <v>0</v>
      </c>
    </row>
    <row r="95" spans="1:67" s="433" customFormat="1">
      <c r="A95" s="433" t="str">
        <f t="shared" si="25"/>
        <v>A-2-0-4-6-3-10</v>
      </c>
      <c r="B95" s="434" t="str">
        <f t="shared" si="11"/>
        <v>A</v>
      </c>
      <c r="C95" s="434" t="str">
        <f t="shared" si="12"/>
        <v>2</v>
      </c>
      <c r="D95" s="434" t="str">
        <f t="shared" si="13"/>
        <v>0</v>
      </c>
      <c r="E95" s="434" t="str">
        <f t="shared" si="14"/>
        <v>4</v>
      </c>
      <c r="F95" s="434" t="str">
        <f t="shared" si="22"/>
        <v>6</v>
      </c>
      <c r="G95" s="434" t="str">
        <f t="shared" si="23"/>
        <v>3</v>
      </c>
      <c r="H95" s="434"/>
      <c r="I95" s="434"/>
      <c r="J95" s="434"/>
      <c r="K95" s="434"/>
      <c r="M95" s="447"/>
      <c r="N95" s="849" t="s">
        <v>33</v>
      </c>
      <c r="O95" s="850"/>
      <c r="P95" s="849" t="s">
        <v>316</v>
      </c>
      <c r="Q95" s="850"/>
      <c r="R95" s="849" t="s">
        <v>314</v>
      </c>
      <c r="S95" s="850"/>
      <c r="T95" s="849" t="s">
        <v>317</v>
      </c>
      <c r="U95" s="850"/>
      <c r="V95" s="849" t="s">
        <v>326</v>
      </c>
      <c r="W95" s="850"/>
      <c r="X95" s="850"/>
      <c r="Y95" s="849" t="s">
        <v>323</v>
      </c>
      <c r="Z95" s="850"/>
      <c r="AA95" s="850"/>
      <c r="AB95" s="849"/>
      <c r="AC95" s="850"/>
      <c r="AD95" s="849"/>
      <c r="AE95" s="850"/>
      <c r="AF95" s="852" t="s">
        <v>88</v>
      </c>
      <c r="AG95" s="850"/>
      <c r="AH95" s="850"/>
      <c r="AI95" s="850"/>
      <c r="AJ95" s="850"/>
      <c r="AK95" s="850"/>
      <c r="AL95" s="850"/>
      <c r="AM95" s="850"/>
      <c r="AN95" s="849" t="s">
        <v>307</v>
      </c>
      <c r="AO95" s="850"/>
      <c r="AP95" s="850"/>
      <c r="AQ95" s="850"/>
      <c r="AR95" s="850"/>
      <c r="AS95" s="849" t="s">
        <v>308</v>
      </c>
      <c r="AT95" s="850"/>
      <c r="AU95" s="850"/>
      <c r="AV95" s="435" t="s">
        <v>84</v>
      </c>
      <c r="AW95" s="851" t="s">
        <v>309</v>
      </c>
      <c r="AX95" s="850"/>
      <c r="AY95" s="850"/>
      <c r="AZ95" s="850"/>
      <c r="BA95" s="850"/>
      <c r="BB95" s="850"/>
      <c r="BC95" s="436">
        <v>0</v>
      </c>
      <c r="BD95" s="437">
        <v>0</v>
      </c>
      <c r="BE95" s="437">
        <v>0</v>
      </c>
      <c r="BF95" s="437">
        <v>0</v>
      </c>
      <c r="BG95" s="436">
        <v>0</v>
      </c>
      <c r="BH95" s="436">
        <v>0</v>
      </c>
      <c r="BI95" s="436">
        <v>0</v>
      </c>
      <c r="BJ95" s="436">
        <v>0</v>
      </c>
      <c r="BK95" s="436">
        <v>0</v>
      </c>
      <c r="BL95" s="437">
        <v>0</v>
      </c>
      <c r="BM95" s="436">
        <v>0</v>
      </c>
      <c r="BN95" s="437">
        <v>0</v>
      </c>
      <c r="BO95" s="436">
        <v>0</v>
      </c>
    </row>
    <row r="96" spans="1:67" s="433" customFormat="1">
      <c r="A96" s="433" t="str">
        <f t="shared" si="25"/>
        <v>A-2-0-4-6-5-10</v>
      </c>
      <c r="B96" s="434" t="str">
        <f t="shared" si="11"/>
        <v>A</v>
      </c>
      <c r="C96" s="434" t="str">
        <f t="shared" si="12"/>
        <v>2</v>
      </c>
      <c r="D96" s="434" t="str">
        <f t="shared" si="13"/>
        <v>0</v>
      </c>
      <c r="E96" s="434" t="str">
        <f t="shared" si="14"/>
        <v>4</v>
      </c>
      <c r="F96" s="434" t="str">
        <f t="shared" si="22"/>
        <v>6</v>
      </c>
      <c r="G96" s="434" t="str">
        <f t="shared" si="23"/>
        <v>5</v>
      </c>
      <c r="H96" s="434"/>
      <c r="I96" s="434"/>
      <c r="J96" s="434"/>
      <c r="K96" s="434"/>
      <c r="M96" s="447"/>
      <c r="N96" s="849" t="s">
        <v>33</v>
      </c>
      <c r="O96" s="850"/>
      <c r="P96" s="849" t="s">
        <v>316</v>
      </c>
      <c r="Q96" s="850"/>
      <c r="R96" s="849" t="s">
        <v>314</v>
      </c>
      <c r="S96" s="850"/>
      <c r="T96" s="849" t="s">
        <v>317</v>
      </c>
      <c r="U96" s="850"/>
      <c r="V96" s="849" t="s">
        <v>326</v>
      </c>
      <c r="W96" s="850"/>
      <c r="X96" s="850"/>
      <c r="Y96" s="849" t="s">
        <v>318</v>
      </c>
      <c r="Z96" s="850"/>
      <c r="AA96" s="850"/>
      <c r="AB96" s="849"/>
      <c r="AC96" s="850"/>
      <c r="AD96" s="849"/>
      <c r="AE96" s="850"/>
      <c r="AF96" s="852" t="s">
        <v>89</v>
      </c>
      <c r="AG96" s="850"/>
      <c r="AH96" s="850"/>
      <c r="AI96" s="850"/>
      <c r="AJ96" s="850"/>
      <c r="AK96" s="850"/>
      <c r="AL96" s="850"/>
      <c r="AM96" s="850"/>
      <c r="AN96" s="849" t="s">
        <v>307</v>
      </c>
      <c r="AO96" s="850"/>
      <c r="AP96" s="850"/>
      <c r="AQ96" s="850"/>
      <c r="AR96" s="850"/>
      <c r="AS96" s="849" t="s">
        <v>308</v>
      </c>
      <c r="AT96" s="850"/>
      <c r="AU96" s="850"/>
      <c r="AV96" s="435" t="s">
        <v>84</v>
      </c>
      <c r="AW96" s="851" t="s">
        <v>309</v>
      </c>
      <c r="AX96" s="850"/>
      <c r="AY96" s="850"/>
      <c r="AZ96" s="850"/>
      <c r="BA96" s="850"/>
      <c r="BB96" s="850"/>
      <c r="BC96" s="436">
        <v>1383900000</v>
      </c>
      <c r="BD96" s="437">
        <v>469034647</v>
      </c>
      <c r="BE96" s="437">
        <v>0</v>
      </c>
      <c r="BF96" s="437">
        <v>0</v>
      </c>
      <c r="BG96" s="436">
        <v>228716338</v>
      </c>
      <c r="BH96" s="436">
        <v>240318309</v>
      </c>
      <c r="BI96" s="436">
        <v>0</v>
      </c>
      <c r="BJ96" s="436">
        <v>228716338</v>
      </c>
      <c r="BK96" s="436">
        <v>0</v>
      </c>
      <c r="BL96" s="437">
        <v>0</v>
      </c>
      <c r="BM96" s="436">
        <v>0</v>
      </c>
      <c r="BN96" s="437">
        <v>0</v>
      </c>
      <c r="BO96" s="436">
        <v>0</v>
      </c>
    </row>
    <row r="97" spans="1:67">
      <c r="B97" s="427" t="str">
        <f t="shared" si="11"/>
        <v>A</v>
      </c>
      <c r="C97" s="427" t="str">
        <f t="shared" si="12"/>
        <v>2</v>
      </c>
      <c r="D97" s="427" t="str">
        <f t="shared" si="13"/>
        <v>0</v>
      </c>
      <c r="E97" s="427" t="str">
        <f t="shared" si="14"/>
        <v>4</v>
      </c>
      <c r="F97" s="427" t="str">
        <f t="shared" si="22"/>
        <v>7</v>
      </c>
      <c r="G97" s="427">
        <f t="shared" si="23"/>
        <v>0</v>
      </c>
      <c r="N97" s="853" t="s">
        <v>33</v>
      </c>
      <c r="O97" s="854"/>
      <c r="P97" s="853" t="s">
        <v>316</v>
      </c>
      <c r="Q97" s="854"/>
      <c r="R97" s="853" t="s">
        <v>314</v>
      </c>
      <c r="S97" s="854"/>
      <c r="T97" s="853" t="s">
        <v>317</v>
      </c>
      <c r="U97" s="854"/>
      <c r="V97" s="853" t="s">
        <v>327</v>
      </c>
      <c r="W97" s="854"/>
      <c r="X97" s="854"/>
      <c r="Y97" s="853"/>
      <c r="Z97" s="854"/>
      <c r="AA97" s="854"/>
      <c r="AB97" s="853"/>
      <c r="AC97" s="854"/>
      <c r="AD97" s="853"/>
      <c r="AE97" s="854"/>
      <c r="AF97" s="855" t="s">
        <v>253</v>
      </c>
      <c r="AG97" s="854"/>
      <c r="AH97" s="854"/>
      <c r="AI97" s="854"/>
      <c r="AJ97" s="854"/>
      <c r="AK97" s="854"/>
      <c r="AL97" s="854"/>
      <c r="AM97" s="854"/>
      <c r="AN97" s="853" t="s">
        <v>307</v>
      </c>
      <c r="AO97" s="854"/>
      <c r="AP97" s="854"/>
      <c r="AQ97" s="854"/>
      <c r="AR97" s="854"/>
      <c r="AS97" s="853" t="s">
        <v>308</v>
      </c>
      <c r="AT97" s="854"/>
      <c r="AU97" s="854"/>
      <c r="AV97" s="417" t="s">
        <v>84</v>
      </c>
      <c r="AW97" s="856" t="s">
        <v>309</v>
      </c>
      <c r="AX97" s="854"/>
      <c r="AY97" s="854"/>
      <c r="AZ97" s="854"/>
      <c r="BA97" s="854"/>
      <c r="BB97" s="854"/>
      <c r="BC97" s="418">
        <v>71400000</v>
      </c>
      <c r="BD97" s="418">
        <v>17500</v>
      </c>
      <c r="BE97" s="418">
        <v>30065500</v>
      </c>
      <c r="BF97" s="419">
        <v>0</v>
      </c>
      <c r="BG97" s="418">
        <v>17500</v>
      </c>
      <c r="BH97" s="419">
        <v>0</v>
      </c>
      <c r="BI97" s="418">
        <v>17500</v>
      </c>
      <c r="BJ97" s="419">
        <v>0</v>
      </c>
      <c r="BK97" s="418">
        <v>17500</v>
      </c>
      <c r="BL97" s="419">
        <v>0</v>
      </c>
      <c r="BM97" s="418">
        <v>17500</v>
      </c>
      <c r="BN97" s="419">
        <v>0</v>
      </c>
      <c r="BO97" s="419">
        <v>0</v>
      </c>
    </row>
    <row r="98" spans="1:67" s="433" customFormat="1">
      <c r="A98" s="433" t="str">
        <f t="shared" ref="A98:A99" si="26">+B98&amp;"-"&amp;C98&amp;"-"&amp;D98&amp;"-"&amp;E98&amp;"-"&amp;F98&amp;"-"&amp;G98&amp;"-"&amp;AV98</f>
        <v>A-2-0-4-7-5-10</v>
      </c>
      <c r="B98" s="434" t="str">
        <f t="shared" si="11"/>
        <v>A</v>
      </c>
      <c r="C98" s="434" t="str">
        <f t="shared" si="12"/>
        <v>2</v>
      </c>
      <c r="D98" s="434" t="str">
        <f t="shared" si="13"/>
        <v>0</v>
      </c>
      <c r="E98" s="434" t="str">
        <f t="shared" si="14"/>
        <v>4</v>
      </c>
      <c r="F98" s="434" t="str">
        <f t="shared" si="22"/>
        <v>7</v>
      </c>
      <c r="G98" s="434" t="str">
        <f t="shared" si="23"/>
        <v>5</v>
      </c>
      <c r="H98" s="434"/>
      <c r="I98" s="434"/>
      <c r="J98" s="434"/>
      <c r="K98" s="434"/>
      <c r="M98" s="447"/>
      <c r="N98" s="849" t="s">
        <v>33</v>
      </c>
      <c r="O98" s="850"/>
      <c r="P98" s="849" t="s">
        <v>316</v>
      </c>
      <c r="Q98" s="850"/>
      <c r="R98" s="849" t="s">
        <v>314</v>
      </c>
      <c r="S98" s="850"/>
      <c r="T98" s="849" t="s">
        <v>317</v>
      </c>
      <c r="U98" s="850"/>
      <c r="V98" s="849" t="s">
        <v>327</v>
      </c>
      <c r="W98" s="850"/>
      <c r="X98" s="850"/>
      <c r="Y98" s="849" t="s">
        <v>318</v>
      </c>
      <c r="Z98" s="850"/>
      <c r="AA98" s="850"/>
      <c r="AB98" s="849"/>
      <c r="AC98" s="850"/>
      <c r="AD98" s="849"/>
      <c r="AE98" s="850"/>
      <c r="AF98" s="852" t="s">
        <v>90</v>
      </c>
      <c r="AG98" s="850"/>
      <c r="AH98" s="850"/>
      <c r="AI98" s="850"/>
      <c r="AJ98" s="850"/>
      <c r="AK98" s="850"/>
      <c r="AL98" s="850"/>
      <c r="AM98" s="850"/>
      <c r="AN98" s="849" t="s">
        <v>307</v>
      </c>
      <c r="AO98" s="850"/>
      <c r="AP98" s="850"/>
      <c r="AQ98" s="850"/>
      <c r="AR98" s="850"/>
      <c r="AS98" s="849" t="s">
        <v>308</v>
      </c>
      <c r="AT98" s="850"/>
      <c r="AU98" s="850"/>
      <c r="AV98" s="435" t="s">
        <v>84</v>
      </c>
      <c r="AW98" s="851" t="s">
        <v>309</v>
      </c>
      <c r="AX98" s="850"/>
      <c r="AY98" s="850"/>
      <c r="AZ98" s="850"/>
      <c r="BA98" s="850"/>
      <c r="BB98" s="850"/>
      <c r="BC98" s="436">
        <v>6000000</v>
      </c>
      <c r="BD98" s="437">
        <v>0</v>
      </c>
      <c r="BE98" s="437">
        <v>5163000</v>
      </c>
      <c r="BF98" s="437">
        <v>0</v>
      </c>
      <c r="BG98" s="436">
        <v>0</v>
      </c>
      <c r="BH98" s="436">
        <v>0</v>
      </c>
      <c r="BI98" s="436">
        <v>0</v>
      </c>
      <c r="BJ98" s="436">
        <v>0</v>
      </c>
      <c r="BK98" s="436">
        <v>0</v>
      </c>
      <c r="BL98" s="437">
        <v>0</v>
      </c>
      <c r="BM98" s="436">
        <v>0</v>
      </c>
      <c r="BN98" s="437">
        <v>0</v>
      </c>
      <c r="BO98" s="436">
        <v>0</v>
      </c>
    </row>
    <row r="99" spans="1:67" s="433" customFormat="1">
      <c r="A99" s="433" t="str">
        <f t="shared" si="26"/>
        <v>A-2-0-4-7-6-10</v>
      </c>
      <c r="B99" s="434" t="str">
        <f t="shared" si="11"/>
        <v>A</v>
      </c>
      <c r="C99" s="434" t="str">
        <f t="shared" si="12"/>
        <v>2</v>
      </c>
      <c r="D99" s="434" t="str">
        <f t="shared" si="13"/>
        <v>0</v>
      </c>
      <c r="E99" s="434" t="str">
        <f t="shared" si="14"/>
        <v>4</v>
      </c>
      <c r="F99" s="434" t="str">
        <f t="shared" si="22"/>
        <v>7</v>
      </c>
      <c r="G99" s="434" t="str">
        <f t="shared" si="23"/>
        <v>6</v>
      </c>
      <c r="H99" s="434"/>
      <c r="I99" s="434"/>
      <c r="J99" s="434"/>
      <c r="K99" s="434"/>
      <c r="M99" s="447"/>
      <c r="N99" s="849" t="s">
        <v>33</v>
      </c>
      <c r="O99" s="850"/>
      <c r="P99" s="849" t="s">
        <v>316</v>
      </c>
      <c r="Q99" s="850"/>
      <c r="R99" s="849" t="s">
        <v>314</v>
      </c>
      <c r="S99" s="850"/>
      <c r="T99" s="849" t="s">
        <v>317</v>
      </c>
      <c r="U99" s="850"/>
      <c r="V99" s="849" t="s">
        <v>327</v>
      </c>
      <c r="W99" s="850"/>
      <c r="X99" s="850"/>
      <c r="Y99" s="849" t="s">
        <v>326</v>
      </c>
      <c r="Z99" s="850"/>
      <c r="AA99" s="850"/>
      <c r="AB99" s="849"/>
      <c r="AC99" s="850"/>
      <c r="AD99" s="849"/>
      <c r="AE99" s="850"/>
      <c r="AF99" s="852" t="s">
        <v>91</v>
      </c>
      <c r="AG99" s="850"/>
      <c r="AH99" s="850"/>
      <c r="AI99" s="850"/>
      <c r="AJ99" s="850"/>
      <c r="AK99" s="850"/>
      <c r="AL99" s="850"/>
      <c r="AM99" s="850"/>
      <c r="AN99" s="849" t="s">
        <v>307</v>
      </c>
      <c r="AO99" s="850"/>
      <c r="AP99" s="850"/>
      <c r="AQ99" s="850"/>
      <c r="AR99" s="850"/>
      <c r="AS99" s="849" t="s">
        <v>308</v>
      </c>
      <c r="AT99" s="850"/>
      <c r="AU99" s="850"/>
      <c r="AV99" s="435" t="s">
        <v>84</v>
      </c>
      <c r="AW99" s="851" t="s">
        <v>309</v>
      </c>
      <c r="AX99" s="850"/>
      <c r="AY99" s="850"/>
      <c r="AZ99" s="850"/>
      <c r="BA99" s="850"/>
      <c r="BB99" s="850"/>
      <c r="BC99" s="436">
        <v>65400000</v>
      </c>
      <c r="BD99" s="437">
        <v>17500</v>
      </c>
      <c r="BE99" s="437">
        <v>24902500</v>
      </c>
      <c r="BF99" s="437">
        <v>0</v>
      </c>
      <c r="BG99" s="436">
        <v>17500</v>
      </c>
      <c r="BH99" s="436">
        <v>0</v>
      </c>
      <c r="BI99" s="436">
        <v>17500</v>
      </c>
      <c r="BJ99" s="436">
        <v>0</v>
      </c>
      <c r="BK99" s="436">
        <v>17500</v>
      </c>
      <c r="BL99" s="437">
        <v>0</v>
      </c>
      <c r="BM99" s="436">
        <v>17500</v>
      </c>
      <c r="BN99" s="437">
        <v>0</v>
      </c>
      <c r="BO99" s="436">
        <v>0</v>
      </c>
    </row>
    <row r="100" spans="1:67" ht="14.45" customHeight="1">
      <c r="B100" s="427" t="str">
        <f t="shared" si="11"/>
        <v>A</v>
      </c>
      <c r="C100" s="427" t="str">
        <f t="shared" si="12"/>
        <v>2</v>
      </c>
      <c r="D100" s="427" t="str">
        <f t="shared" si="13"/>
        <v>0</v>
      </c>
      <c r="E100" s="427" t="str">
        <f t="shared" si="14"/>
        <v>4</v>
      </c>
      <c r="F100" s="427" t="str">
        <f t="shared" si="22"/>
        <v>8</v>
      </c>
      <c r="G100" s="427">
        <f t="shared" si="23"/>
        <v>0</v>
      </c>
      <c r="N100" s="853" t="s">
        <v>33</v>
      </c>
      <c r="O100" s="854"/>
      <c r="P100" s="853" t="s">
        <v>316</v>
      </c>
      <c r="Q100" s="854"/>
      <c r="R100" s="853" t="s">
        <v>314</v>
      </c>
      <c r="S100" s="854"/>
      <c r="T100" s="853" t="s">
        <v>317</v>
      </c>
      <c r="U100" s="854"/>
      <c r="V100" s="853" t="s">
        <v>328</v>
      </c>
      <c r="W100" s="854"/>
      <c r="X100" s="854"/>
      <c r="Y100" s="853"/>
      <c r="Z100" s="854"/>
      <c r="AA100" s="854"/>
      <c r="AB100" s="853"/>
      <c r="AC100" s="854"/>
      <c r="AD100" s="853"/>
      <c r="AE100" s="854"/>
      <c r="AF100" s="855" t="s">
        <v>339</v>
      </c>
      <c r="AG100" s="854"/>
      <c r="AH100" s="854"/>
      <c r="AI100" s="854"/>
      <c r="AJ100" s="854"/>
      <c r="AK100" s="854"/>
      <c r="AL100" s="854"/>
      <c r="AM100" s="854"/>
      <c r="AN100" s="853" t="s">
        <v>307</v>
      </c>
      <c r="AO100" s="854"/>
      <c r="AP100" s="854"/>
      <c r="AQ100" s="854"/>
      <c r="AR100" s="854"/>
      <c r="AS100" s="853" t="s">
        <v>308</v>
      </c>
      <c r="AT100" s="854"/>
      <c r="AU100" s="854"/>
      <c r="AV100" s="417" t="s">
        <v>84</v>
      </c>
      <c r="AW100" s="856" t="s">
        <v>309</v>
      </c>
      <c r="AX100" s="854"/>
      <c r="AY100" s="854"/>
      <c r="AZ100" s="854"/>
      <c r="BA100" s="854"/>
      <c r="BB100" s="854"/>
      <c r="BC100" s="418">
        <v>1453176172</v>
      </c>
      <c r="BD100" s="419">
        <v>0</v>
      </c>
      <c r="BE100" s="419">
        <v>0</v>
      </c>
      <c r="BF100" s="419">
        <v>0</v>
      </c>
      <c r="BG100" s="418">
        <v>138765294</v>
      </c>
      <c r="BH100" s="418">
        <v>-138765294</v>
      </c>
      <c r="BI100" s="418">
        <v>138770294</v>
      </c>
      <c r="BJ100" s="418">
        <v>-5000</v>
      </c>
      <c r="BK100" s="418">
        <v>138770294</v>
      </c>
      <c r="BL100" s="419">
        <v>0</v>
      </c>
      <c r="BM100" s="418">
        <v>127632094</v>
      </c>
      <c r="BN100" s="418">
        <v>11138200</v>
      </c>
      <c r="BO100" s="418">
        <v>428854</v>
      </c>
    </row>
    <row r="101" spans="1:67" s="433" customFormat="1">
      <c r="A101" s="433" t="str">
        <f t="shared" ref="A101:A105" si="27">+B101&amp;"-"&amp;C101&amp;"-"&amp;D101&amp;"-"&amp;E101&amp;"-"&amp;F101&amp;"-"&amp;G101&amp;"-"&amp;AV101</f>
        <v>A-2-0-4-8-1-10</v>
      </c>
      <c r="B101" s="434" t="str">
        <f t="shared" si="11"/>
        <v>A</v>
      </c>
      <c r="C101" s="434" t="str">
        <f t="shared" si="12"/>
        <v>2</v>
      </c>
      <c r="D101" s="434" t="str">
        <f t="shared" si="13"/>
        <v>0</v>
      </c>
      <c r="E101" s="434" t="str">
        <f t="shared" si="14"/>
        <v>4</v>
      </c>
      <c r="F101" s="434" t="str">
        <f t="shared" si="22"/>
        <v>8</v>
      </c>
      <c r="G101" s="434" t="str">
        <f t="shared" si="23"/>
        <v>1</v>
      </c>
      <c r="H101" s="434"/>
      <c r="I101" s="434"/>
      <c r="J101" s="434"/>
      <c r="K101" s="434"/>
      <c r="M101" s="447"/>
      <c r="N101" s="849" t="s">
        <v>33</v>
      </c>
      <c r="O101" s="850"/>
      <c r="P101" s="849" t="s">
        <v>316</v>
      </c>
      <c r="Q101" s="850"/>
      <c r="R101" s="849" t="s">
        <v>314</v>
      </c>
      <c r="S101" s="850"/>
      <c r="T101" s="849" t="s">
        <v>317</v>
      </c>
      <c r="U101" s="850"/>
      <c r="V101" s="849" t="s">
        <v>328</v>
      </c>
      <c r="W101" s="850"/>
      <c r="X101" s="850"/>
      <c r="Y101" s="849" t="s">
        <v>313</v>
      </c>
      <c r="Z101" s="850"/>
      <c r="AA101" s="850"/>
      <c r="AB101" s="849"/>
      <c r="AC101" s="850"/>
      <c r="AD101" s="849"/>
      <c r="AE101" s="850"/>
      <c r="AF101" s="852" t="s">
        <v>92</v>
      </c>
      <c r="AG101" s="850"/>
      <c r="AH101" s="850"/>
      <c r="AI101" s="850"/>
      <c r="AJ101" s="850"/>
      <c r="AK101" s="850"/>
      <c r="AL101" s="850"/>
      <c r="AM101" s="850"/>
      <c r="AN101" s="849" t="s">
        <v>307</v>
      </c>
      <c r="AO101" s="850"/>
      <c r="AP101" s="850"/>
      <c r="AQ101" s="850"/>
      <c r="AR101" s="850"/>
      <c r="AS101" s="849" t="s">
        <v>308</v>
      </c>
      <c r="AT101" s="850"/>
      <c r="AU101" s="850"/>
      <c r="AV101" s="435" t="s">
        <v>84</v>
      </c>
      <c r="AW101" s="851" t="s">
        <v>309</v>
      </c>
      <c r="AX101" s="850"/>
      <c r="AY101" s="850"/>
      <c r="AZ101" s="850"/>
      <c r="BA101" s="850"/>
      <c r="BB101" s="850"/>
      <c r="BC101" s="436">
        <v>183815862</v>
      </c>
      <c r="BD101" s="437">
        <v>0</v>
      </c>
      <c r="BE101" s="437">
        <v>0</v>
      </c>
      <c r="BF101" s="437">
        <v>0</v>
      </c>
      <c r="BG101" s="436">
        <v>15419528</v>
      </c>
      <c r="BH101" s="436">
        <v>-15419528</v>
      </c>
      <c r="BI101" s="436">
        <v>15424528</v>
      </c>
      <c r="BJ101" s="436">
        <v>-5000</v>
      </c>
      <c r="BK101" s="436">
        <v>15424528</v>
      </c>
      <c r="BL101" s="437">
        <v>0</v>
      </c>
      <c r="BM101" s="436">
        <v>7909241</v>
      </c>
      <c r="BN101" s="437">
        <v>7515287</v>
      </c>
      <c r="BO101" s="436">
        <v>0</v>
      </c>
    </row>
    <row r="102" spans="1:67" s="433" customFormat="1">
      <c r="A102" s="433" t="str">
        <f t="shared" si="27"/>
        <v>A-2-0-4-8-2-10</v>
      </c>
      <c r="B102" s="434" t="str">
        <f t="shared" si="11"/>
        <v>A</v>
      </c>
      <c r="C102" s="434" t="str">
        <f t="shared" si="12"/>
        <v>2</v>
      </c>
      <c r="D102" s="434" t="str">
        <f t="shared" si="13"/>
        <v>0</v>
      </c>
      <c r="E102" s="434" t="str">
        <f t="shared" si="14"/>
        <v>4</v>
      </c>
      <c r="F102" s="434" t="str">
        <f t="shared" si="22"/>
        <v>8</v>
      </c>
      <c r="G102" s="434" t="str">
        <f t="shared" si="23"/>
        <v>2</v>
      </c>
      <c r="H102" s="434"/>
      <c r="I102" s="434"/>
      <c r="J102" s="434"/>
      <c r="K102" s="434"/>
      <c r="M102" s="447"/>
      <c r="N102" s="849" t="s">
        <v>33</v>
      </c>
      <c r="O102" s="850"/>
      <c r="P102" s="849" t="s">
        <v>316</v>
      </c>
      <c r="Q102" s="850"/>
      <c r="R102" s="849" t="s">
        <v>314</v>
      </c>
      <c r="S102" s="850"/>
      <c r="T102" s="849" t="s">
        <v>317</v>
      </c>
      <c r="U102" s="850"/>
      <c r="V102" s="849" t="s">
        <v>328</v>
      </c>
      <c r="W102" s="850"/>
      <c r="X102" s="850"/>
      <c r="Y102" s="849" t="s">
        <v>316</v>
      </c>
      <c r="Z102" s="850"/>
      <c r="AA102" s="850"/>
      <c r="AB102" s="849"/>
      <c r="AC102" s="850"/>
      <c r="AD102" s="849"/>
      <c r="AE102" s="850"/>
      <c r="AF102" s="852" t="s">
        <v>93</v>
      </c>
      <c r="AG102" s="850"/>
      <c r="AH102" s="850"/>
      <c r="AI102" s="850"/>
      <c r="AJ102" s="850"/>
      <c r="AK102" s="850"/>
      <c r="AL102" s="850"/>
      <c r="AM102" s="850"/>
      <c r="AN102" s="849" t="s">
        <v>307</v>
      </c>
      <c r="AO102" s="850"/>
      <c r="AP102" s="850"/>
      <c r="AQ102" s="850"/>
      <c r="AR102" s="850"/>
      <c r="AS102" s="849" t="s">
        <v>308</v>
      </c>
      <c r="AT102" s="850"/>
      <c r="AU102" s="850"/>
      <c r="AV102" s="435" t="s">
        <v>84</v>
      </c>
      <c r="AW102" s="851" t="s">
        <v>309</v>
      </c>
      <c r="AX102" s="850"/>
      <c r="AY102" s="850"/>
      <c r="AZ102" s="850"/>
      <c r="BA102" s="850"/>
      <c r="BB102" s="850"/>
      <c r="BC102" s="436">
        <v>794010310</v>
      </c>
      <c r="BD102" s="437">
        <v>0</v>
      </c>
      <c r="BE102" s="437">
        <v>0</v>
      </c>
      <c r="BF102" s="437">
        <v>0</v>
      </c>
      <c r="BG102" s="436">
        <v>92132896</v>
      </c>
      <c r="BH102" s="436">
        <v>-92132896</v>
      </c>
      <c r="BI102" s="436">
        <v>92132896</v>
      </c>
      <c r="BJ102" s="436">
        <v>0</v>
      </c>
      <c r="BK102" s="436">
        <v>92132896</v>
      </c>
      <c r="BL102" s="437">
        <v>0</v>
      </c>
      <c r="BM102" s="436">
        <v>88749716</v>
      </c>
      <c r="BN102" s="437">
        <v>3383180</v>
      </c>
      <c r="BO102" s="436">
        <v>395654</v>
      </c>
    </row>
    <row r="103" spans="1:67" s="433" customFormat="1">
      <c r="A103" s="433" t="str">
        <f t="shared" si="27"/>
        <v>A-2-0-4-8-3-10</v>
      </c>
      <c r="B103" s="434" t="str">
        <f t="shared" si="11"/>
        <v>A</v>
      </c>
      <c r="C103" s="434" t="str">
        <f t="shared" si="12"/>
        <v>2</v>
      </c>
      <c r="D103" s="434" t="str">
        <f t="shared" si="13"/>
        <v>0</v>
      </c>
      <c r="E103" s="434" t="str">
        <f t="shared" si="14"/>
        <v>4</v>
      </c>
      <c r="F103" s="434" t="str">
        <f t="shared" si="22"/>
        <v>8</v>
      </c>
      <c r="G103" s="434" t="str">
        <f t="shared" si="23"/>
        <v>3</v>
      </c>
      <c r="H103" s="434"/>
      <c r="I103" s="434"/>
      <c r="J103" s="434"/>
      <c r="K103" s="434"/>
      <c r="M103" s="447"/>
      <c r="N103" s="849" t="s">
        <v>33</v>
      </c>
      <c r="O103" s="850"/>
      <c r="P103" s="849" t="s">
        <v>316</v>
      </c>
      <c r="Q103" s="850"/>
      <c r="R103" s="849" t="s">
        <v>314</v>
      </c>
      <c r="S103" s="850"/>
      <c r="T103" s="849" t="s">
        <v>317</v>
      </c>
      <c r="U103" s="850"/>
      <c r="V103" s="849" t="s">
        <v>328</v>
      </c>
      <c r="W103" s="850"/>
      <c r="X103" s="850"/>
      <c r="Y103" s="849" t="s">
        <v>323</v>
      </c>
      <c r="Z103" s="850"/>
      <c r="AA103" s="850"/>
      <c r="AB103" s="849"/>
      <c r="AC103" s="850"/>
      <c r="AD103" s="849"/>
      <c r="AE103" s="850"/>
      <c r="AF103" s="852" t="s">
        <v>94</v>
      </c>
      <c r="AG103" s="850"/>
      <c r="AH103" s="850"/>
      <c r="AI103" s="850"/>
      <c r="AJ103" s="850"/>
      <c r="AK103" s="850"/>
      <c r="AL103" s="850"/>
      <c r="AM103" s="850"/>
      <c r="AN103" s="849" t="s">
        <v>307</v>
      </c>
      <c r="AO103" s="850"/>
      <c r="AP103" s="850"/>
      <c r="AQ103" s="850"/>
      <c r="AR103" s="850"/>
      <c r="AS103" s="849" t="s">
        <v>308</v>
      </c>
      <c r="AT103" s="850"/>
      <c r="AU103" s="850"/>
      <c r="AV103" s="435" t="s">
        <v>84</v>
      </c>
      <c r="AW103" s="851" t="s">
        <v>309</v>
      </c>
      <c r="AX103" s="850"/>
      <c r="AY103" s="850"/>
      <c r="AZ103" s="850"/>
      <c r="BA103" s="850"/>
      <c r="BB103" s="850"/>
      <c r="BC103" s="436">
        <v>350000</v>
      </c>
      <c r="BD103" s="437">
        <v>0</v>
      </c>
      <c r="BE103" s="437">
        <v>0</v>
      </c>
      <c r="BF103" s="437">
        <v>0</v>
      </c>
      <c r="BG103" s="436">
        <v>28811</v>
      </c>
      <c r="BH103" s="436">
        <v>-28811</v>
      </c>
      <c r="BI103" s="436">
        <v>28811</v>
      </c>
      <c r="BJ103" s="436">
        <v>0</v>
      </c>
      <c r="BK103" s="436">
        <v>28811</v>
      </c>
      <c r="BL103" s="437">
        <v>0</v>
      </c>
      <c r="BM103" s="436">
        <v>28811</v>
      </c>
      <c r="BN103" s="437">
        <v>0</v>
      </c>
      <c r="BO103" s="436">
        <v>0</v>
      </c>
    </row>
    <row r="104" spans="1:67" s="433" customFormat="1">
      <c r="A104" s="433" t="str">
        <f t="shared" si="27"/>
        <v>A-2-0-4-8-5-10</v>
      </c>
      <c r="B104" s="434" t="str">
        <f t="shared" si="11"/>
        <v>A</v>
      </c>
      <c r="C104" s="434" t="str">
        <f t="shared" si="12"/>
        <v>2</v>
      </c>
      <c r="D104" s="434" t="str">
        <f t="shared" si="13"/>
        <v>0</v>
      </c>
      <c r="E104" s="434" t="str">
        <f t="shared" si="14"/>
        <v>4</v>
      </c>
      <c r="F104" s="434" t="str">
        <f t="shared" si="22"/>
        <v>8</v>
      </c>
      <c r="G104" s="434" t="str">
        <f t="shared" si="23"/>
        <v>5</v>
      </c>
      <c r="H104" s="434"/>
      <c r="I104" s="434"/>
      <c r="J104" s="434"/>
      <c r="K104" s="434"/>
      <c r="M104" s="447"/>
      <c r="N104" s="849" t="s">
        <v>33</v>
      </c>
      <c r="O104" s="850"/>
      <c r="P104" s="849" t="s">
        <v>316</v>
      </c>
      <c r="Q104" s="850"/>
      <c r="R104" s="849" t="s">
        <v>314</v>
      </c>
      <c r="S104" s="850"/>
      <c r="T104" s="849" t="s">
        <v>317</v>
      </c>
      <c r="U104" s="850"/>
      <c r="V104" s="849" t="s">
        <v>328</v>
      </c>
      <c r="W104" s="850"/>
      <c r="X104" s="850"/>
      <c r="Y104" s="849" t="s">
        <v>318</v>
      </c>
      <c r="Z104" s="850"/>
      <c r="AA104" s="850"/>
      <c r="AB104" s="849"/>
      <c r="AC104" s="850"/>
      <c r="AD104" s="849"/>
      <c r="AE104" s="850"/>
      <c r="AF104" s="852" t="s">
        <v>95</v>
      </c>
      <c r="AG104" s="850"/>
      <c r="AH104" s="850"/>
      <c r="AI104" s="850"/>
      <c r="AJ104" s="850"/>
      <c r="AK104" s="850"/>
      <c r="AL104" s="850"/>
      <c r="AM104" s="850"/>
      <c r="AN104" s="849" t="s">
        <v>307</v>
      </c>
      <c r="AO104" s="850"/>
      <c r="AP104" s="850"/>
      <c r="AQ104" s="850"/>
      <c r="AR104" s="850"/>
      <c r="AS104" s="849" t="s">
        <v>308</v>
      </c>
      <c r="AT104" s="850"/>
      <c r="AU104" s="850"/>
      <c r="AV104" s="435" t="s">
        <v>84</v>
      </c>
      <c r="AW104" s="851" t="s">
        <v>309</v>
      </c>
      <c r="AX104" s="850"/>
      <c r="AY104" s="850"/>
      <c r="AZ104" s="850"/>
      <c r="BA104" s="850"/>
      <c r="BB104" s="850"/>
      <c r="BC104" s="436">
        <v>195000000</v>
      </c>
      <c r="BD104" s="437">
        <v>0</v>
      </c>
      <c r="BE104" s="437">
        <v>0</v>
      </c>
      <c r="BF104" s="437">
        <v>0</v>
      </c>
      <c r="BG104" s="436">
        <v>12820252</v>
      </c>
      <c r="BH104" s="436">
        <v>-12820252</v>
      </c>
      <c r="BI104" s="436">
        <v>12820252</v>
      </c>
      <c r="BJ104" s="436">
        <v>0</v>
      </c>
      <c r="BK104" s="436">
        <v>12820252</v>
      </c>
      <c r="BL104" s="437">
        <v>0</v>
      </c>
      <c r="BM104" s="436">
        <v>12820252</v>
      </c>
      <c r="BN104" s="437">
        <v>0</v>
      </c>
      <c r="BO104" s="436">
        <v>33200</v>
      </c>
    </row>
    <row r="105" spans="1:67" s="433" customFormat="1">
      <c r="A105" s="433" t="str">
        <f t="shared" si="27"/>
        <v>A-2-0-4-8-6-10</v>
      </c>
      <c r="B105" s="434" t="str">
        <f t="shared" si="11"/>
        <v>A</v>
      </c>
      <c r="C105" s="434" t="str">
        <f t="shared" si="12"/>
        <v>2</v>
      </c>
      <c r="D105" s="434" t="str">
        <f t="shared" si="13"/>
        <v>0</v>
      </c>
      <c r="E105" s="434" t="str">
        <f t="shared" si="14"/>
        <v>4</v>
      </c>
      <c r="F105" s="434" t="str">
        <f t="shared" si="22"/>
        <v>8</v>
      </c>
      <c r="G105" s="434" t="str">
        <f t="shared" si="23"/>
        <v>6</v>
      </c>
      <c r="H105" s="434"/>
      <c r="I105" s="434"/>
      <c r="J105" s="434"/>
      <c r="K105" s="434"/>
      <c r="M105" s="447"/>
      <c r="N105" s="849" t="s">
        <v>33</v>
      </c>
      <c r="O105" s="850"/>
      <c r="P105" s="849" t="s">
        <v>316</v>
      </c>
      <c r="Q105" s="850"/>
      <c r="R105" s="849" t="s">
        <v>314</v>
      </c>
      <c r="S105" s="850"/>
      <c r="T105" s="849" t="s">
        <v>317</v>
      </c>
      <c r="U105" s="850"/>
      <c r="V105" s="849" t="s">
        <v>328</v>
      </c>
      <c r="W105" s="850"/>
      <c r="X105" s="850"/>
      <c r="Y105" s="849" t="s">
        <v>326</v>
      </c>
      <c r="Z105" s="850"/>
      <c r="AA105" s="850"/>
      <c r="AB105" s="849"/>
      <c r="AC105" s="850"/>
      <c r="AD105" s="849"/>
      <c r="AE105" s="850"/>
      <c r="AF105" s="852" t="s">
        <v>96</v>
      </c>
      <c r="AG105" s="850"/>
      <c r="AH105" s="850"/>
      <c r="AI105" s="850"/>
      <c r="AJ105" s="850"/>
      <c r="AK105" s="850"/>
      <c r="AL105" s="850"/>
      <c r="AM105" s="850"/>
      <c r="AN105" s="849" t="s">
        <v>307</v>
      </c>
      <c r="AO105" s="850"/>
      <c r="AP105" s="850"/>
      <c r="AQ105" s="850"/>
      <c r="AR105" s="850"/>
      <c r="AS105" s="849" t="s">
        <v>308</v>
      </c>
      <c r="AT105" s="850"/>
      <c r="AU105" s="850"/>
      <c r="AV105" s="435" t="s">
        <v>84</v>
      </c>
      <c r="AW105" s="851" t="s">
        <v>309</v>
      </c>
      <c r="AX105" s="850"/>
      <c r="AY105" s="850"/>
      <c r="AZ105" s="850"/>
      <c r="BA105" s="850"/>
      <c r="BB105" s="850"/>
      <c r="BC105" s="436">
        <v>280000000</v>
      </c>
      <c r="BD105" s="437">
        <v>0</v>
      </c>
      <c r="BE105" s="437">
        <v>0</v>
      </c>
      <c r="BF105" s="437">
        <v>0</v>
      </c>
      <c r="BG105" s="436">
        <v>18363807</v>
      </c>
      <c r="BH105" s="436">
        <v>-18363807</v>
      </c>
      <c r="BI105" s="436">
        <v>18363807</v>
      </c>
      <c r="BJ105" s="436">
        <v>0</v>
      </c>
      <c r="BK105" s="436">
        <v>18363807</v>
      </c>
      <c r="BL105" s="437">
        <v>0</v>
      </c>
      <c r="BM105" s="436">
        <v>18124074</v>
      </c>
      <c r="BN105" s="437">
        <v>239733</v>
      </c>
      <c r="BO105" s="436">
        <v>0</v>
      </c>
    </row>
    <row r="106" spans="1:67">
      <c r="B106" s="427" t="str">
        <f t="shared" si="11"/>
        <v>A</v>
      </c>
      <c r="C106" s="427" t="str">
        <f t="shared" si="12"/>
        <v>2</v>
      </c>
      <c r="D106" s="427" t="str">
        <f t="shared" si="13"/>
        <v>0</v>
      </c>
      <c r="E106" s="427" t="str">
        <f t="shared" si="14"/>
        <v>4</v>
      </c>
      <c r="F106" s="427" t="str">
        <f t="shared" si="22"/>
        <v>9</v>
      </c>
      <c r="G106" s="427">
        <f t="shared" si="23"/>
        <v>0</v>
      </c>
      <c r="N106" s="853" t="s">
        <v>33</v>
      </c>
      <c r="O106" s="854"/>
      <c r="P106" s="853" t="s">
        <v>316</v>
      </c>
      <c r="Q106" s="854"/>
      <c r="R106" s="853" t="s">
        <v>314</v>
      </c>
      <c r="S106" s="854"/>
      <c r="T106" s="853" t="s">
        <v>317</v>
      </c>
      <c r="U106" s="854"/>
      <c r="V106" s="853" t="s">
        <v>322</v>
      </c>
      <c r="W106" s="854"/>
      <c r="X106" s="854"/>
      <c r="Y106" s="853"/>
      <c r="Z106" s="854"/>
      <c r="AA106" s="854"/>
      <c r="AB106" s="853"/>
      <c r="AC106" s="854"/>
      <c r="AD106" s="853"/>
      <c r="AE106" s="854"/>
      <c r="AF106" s="855" t="s">
        <v>257</v>
      </c>
      <c r="AG106" s="854"/>
      <c r="AH106" s="854"/>
      <c r="AI106" s="854"/>
      <c r="AJ106" s="854"/>
      <c r="AK106" s="854"/>
      <c r="AL106" s="854"/>
      <c r="AM106" s="854"/>
      <c r="AN106" s="853" t="s">
        <v>307</v>
      </c>
      <c r="AO106" s="854"/>
      <c r="AP106" s="854"/>
      <c r="AQ106" s="854"/>
      <c r="AR106" s="854"/>
      <c r="AS106" s="853" t="s">
        <v>308</v>
      </c>
      <c r="AT106" s="854"/>
      <c r="AU106" s="854"/>
      <c r="AV106" s="417" t="s">
        <v>84</v>
      </c>
      <c r="AW106" s="856" t="s">
        <v>309</v>
      </c>
      <c r="AX106" s="854"/>
      <c r="AY106" s="854"/>
      <c r="AZ106" s="854"/>
      <c r="BA106" s="854"/>
      <c r="BB106" s="854"/>
      <c r="BC106" s="418">
        <v>597250000</v>
      </c>
      <c r="BD106" s="419">
        <v>0</v>
      </c>
      <c r="BE106" s="418">
        <v>21986260</v>
      </c>
      <c r="BF106" s="419">
        <v>0</v>
      </c>
      <c r="BG106" s="419">
        <v>0</v>
      </c>
      <c r="BH106" s="419">
        <v>0</v>
      </c>
      <c r="BI106" s="418">
        <v>524672758</v>
      </c>
      <c r="BJ106" s="418">
        <v>-524672758</v>
      </c>
      <c r="BK106" s="418">
        <v>524672758</v>
      </c>
      <c r="BL106" s="419">
        <v>0</v>
      </c>
      <c r="BM106" s="418">
        <v>524672758</v>
      </c>
      <c r="BN106" s="419">
        <v>0</v>
      </c>
      <c r="BO106" s="419">
        <v>0</v>
      </c>
    </row>
    <row r="107" spans="1:67" s="433" customFormat="1">
      <c r="A107" s="433" t="str">
        <f t="shared" ref="A107:A109" si="28">+B107&amp;"-"&amp;C107&amp;"-"&amp;D107&amp;"-"&amp;E107&amp;"-"&amp;F107&amp;"-"&amp;G107&amp;"-"&amp;AV107</f>
        <v>A-2-0-4-9-1-10</v>
      </c>
      <c r="B107" s="434" t="str">
        <f t="shared" ref="B107:B170" si="29">+N107</f>
        <v>A</v>
      </c>
      <c r="C107" s="434" t="str">
        <f t="shared" ref="C107:C170" si="30">+P107</f>
        <v>2</v>
      </c>
      <c r="D107" s="434" t="str">
        <f t="shared" ref="D107:D170" si="31">+R107</f>
        <v>0</v>
      </c>
      <c r="E107" s="434" t="str">
        <f t="shared" ref="E107:E170" si="32">+T107</f>
        <v>4</v>
      </c>
      <c r="F107" s="434" t="str">
        <f t="shared" si="22"/>
        <v>9</v>
      </c>
      <c r="G107" s="434" t="str">
        <f t="shared" si="23"/>
        <v>1</v>
      </c>
      <c r="H107" s="434"/>
      <c r="I107" s="434"/>
      <c r="J107" s="434"/>
      <c r="K107" s="434"/>
      <c r="M107" s="447"/>
      <c r="N107" s="849" t="s">
        <v>33</v>
      </c>
      <c r="O107" s="850"/>
      <c r="P107" s="849" t="s">
        <v>316</v>
      </c>
      <c r="Q107" s="850"/>
      <c r="R107" s="849" t="s">
        <v>314</v>
      </c>
      <c r="S107" s="850"/>
      <c r="T107" s="849" t="s">
        <v>317</v>
      </c>
      <c r="U107" s="850"/>
      <c r="V107" s="849" t="s">
        <v>322</v>
      </c>
      <c r="W107" s="850"/>
      <c r="X107" s="850"/>
      <c r="Y107" s="849" t="s">
        <v>313</v>
      </c>
      <c r="Z107" s="850"/>
      <c r="AA107" s="850"/>
      <c r="AB107" s="849"/>
      <c r="AC107" s="850"/>
      <c r="AD107" s="849"/>
      <c r="AE107" s="850"/>
      <c r="AF107" s="852" t="s">
        <v>97</v>
      </c>
      <c r="AG107" s="850"/>
      <c r="AH107" s="850"/>
      <c r="AI107" s="850"/>
      <c r="AJ107" s="850"/>
      <c r="AK107" s="850"/>
      <c r="AL107" s="850"/>
      <c r="AM107" s="850"/>
      <c r="AN107" s="849" t="s">
        <v>307</v>
      </c>
      <c r="AO107" s="850"/>
      <c r="AP107" s="850"/>
      <c r="AQ107" s="850"/>
      <c r="AR107" s="850"/>
      <c r="AS107" s="849" t="s">
        <v>308</v>
      </c>
      <c r="AT107" s="850"/>
      <c r="AU107" s="850"/>
      <c r="AV107" s="435" t="s">
        <v>84</v>
      </c>
      <c r="AW107" s="851" t="s">
        <v>309</v>
      </c>
      <c r="AX107" s="850"/>
      <c r="AY107" s="850"/>
      <c r="AZ107" s="850"/>
      <c r="BA107" s="850"/>
      <c r="BB107" s="850"/>
      <c r="BC107" s="436">
        <v>72100000</v>
      </c>
      <c r="BD107" s="437">
        <v>0</v>
      </c>
      <c r="BE107" s="437">
        <v>21986260</v>
      </c>
      <c r="BF107" s="437">
        <v>0</v>
      </c>
      <c r="BG107" s="436">
        <v>0</v>
      </c>
      <c r="BH107" s="436">
        <v>0</v>
      </c>
      <c r="BI107" s="436">
        <v>0</v>
      </c>
      <c r="BJ107" s="436">
        <v>0</v>
      </c>
      <c r="BK107" s="436">
        <v>0</v>
      </c>
      <c r="BL107" s="437">
        <v>0</v>
      </c>
      <c r="BM107" s="436">
        <v>0</v>
      </c>
      <c r="BN107" s="437">
        <v>0</v>
      </c>
      <c r="BO107" s="436">
        <v>0</v>
      </c>
    </row>
    <row r="108" spans="1:67" s="433" customFormat="1">
      <c r="A108" s="433" t="str">
        <f t="shared" si="28"/>
        <v>A-2-0-4-9-8-10</v>
      </c>
      <c r="B108" s="434" t="str">
        <f t="shared" si="29"/>
        <v>A</v>
      </c>
      <c r="C108" s="434" t="str">
        <f t="shared" si="30"/>
        <v>2</v>
      </c>
      <c r="D108" s="434" t="str">
        <f t="shared" si="31"/>
        <v>0</v>
      </c>
      <c r="E108" s="434" t="str">
        <f t="shared" si="32"/>
        <v>4</v>
      </c>
      <c r="F108" s="434" t="str">
        <f t="shared" si="22"/>
        <v>9</v>
      </c>
      <c r="G108" s="434" t="str">
        <f t="shared" si="23"/>
        <v>8</v>
      </c>
      <c r="H108" s="434"/>
      <c r="I108" s="434"/>
      <c r="J108" s="434"/>
      <c r="K108" s="434"/>
      <c r="M108" s="447"/>
      <c r="N108" s="849" t="s">
        <v>33</v>
      </c>
      <c r="O108" s="850"/>
      <c r="P108" s="849" t="s">
        <v>316</v>
      </c>
      <c r="Q108" s="850"/>
      <c r="R108" s="849" t="s">
        <v>314</v>
      </c>
      <c r="S108" s="850"/>
      <c r="T108" s="849" t="s">
        <v>317</v>
      </c>
      <c r="U108" s="850"/>
      <c r="V108" s="849" t="s">
        <v>322</v>
      </c>
      <c r="W108" s="850"/>
      <c r="X108" s="850"/>
      <c r="Y108" s="849" t="s">
        <v>328</v>
      </c>
      <c r="Z108" s="850"/>
      <c r="AA108" s="850"/>
      <c r="AB108" s="849"/>
      <c r="AC108" s="850"/>
      <c r="AD108" s="849"/>
      <c r="AE108" s="850"/>
      <c r="AF108" s="852" t="s">
        <v>98</v>
      </c>
      <c r="AG108" s="850"/>
      <c r="AH108" s="850"/>
      <c r="AI108" s="850"/>
      <c r="AJ108" s="850"/>
      <c r="AK108" s="850"/>
      <c r="AL108" s="850"/>
      <c r="AM108" s="850"/>
      <c r="AN108" s="849" t="s">
        <v>307</v>
      </c>
      <c r="AO108" s="850"/>
      <c r="AP108" s="850"/>
      <c r="AQ108" s="850"/>
      <c r="AR108" s="850"/>
      <c r="AS108" s="849" t="s">
        <v>308</v>
      </c>
      <c r="AT108" s="850"/>
      <c r="AU108" s="850"/>
      <c r="AV108" s="435" t="s">
        <v>84</v>
      </c>
      <c r="AW108" s="851" t="s">
        <v>309</v>
      </c>
      <c r="AX108" s="850"/>
      <c r="AY108" s="850"/>
      <c r="AZ108" s="850"/>
      <c r="BA108" s="850"/>
      <c r="BB108" s="850"/>
      <c r="BC108" s="436">
        <v>13373589</v>
      </c>
      <c r="BD108" s="437">
        <v>0</v>
      </c>
      <c r="BE108" s="437">
        <v>0</v>
      </c>
      <c r="BF108" s="437">
        <v>0</v>
      </c>
      <c r="BG108" s="436">
        <v>0</v>
      </c>
      <c r="BH108" s="436">
        <v>0</v>
      </c>
      <c r="BI108" s="436">
        <v>13228888</v>
      </c>
      <c r="BJ108" s="436">
        <v>-13228888</v>
      </c>
      <c r="BK108" s="436">
        <v>13228888</v>
      </c>
      <c r="BL108" s="437">
        <v>0</v>
      </c>
      <c r="BM108" s="436">
        <v>13228888</v>
      </c>
      <c r="BN108" s="437">
        <v>0</v>
      </c>
      <c r="BO108" s="436">
        <v>0</v>
      </c>
    </row>
    <row r="109" spans="1:67" s="433" customFormat="1">
      <c r="A109" s="433" t="str">
        <f t="shared" si="28"/>
        <v>A-2-0-4-9-11-10</v>
      </c>
      <c r="B109" s="434" t="str">
        <f t="shared" si="29"/>
        <v>A</v>
      </c>
      <c r="C109" s="434" t="str">
        <f t="shared" si="30"/>
        <v>2</v>
      </c>
      <c r="D109" s="434" t="str">
        <f t="shared" si="31"/>
        <v>0</v>
      </c>
      <c r="E109" s="434" t="str">
        <f t="shared" si="32"/>
        <v>4</v>
      </c>
      <c r="F109" s="434" t="str">
        <f t="shared" si="22"/>
        <v>9</v>
      </c>
      <c r="G109" s="434" t="str">
        <f t="shared" si="23"/>
        <v>11</v>
      </c>
      <c r="H109" s="434"/>
      <c r="I109" s="434"/>
      <c r="J109" s="434"/>
      <c r="K109" s="434"/>
      <c r="M109" s="447"/>
      <c r="N109" s="849" t="s">
        <v>33</v>
      </c>
      <c r="O109" s="850"/>
      <c r="P109" s="849" t="s">
        <v>316</v>
      </c>
      <c r="Q109" s="850"/>
      <c r="R109" s="849" t="s">
        <v>314</v>
      </c>
      <c r="S109" s="850"/>
      <c r="T109" s="849" t="s">
        <v>317</v>
      </c>
      <c r="U109" s="850"/>
      <c r="V109" s="849" t="s">
        <v>322</v>
      </c>
      <c r="W109" s="850"/>
      <c r="X109" s="850"/>
      <c r="Y109" s="849" t="s">
        <v>99</v>
      </c>
      <c r="Z109" s="850"/>
      <c r="AA109" s="850"/>
      <c r="AB109" s="849"/>
      <c r="AC109" s="850"/>
      <c r="AD109" s="849"/>
      <c r="AE109" s="850"/>
      <c r="AF109" s="852" t="s">
        <v>100</v>
      </c>
      <c r="AG109" s="850"/>
      <c r="AH109" s="850"/>
      <c r="AI109" s="850"/>
      <c r="AJ109" s="850"/>
      <c r="AK109" s="850"/>
      <c r="AL109" s="850"/>
      <c r="AM109" s="850"/>
      <c r="AN109" s="849" t="s">
        <v>307</v>
      </c>
      <c r="AO109" s="850"/>
      <c r="AP109" s="850"/>
      <c r="AQ109" s="850"/>
      <c r="AR109" s="850"/>
      <c r="AS109" s="849" t="s">
        <v>308</v>
      </c>
      <c r="AT109" s="850"/>
      <c r="AU109" s="850"/>
      <c r="AV109" s="435" t="s">
        <v>84</v>
      </c>
      <c r="AW109" s="851" t="s">
        <v>309</v>
      </c>
      <c r="AX109" s="850"/>
      <c r="AY109" s="850"/>
      <c r="AZ109" s="850"/>
      <c r="BA109" s="850"/>
      <c r="BB109" s="850"/>
      <c r="BC109" s="436">
        <v>511776411</v>
      </c>
      <c r="BD109" s="437">
        <v>0</v>
      </c>
      <c r="BE109" s="437">
        <v>0</v>
      </c>
      <c r="BF109" s="437">
        <v>0</v>
      </c>
      <c r="BG109" s="436">
        <v>0</v>
      </c>
      <c r="BH109" s="436">
        <v>0</v>
      </c>
      <c r="BI109" s="436">
        <v>511443870</v>
      </c>
      <c r="BJ109" s="436">
        <v>-511443870</v>
      </c>
      <c r="BK109" s="436">
        <v>511443870</v>
      </c>
      <c r="BL109" s="437">
        <v>0</v>
      </c>
      <c r="BM109" s="436">
        <v>511443870</v>
      </c>
      <c r="BN109" s="437">
        <v>0</v>
      </c>
      <c r="BO109" s="436">
        <v>0</v>
      </c>
    </row>
    <row r="110" spans="1:67">
      <c r="B110" s="427" t="str">
        <f t="shared" si="29"/>
        <v>A</v>
      </c>
      <c r="C110" s="427" t="str">
        <f t="shared" si="30"/>
        <v>2</v>
      </c>
      <c r="D110" s="427" t="str">
        <f t="shared" si="31"/>
        <v>0</v>
      </c>
      <c r="E110" s="427" t="str">
        <f t="shared" si="32"/>
        <v>4</v>
      </c>
      <c r="F110" s="427" t="str">
        <f t="shared" si="22"/>
        <v>10</v>
      </c>
      <c r="G110" s="427">
        <f t="shared" si="23"/>
        <v>0</v>
      </c>
      <c r="N110" s="853" t="s">
        <v>33</v>
      </c>
      <c r="O110" s="854"/>
      <c r="P110" s="853" t="s">
        <v>316</v>
      </c>
      <c r="Q110" s="854"/>
      <c r="R110" s="853" t="s">
        <v>314</v>
      </c>
      <c r="S110" s="854"/>
      <c r="T110" s="853" t="s">
        <v>317</v>
      </c>
      <c r="U110" s="854"/>
      <c r="V110" s="853" t="s">
        <v>84</v>
      </c>
      <c r="W110" s="854"/>
      <c r="X110" s="854"/>
      <c r="Y110" s="853"/>
      <c r="Z110" s="854"/>
      <c r="AA110" s="854"/>
      <c r="AB110" s="853"/>
      <c r="AC110" s="854"/>
      <c r="AD110" s="853"/>
      <c r="AE110" s="854"/>
      <c r="AF110" s="855" t="s">
        <v>259</v>
      </c>
      <c r="AG110" s="854"/>
      <c r="AH110" s="854"/>
      <c r="AI110" s="854"/>
      <c r="AJ110" s="854"/>
      <c r="AK110" s="854"/>
      <c r="AL110" s="854"/>
      <c r="AM110" s="854"/>
      <c r="AN110" s="853" t="s">
        <v>307</v>
      </c>
      <c r="AO110" s="854"/>
      <c r="AP110" s="854"/>
      <c r="AQ110" s="854"/>
      <c r="AR110" s="854"/>
      <c r="AS110" s="853" t="s">
        <v>308</v>
      </c>
      <c r="AT110" s="854"/>
      <c r="AU110" s="854"/>
      <c r="AV110" s="417" t="s">
        <v>84</v>
      </c>
      <c r="AW110" s="856" t="s">
        <v>309</v>
      </c>
      <c r="AX110" s="854"/>
      <c r="AY110" s="854"/>
      <c r="AZ110" s="854"/>
      <c r="BA110" s="854"/>
      <c r="BB110" s="854"/>
      <c r="BC110" s="418">
        <v>1115139548</v>
      </c>
      <c r="BD110" s="419">
        <v>0</v>
      </c>
      <c r="BE110" s="418">
        <v>12413404</v>
      </c>
      <c r="BF110" s="419">
        <v>0</v>
      </c>
      <c r="BG110" s="419">
        <v>0</v>
      </c>
      <c r="BH110" s="419">
        <v>0</v>
      </c>
      <c r="BI110" s="418">
        <v>90876806</v>
      </c>
      <c r="BJ110" s="418">
        <v>-90876806</v>
      </c>
      <c r="BK110" s="418">
        <v>90876806</v>
      </c>
      <c r="BL110" s="419">
        <v>0</v>
      </c>
      <c r="BM110" s="418">
        <v>90876806</v>
      </c>
      <c r="BN110" s="419">
        <v>0</v>
      </c>
      <c r="BO110" s="419">
        <v>0</v>
      </c>
    </row>
    <row r="111" spans="1:67" s="433" customFormat="1">
      <c r="A111" s="433" t="str">
        <f t="shared" ref="A111:A112" si="33">+B111&amp;"-"&amp;C111&amp;"-"&amp;D111&amp;"-"&amp;E111&amp;"-"&amp;F111&amp;"-"&amp;G111&amp;"-"&amp;AV111</f>
        <v>A-2-0-4-10-1-10</v>
      </c>
      <c r="B111" s="434" t="str">
        <f t="shared" si="29"/>
        <v>A</v>
      </c>
      <c r="C111" s="434" t="str">
        <f t="shared" si="30"/>
        <v>2</v>
      </c>
      <c r="D111" s="434" t="str">
        <f t="shared" si="31"/>
        <v>0</v>
      </c>
      <c r="E111" s="434" t="str">
        <f t="shared" si="32"/>
        <v>4</v>
      </c>
      <c r="F111" s="434" t="str">
        <f t="shared" si="22"/>
        <v>10</v>
      </c>
      <c r="G111" s="434" t="str">
        <f t="shared" si="23"/>
        <v>1</v>
      </c>
      <c r="H111" s="434"/>
      <c r="I111" s="434"/>
      <c r="J111" s="434"/>
      <c r="K111" s="434"/>
      <c r="M111" s="447"/>
      <c r="N111" s="849" t="s">
        <v>33</v>
      </c>
      <c r="O111" s="850"/>
      <c r="P111" s="849" t="s">
        <v>316</v>
      </c>
      <c r="Q111" s="850"/>
      <c r="R111" s="849" t="s">
        <v>314</v>
      </c>
      <c r="S111" s="850"/>
      <c r="T111" s="849" t="s">
        <v>317</v>
      </c>
      <c r="U111" s="850"/>
      <c r="V111" s="849" t="s">
        <v>84</v>
      </c>
      <c r="W111" s="850"/>
      <c r="X111" s="850"/>
      <c r="Y111" s="849" t="s">
        <v>313</v>
      </c>
      <c r="Z111" s="850"/>
      <c r="AA111" s="850"/>
      <c r="AB111" s="849"/>
      <c r="AC111" s="850"/>
      <c r="AD111" s="849"/>
      <c r="AE111" s="850"/>
      <c r="AF111" s="852" t="s">
        <v>443</v>
      </c>
      <c r="AG111" s="850"/>
      <c r="AH111" s="850"/>
      <c r="AI111" s="850"/>
      <c r="AJ111" s="850"/>
      <c r="AK111" s="850"/>
      <c r="AL111" s="850"/>
      <c r="AM111" s="850"/>
      <c r="AN111" s="849" t="s">
        <v>307</v>
      </c>
      <c r="AO111" s="850"/>
      <c r="AP111" s="850"/>
      <c r="AQ111" s="850"/>
      <c r="AR111" s="850"/>
      <c r="AS111" s="849" t="s">
        <v>308</v>
      </c>
      <c r="AT111" s="850"/>
      <c r="AU111" s="850"/>
      <c r="AV111" s="435" t="s">
        <v>84</v>
      </c>
      <c r="AW111" s="851" t="s">
        <v>309</v>
      </c>
      <c r="AX111" s="850"/>
      <c r="AY111" s="850"/>
      <c r="AZ111" s="850"/>
      <c r="BA111" s="850"/>
      <c r="BB111" s="850"/>
      <c r="BC111" s="436">
        <v>100000000</v>
      </c>
      <c r="BD111" s="437">
        <v>0</v>
      </c>
      <c r="BE111" s="437">
        <v>4800000</v>
      </c>
      <c r="BF111" s="437">
        <v>0</v>
      </c>
      <c r="BG111" s="436">
        <v>0</v>
      </c>
      <c r="BH111" s="436">
        <v>0</v>
      </c>
      <c r="BI111" s="436">
        <v>0</v>
      </c>
      <c r="BJ111" s="436">
        <v>0</v>
      </c>
      <c r="BK111" s="436">
        <v>0</v>
      </c>
      <c r="BL111" s="437">
        <v>0</v>
      </c>
      <c r="BM111" s="436">
        <v>0</v>
      </c>
      <c r="BN111" s="437">
        <v>0</v>
      </c>
      <c r="BO111" s="436">
        <v>0</v>
      </c>
    </row>
    <row r="112" spans="1:67" s="433" customFormat="1">
      <c r="A112" s="433" t="str">
        <f t="shared" si="33"/>
        <v>A-2-0-4-10-2-10</v>
      </c>
      <c r="B112" s="434" t="str">
        <f t="shared" si="29"/>
        <v>A</v>
      </c>
      <c r="C112" s="434" t="str">
        <f t="shared" si="30"/>
        <v>2</v>
      </c>
      <c r="D112" s="434" t="str">
        <f t="shared" si="31"/>
        <v>0</v>
      </c>
      <c r="E112" s="434" t="str">
        <f t="shared" si="32"/>
        <v>4</v>
      </c>
      <c r="F112" s="434" t="str">
        <f t="shared" si="22"/>
        <v>10</v>
      </c>
      <c r="G112" s="434" t="str">
        <f t="shared" si="23"/>
        <v>2</v>
      </c>
      <c r="H112" s="434"/>
      <c r="I112" s="434"/>
      <c r="J112" s="434"/>
      <c r="K112" s="434"/>
      <c r="M112" s="447"/>
      <c r="N112" s="849" t="s">
        <v>33</v>
      </c>
      <c r="O112" s="850"/>
      <c r="P112" s="849" t="s">
        <v>316</v>
      </c>
      <c r="Q112" s="850"/>
      <c r="R112" s="849" t="s">
        <v>314</v>
      </c>
      <c r="S112" s="850"/>
      <c r="T112" s="849" t="s">
        <v>317</v>
      </c>
      <c r="U112" s="850"/>
      <c r="V112" s="849" t="s">
        <v>84</v>
      </c>
      <c r="W112" s="850"/>
      <c r="X112" s="850"/>
      <c r="Y112" s="849" t="s">
        <v>316</v>
      </c>
      <c r="Z112" s="850"/>
      <c r="AA112" s="850"/>
      <c r="AB112" s="849"/>
      <c r="AC112" s="850"/>
      <c r="AD112" s="849"/>
      <c r="AE112" s="850"/>
      <c r="AF112" s="852" t="s">
        <v>101</v>
      </c>
      <c r="AG112" s="850"/>
      <c r="AH112" s="850"/>
      <c r="AI112" s="850"/>
      <c r="AJ112" s="850"/>
      <c r="AK112" s="850"/>
      <c r="AL112" s="850"/>
      <c r="AM112" s="850"/>
      <c r="AN112" s="849" t="s">
        <v>307</v>
      </c>
      <c r="AO112" s="850"/>
      <c r="AP112" s="850"/>
      <c r="AQ112" s="850"/>
      <c r="AR112" s="850"/>
      <c r="AS112" s="849" t="s">
        <v>308</v>
      </c>
      <c r="AT112" s="850"/>
      <c r="AU112" s="850"/>
      <c r="AV112" s="435" t="s">
        <v>84</v>
      </c>
      <c r="AW112" s="851" t="s">
        <v>309</v>
      </c>
      <c r="AX112" s="850"/>
      <c r="AY112" s="850"/>
      <c r="AZ112" s="850"/>
      <c r="BA112" s="850"/>
      <c r="BB112" s="850"/>
      <c r="BC112" s="436">
        <v>1015139548</v>
      </c>
      <c r="BD112" s="437">
        <v>0</v>
      </c>
      <c r="BE112" s="437">
        <v>7613404</v>
      </c>
      <c r="BF112" s="437">
        <v>0</v>
      </c>
      <c r="BG112" s="436">
        <v>0</v>
      </c>
      <c r="BH112" s="436">
        <v>0</v>
      </c>
      <c r="BI112" s="436">
        <v>90876806</v>
      </c>
      <c r="BJ112" s="436">
        <v>-90876806</v>
      </c>
      <c r="BK112" s="436">
        <v>90876806</v>
      </c>
      <c r="BL112" s="437">
        <v>0</v>
      </c>
      <c r="BM112" s="436">
        <v>90876806</v>
      </c>
      <c r="BN112" s="437">
        <v>0</v>
      </c>
      <c r="BO112" s="436">
        <v>0</v>
      </c>
    </row>
    <row r="113" spans="1:67" ht="14.45" customHeight="1">
      <c r="B113" s="427" t="str">
        <f t="shared" si="29"/>
        <v>A</v>
      </c>
      <c r="C113" s="427" t="str">
        <f t="shared" si="30"/>
        <v>2</v>
      </c>
      <c r="D113" s="427" t="str">
        <f t="shared" si="31"/>
        <v>0</v>
      </c>
      <c r="E113" s="427" t="str">
        <f t="shared" si="32"/>
        <v>4</v>
      </c>
      <c r="F113" s="427" t="str">
        <f t="shared" si="22"/>
        <v>11</v>
      </c>
      <c r="G113" s="427">
        <f t="shared" si="23"/>
        <v>0</v>
      </c>
      <c r="N113" s="853" t="s">
        <v>33</v>
      </c>
      <c r="O113" s="854"/>
      <c r="P113" s="853" t="s">
        <v>316</v>
      </c>
      <c r="Q113" s="854"/>
      <c r="R113" s="853" t="s">
        <v>314</v>
      </c>
      <c r="S113" s="854"/>
      <c r="T113" s="853" t="s">
        <v>317</v>
      </c>
      <c r="U113" s="854"/>
      <c r="V113" s="853" t="s">
        <v>99</v>
      </c>
      <c r="W113" s="854"/>
      <c r="X113" s="854"/>
      <c r="Y113" s="853"/>
      <c r="Z113" s="854"/>
      <c r="AA113" s="854"/>
      <c r="AB113" s="853"/>
      <c r="AC113" s="854"/>
      <c r="AD113" s="853"/>
      <c r="AE113" s="854"/>
      <c r="AF113" s="855" t="s">
        <v>260</v>
      </c>
      <c r="AG113" s="854"/>
      <c r="AH113" s="854"/>
      <c r="AI113" s="854"/>
      <c r="AJ113" s="854"/>
      <c r="AK113" s="854"/>
      <c r="AL113" s="854"/>
      <c r="AM113" s="854"/>
      <c r="AN113" s="853" t="s">
        <v>307</v>
      </c>
      <c r="AO113" s="854"/>
      <c r="AP113" s="854"/>
      <c r="AQ113" s="854"/>
      <c r="AR113" s="854"/>
      <c r="AS113" s="853" t="s">
        <v>308</v>
      </c>
      <c r="AT113" s="854"/>
      <c r="AU113" s="854"/>
      <c r="AV113" s="417" t="s">
        <v>84</v>
      </c>
      <c r="AW113" s="856" t="s">
        <v>309</v>
      </c>
      <c r="AX113" s="854"/>
      <c r="AY113" s="854"/>
      <c r="AZ113" s="854"/>
      <c r="BA113" s="854"/>
      <c r="BB113" s="854"/>
      <c r="BC113" s="418">
        <v>298000000</v>
      </c>
      <c r="BD113" s="418">
        <v>15000000</v>
      </c>
      <c r="BE113" s="419">
        <v>0</v>
      </c>
      <c r="BF113" s="419">
        <v>0</v>
      </c>
      <c r="BG113" s="418">
        <v>42296745</v>
      </c>
      <c r="BH113" s="418">
        <v>-27296745</v>
      </c>
      <c r="BI113" s="418">
        <v>27296745</v>
      </c>
      <c r="BJ113" s="418">
        <v>15000000</v>
      </c>
      <c r="BK113" s="418">
        <v>27296745</v>
      </c>
      <c r="BL113" s="419">
        <v>0</v>
      </c>
      <c r="BM113" s="418">
        <v>27296745</v>
      </c>
      <c r="BN113" s="419">
        <v>0</v>
      </c>
      <c r="BO113" s="419">
        <v>0</v>
      </c>
    </row>
    <row r="114" spans="1:67" s="433" customFormat="1">
      <c r="A114" s="433" t="str">
        <f t="shared" ref="A114:A116" si="34">+B114&amp;"-"&amp;C114&amp;"-"&amp;D114&amp;"-"&amp;E114&amp;"-"&amp;F114&amp;"-"&amp;G114&amp;"-"&amp;AV114</f>
        <v>A-2-0-4-11-1-10</v>
      </c>
      <c r="B114" s="434" t="str">
        <f t="shared" si="29"/>
        <v>A</v>
      </c>
      <c r="C114" s="434" t="str">
        <f t="shared" si="30"/>
        <v>2</v>
      </c>
      <c r="D114" s="434" t="str">
        <f t="shared" si="31"/>
        <v>0</v>
      </c>
      <c r="E114" s="434" t="str">
        <f t="shared" si="32"/>
        <v>4</v>
      </c>
      <c r="F114" s="434" t="str">
        <f t="shared" si="22"/>
        <v>11</v>
      </c>
      <c r="G114" s="434" t="str">
        <f t="shared" si="23"/>
        <v>1</v>
      </c>
      <c r="H114" s="434"/>
      <c r="I114" s="434"/>
      <c r="J114" s="434"/>
      <c r="K114" s="434"/>
      <c r="M114" s="447"/>
      <c r="N114" s="849" t="s">
        <v>33</v>
      </c>
      <c r="O114" s="850"/>
      <c r="P114" s="849" t="s">
        <v>316</v>
      </c>
      <c r="Q114" s="850"/>
      <c r="R114" s="849" t="s">
        <v>314</v>
      </c>
      <c r="S114" s="850"/>
      <c r="T114" s="849" t="s">
        <v>317</v>
      </c>
      <c r="U114" s="850"/>
      <c r="V114" s="849" t="s">
        <v>99</v>
      </c>
      <c r="W114" s="850"/>
      <c r="X114" s="850"/>
      <c r="Y114" s="849" t="s">
        <v>313</v>
      </c>
      <c r="Z114" s="850"/>
      <c r="AA114" s="850"/>
      <c r="AB114" s="849"/>
      <c r="AC114" s="850"/>
      <c r="AD114" s="849"/>
      <c r="AE114" s="850"/>
      <c r="AF114" s="852" t="s">
        <v>102</v>
      </c>
      <c r="AG114" s="850"/>
      <c r="AH114" s="850"/>
      <c r="AI114" s="850"/>
      <c r="AJ114" s="850"/>
      <c r="AK114" s="850"/>
      <c r="AL114" s="850"/>
      <c r="AM114" s="850"/>
      <c r="AN114" s="849" t="s">
        <v>307</v>
      </c>
      <c r="AO114" s="850"/>
      <c r="AP114" s="850"/>
      <c r="AQ114" s="850"/>
      <c r="AR114" s="850"/>
      <c r="AS114" s="849" t="s">
        <v>308</v>
      </c>
      <c r="AT114" s="850"/>
      <c r="AU114" s="850"/>
      <c r="AV114" s="435" t="s">
        <v>84</v>
      </c>
      <c r="AW114" s="851" t="s">
        <v>309</v>
      </c>
      <c r="AX114" s="850"/>
      <c r="AY114" s="850"/>
      <c r="AZ114" s="850"/>
      <c r="BA114" s="850"/>
      <c r="BB114" s="850"/>
      <c r="BC114" s="436">
        <v>110000000</v>
      </c>
      <c r="BD114" s="437">
        <v>15000000</v>
      </c>
      <c r="BE114" s="437">
        <v>0</v>
      </c>
      <c r="BF114" s="437">
        <v>0</v>
      </c>
      <c r="BG114" s="436">
        <v>42296745</v>
      </c>
      <c r="BH114" s="436">
        <v>-27296745</v>
      </c>
      <c r="BI114" s="436">
        <v>27296745</v>
      </c>
      <c r="BJ114" s="436">
        <v>15000000</v>
      </c>
      <c r="BK114" s="436">
        <v>27296745</v>
      </c>
      <c r="BL114" s="437">
        <v>0</v>
      </c>
      <c r="BM114" s="436">
        <v>27296745</v>
      </c>
      <c r="BN114" s="437">
        <v>0</v>
      </c>
      <c r="BO114" s="436">
        <v>0</v>
      </c>
    </row>
    <row r="115" spans="1:67" s="433" customFormat="1">
      <c r="A115" s="433" t="str">
        <f t="shared" si="34"/>
        <v>A-2-0-4-11-2-10</v>
      </c>
      <c r="B115" s="434" t="str">
        <f t="shared" si="29"/>
        <v>A</v>
      </c>
      <c r="C115" s="434" t="str">
        <f t="shared" si="30"/>
        <v>2</v>
      </c>
      <c r="D115" s="434" t="str">
        <f t="shared" si="31"/>
        <v>0</v>
      </c>
      <c r="E115" s="434" t="str">
        <f t="shared" si="32"/>
        <v>4</v>
      </c>
      <c r="F115" s="434" t="str">
        <f t="shared" si="22"/>
        <v>11</v>
      </c>
      <c r="G115" s="434" t="str">
        <f t="shared" si="23"/>
        <v>2</v>
      </c>
      <c r="H115" s="434"/>
      <c r="I115" s="434"/>
      <c r="J115" s="434"/>
      <c r="K115" s="434"/>
      <c r="M115" s="447"/>
      <c r="N115" s="849" t="s">
        <v>33</v>
      </c>
      <c r="O115" s="850"/>
      <c r="P115" s="849" t="s">
        <v>316</v>
      </c>
      <c r="Q115" s="850"/>
      <c r="R115" s="849" t="s">
        <v>314</v>
      </c>
      <c r="S115" s="850"/>
      <c r="T115" s="849" t="s">
        <v>317</v>
      </c>
      <c r="U115" s="850"/>
      <c r="V115" s="849" t="s">
        <v>99</v>
      </c>
      <c r="W115" s="850"/>
      <c r="X115" s="850"/>
      <c r="Y115" s="849" t="s">
        <v>316</v>
      </c>
      <c r="Z115" s="850"/>
      <c r="AA115" s="850"/>
      <c r="AB115" s="849"/>
      <c r="AC115" s="850"/>
      <c r="AD115" s="849"/>
      <c r="AE115" s="850"/>
      <c r="AF115" s="852" t="s">
        <v>103</v>
      </c>
      <c r="AG115" s="850"/>
      <c r="AH115" s="850"/>
      <c r="AI115" s="850"/>
      <c r="AJ115" s="850"/>
      <c r="AK115" s="850"/>
      <c r="AL115" s="850"/>
      <c r="AM115" s="850"/>
      <c r="AN115" s="849" t="s">
        <v>307</v>
      </c>
      <c r="AO115" s="850"/>
      <c r="AP115" s="850"/>
      <c r="AQ115" s="850"/>
      <c r="AR115" s="850"/>
      <c r="AS115" s="849" t="s">
        <v>308</v>
      </c>
      <c r="AT115" s="850"/>
      <c r="AU115" s="850"/>
      <c r="AV115" s="435" t="s">
        <v>84</v>
      </c>
      <c r="AW115" s="851" t="s">
        <v>309</v>
      </c>
      <c r="AX115" s="850"/>
      <c r="AY115" s="850"/>
      <c r="AZ115" s="850"/>
      <c r="BA115" s="850"/>
      <c r="BB115" s="850"/>
      <c r="BC115" s="436">
        <v>188000000</v>
      </c>
      <c r="BD115" s="437">
        <v>0</v>
      </c>
      <c r="BE115" s="437">
        <v>0</v>
      </c>
      <c r="BF115" s="437">
        <v>0</v>
      </c>
      <c r="BG115" s="436">
        <v>0</v>
      </c>
      <c r="BH115" s="436">
        <v>0</v>
      </c>
      <c r="BI115" s="436">
        <v>0</v>
      </c>
      <c r="BJ115" s="436">
        <v>0</v>
      </c>
      <c r="BK115" s="436">
        <v>0</v>
      </c>
      <c r="BL115" s="437">
        <v>0</v>
      </c>
      <c r="BM115" s="436">
        <v>0</v>
      </c>
      <c r="BN115" s="437">
        <v>0</v>
      </c>
      <c r="BO115" s="436">
        <v>0</v>
      </c>
    </row>
    <row r="116" spans="1:67" s="433" customFormat="1">
      <c r="A116" s="433" t="str">
        <f t="shared" si="34"/>
        <v>A-2-0-4-14-0-10</v>
      </c>
      <c r="B116" s="434" t="str">
        <f t="shared" si="29"/>
        <v>A</v>
      </c>
      <c r="C116" s="434" t="str">
        <f t="shared" si="30"/>
        <v>2</v>
      </c>
      <c r="D116" s="434" t="str">
        <f t="shared" si="31"/>
        <v>0</v>
      </c>
      <c r="E116" s="434" t="str">
        <f t="shared" si="32"/>
        <v>4</v>
      </c>
      <c r="F116" s="434" t="str">
        <f t="shared" si="22"/>
        <v>14</v>
      </c>
      <c r="G116" s="434">
        <f t="shared" si="23"/>
        <v>0</v>
      </c>
      <c r="H116" s="434"/>
      <c r="I116" s="434"/>
      <c r="J116" s="434"/>
      <c r="K116" s="434"/>
      <c r="M116" s="447"/>
      <c r="N116" s="849" t="s">
        <v>33</v>
      </c>
      <c r="O116" s="850"/>
      <c r="P116" s="849" t="s">
        <v>316</v>
      </c>
      <c r="Q116" s="850"/>
      <c r="R116" s="849" t="s">
        <v>314</v>
      </c>
      <c r="S116" s="850"/>
      <c r="T116" s="849" t="s">
        <v>317</v>
      </c>
      <c r="U116" s="850"/>
      <c r="V116" s="849" t="s">
        <v>319</v>
      </c>
      <c r="W116" s="850"/>
      <c r="X116" s="850"/>
      <c r="Y116" s="849"/>
      <c r="Z116" s="850"/>
      <c r="AA116" s="850"/>
      <c r="AB116" s="849"/>
      <c r="AC116" s="850"/>
      <c r="AD116" s="849"/>
      <c r="AE116" s="850"/>
      <c r="AF116" s="852" t="s">
        <v>444</v>
      </c>
      <c r="AG116" s="850"/>
      <c r="AH116" s="850"/>
      <c r="AI116" s="850"/>
      <c r="AJ116" s="850"/>
      <c r="AK116" s="850"/>
      <c r="AL116" s="850"/>
      <c r="AM116" s="850"/>
      <c r="AN116" s="849" t="s">
        <v>307</v>
      </c>
      <c r="AO116" s="850"/>
      <c r="AP116" s="850"/>
      <c r="AQ116" s="850"/>
      <c r="AR116" s="850"/>
      <c r="AS116" s="849" t="s">
        <v>308</v>
      </c>
      <c r="AT116" s="850"/>
      <c r="AU116" s="850"/>
      <c r="AV116" s="435" t="s">
        <v>84</v>
      </c>
      <c r="AW116" s="851" t="s">
        <v>309</v>
      </c>
      <c r="AX116" s="850"/>
      <c r="AY116" s="850"/>
      <c r="AZ116" s="850"/>
      <c r="BA116" s="850"/>
      <c r="BB116" s="850"/>
      <c r="BC116" s="436">
        <v>2500000</v>
      </c>
      <c r="BD116" s="437">
        <v>28330</v>
      </c>
      <c r="BE116" s="437">
        <v>1668770</v>
      </c>
      <c r="BF116" s="437">
        <v>0</v>
      </c>
      <c r="BG116" s="436">
        <v>28330</v>
      </c>
      <c r="BH116" s="436">
        <v>0</v>
      </c>
      <c r="BI116" s="436">
        <v>28330</v>
      </c>
      <c r="BJ116" s="436">
        <v>0</v>
      </c>
      <c r="BK116" s="436">
        <v>28330</v>
      </c>
      <c r="BL116" s="437">
        <v>0</v>
      </c>
      <c r="BM116" s="436">
        <v>28330</v>
      </c>
      <c r="BN116" s="437">
        <v>0</v>
      </c>
      <c r="BO116" s="436">
        <v>0</v>
      </c>
    </row>
    <row r="117" spans="1:67" ht="14.45" customHeight="1">
      <c r="B117" s="427" t="str">
        <f t="shared" si="29"/>
        <v>A</v>
      </c>
      <c r="C117" s="427" t="str">
        <f t="shared" si="30"/>
        <v>2</v>
      </c>
      <c r="D117" s="427" t="str">
        <f t="shared" si="31"/>
        <v>0</v>
      </c>
      <c r="E117" s="427" t="str">
        <f t="shared" si="32"/>
        <v>4</v>
      </c>
      <c r="F117" s="427" t="str">
        <f t="shared" si="22"/>
        <v>21</v>
      </c>
      <c r="G117" s="427">
        <f t="shared" si="23"/>
        <v>0</v>
      </c>
      <c r="N117" s="853" t="s">
        <v>33</v>
      </c>
      <c r="O117" s="854"/>
      <c r="P117" s="853" t="s">
        <v>316</v>
      </c>
      <c r="Q117" s="854"/>
      <c r="R117" s="853" t="s">
        <v>314</v>
      </c>
      <c r="S117" s="854"/>
      <c r="T117" s="853" t="s">
        <v>317</v>
      </c>
      <c r="U117" s="854"/>
      <c r="V117" s="853" t="s">
        <v>335</v>
      </c>
      <c r="W117" s="854"/>
      <c r="X117" s="854"/>
      <c r="Y117" s="853"/>
      <c r="Z117" s="854"/>
      <c r="AA117" s="854"/>
      <c r="AB117" s="853"/>
      <c r="AC117" s="854"/>
      <c r="AD117" s="853"/>
      <c r="AE117" s="854"/>
      <c r="AF117" s="855" t="s">
        <v>340</v>
      </c>
      <c r="AG117" s="854"/>
      <c r="AH117" s="854"/>
      <c r="AI117" s="854"/>
      <c r="AJ117" s="854"/>
      <c r="AK117" s="854"/>
      <c r="AL117" s="854"/>
      <c r="AM117" s="854"/>
      <c r="AN117" s="853" t="s">
        <v>307</v>
      </c>
      <c r="AO117" s="854"/>
      <c r="AP117" s="854"/>
      <c r="AQ117" s="854"/>
      <c r="AR117" s="854"/>
      <c r="AS117" s="853" t="s">
        <v>308</v>
      </c>
      <c r="AT117" s="854"/>
      <c r="AU117" s="854"/>
      <c r="AV117" s="417" t="s">
        <v>84</v>
      </c>
      <c r="AW117" s="856" t="s">
        <v>309</v>
      </c>
      <c r="AX117" s="854"/>
      <c r="AY117" s="854"/>
      <c r="AZ117" s="854"/>
      <c r="BA117" s="854"/>
      <c r="BB117" s="854"/>
      <c r="BC117" s="418">
        <v>88570000</v>
      </c>
      <c r="BD117" s="418">
        <v>3570000</v>
      </c>
      <c r="BE117" s="418">
        <v>22250000</v>
      </c>
      <c r="BF117" s="419">
        <v>0</v>
      </c>
      <c r="BG117" s="418">
        <v>3570000</v>
      </c>
      <c r="BH117" s="419">
        <v>0</v>
      </c>
      <c r="BI117" s="418">
        <v>3570000</v>
      </c>
      <c r="BJ117" s="419">
        <v>0</v>
      </c>
      <c r="BK117" s="418">
        <v>3570000</v>
      </c>
      <c r="BL117" s="419">
        <v>0</v>
      </c>
      <c r="BM117" s="418">
        <v>3570000</v>
      </c>
      <c r="BN117" s="419">
        <v>0</v>
      </c>
      <c r="BO117" s="419">
        <v>0</v>
      </c>
    </row>
    <row r="118" spans="1:67" s="433" customFormat="1">
      <c r="A118" s="433" t="str">
        <f t="shared" ref="A118:A121" si="35">+B118&amp;"-"&amp;C118&amp;"-"&amp;D118&amp;"-"&amp;E118&amp;"-"&amp;F118&amp;"-"&amp;G118&amp;"-"&amp;AV118</f>
        <v>A-2-0-4-21-1-10</v>
      </c>
      <c r="B118" s="434" t="str">
        <f t="shared" si="29"/>
        <v>A</v>
      </c>
      <c r="C118" s="434" t="str">
        <f t="shared" si="30"/>
        <v>2</v>
      </c>
      <c r="D118" s="434" t="str">
        <f t="shared" si="31"/>
        <v>0</v>
      </c>
      <c r="E118" s="434" t="str">
        <f t="shared" si="32"/>
        <v>4</v>
      </c>
      <c r="F118" s="434" t="str">
        <f t="shared" si="22"/>
        <v>21</v>
      </c>
      <c r="G118" s="434" t="str">
        <f t="shared" si="23"/>
        <v>1</v>
      </c>
      <c r="H118" s="434"/>
      <c r="I118" s="434"/>
      <c r="J118" s="434"/>
      <c r="K118" s="434"/>
      <c r="M118" s="447"/>
      <c r="N118" s="849" t="s">
        <v>33</v>
      </c>
      <c r="O118" s="850"/>
      <c r="P118" s="849" t="s">
        <v>316</v>
      </c>
      <c r="Q118" s="850"/>
      <c r="R118" s="849" t="s">
        <v>314</v>
      </c>
      <c r="S118" s="850"/>
      <c r="T118" s="849" t="s">
        <v>317</v>
      </c>
      <c r="U118" s="850"/>
      <c r="V118" s="849" t="s">
        <v>335</v>
      </c>
      <c r="W118" s="850"/>
      <c r="X118" s="850"/>
      <c r="Y118" s="849" t="s">
        <v>313</v>
      </c>
      <c r="Z118" s="850"/>
      <c r="AA118" s="850"/>
      <c r="AB118" s="849"/>
      <c r="AC118" s="850"/>
      <c r="AD118" s="849"/>
      <c r="AE118" s="850"/>
      <c r="AF118" s="852" t="s">
        <v>104</v>
      </c>
      <c r="AG118" s="850"/>
      <c r="AH118" s="850"/>
      <c r="AI118" s="850"/>
      <c r="AJ118" s="850"/>
      <c r="AK118" s="850"/>
      <c r="AL118" s="850"/>
      <c r="AM118" s="850"/>
      <c r="AN118" s="849" t="s">
        <v>307</v>
      </c>
      <c r="AO118" s="850"/>
      <c r="AP118" s="850"/>
      <c r="AQ118" s="850"/>
      <c r="AR118" s="850"/>
      <c r="AS118" s="849" t="s">
        <v>308</v>
      </c>
      <c r="AT118" s="850"/>
      <c r="AU118" s="850"/>
      <c r="AV118" s="435" t="s">
        <v>84</v>
      </c>
      <c r="AW118" s="851" t="s">
        <v>309</v>
      </c>
      <c r="AX118" s="850"/>
      <c r="AY118" s="850"/>
      <c r="AZ118" s="850"/>
      <c r="BA118" s="850"/>
      <c r="BB118" s="850"/>
      <c r="BC118" s="436">
        <v>13500000</v>
      </c>
      <c r="BD118" s="437">
        <v>0</v>
      </c>
      <c r="BE118" s="437">
        <v>13250000</v>
      </c>
      <c r="BF118" s="437">
        <v>0</v>
      </c>
      <c r="BG118" s="436">
        <v>0</v>
      </c>
      <c r="BH118" s="436">
        <v>0</v>
      </c>
      <c r="BI118" s="436">
        <v>0</v>
      </c>
      <c r="BJ118" s="436">
        <v>0</v>
      </c>
      <c r="BK118" s="436">
        <v>0</v>
      </c>
      <c r="BL118" s="437">
        <v>0</v>
      </c>
      <c r="BM118" s="436">
        <v>0</v>
      </c>
      <c r="BN118" s="437">
        <v>0</v>
      </c>
      <c r="BO118" s="436">
        <v>0</v>
      </c>
    </row>
    <row r="119" spans="1:67" s="433" customFormat="1">
      <c r="A119" s="433" t="str">
        <f t="shared" si="35"/>
        <v>A-2-0-4-21-4-10</v>
      </c>
      <c r="B119" s="434" t="str">
        <f t="shared" si="29"/>
        <v>A</v>
      </c>
      <c r="C119" s="434" t="str">
        <f t="shared" si="30"/>
        <v>2</v>
      </c>
      <c r="D119" s="434" t="str">
        <f t="shared" si="31"/>
        <v>0</v>
      </c>
      <c r="E119" s="434" t="str">
        <f t="shared" si="32"/>
        <v>4</v>
      </c>
      <c r="F119" s="434" t="str">
        <f t="shared" si="22"/>
        <v>21</v>
      </c>
      <c r="G119" s="434" t="str">
        <f t="shared" si="23"/>
        <v>4</v>
      </c>
      <c r="H119" s="434"/>
      <c r="I119" s="434"/>
      <c r="J119" s="434"/>
      <c r="K119" s="434"/>
      <c r="M119" s="447"/>
      <c r="N119" s="849" t="s">
        <v>33</v>
      </c>
      <c r="O119" s="850"/>
      <c r="P119" s="849" t="s">
        <v>316</v>
      </c>
      <c r="Q119" s="850"/>
      <c r="R119" s="849" t="s">
        <v>314</v>
      </c>
      <c r="S119" s="850"/>
      <c r="T119" s="849" t="s">
        <v>317</v>
      </c>
      <c r="U119" s="850"/>
      <c r="V119" s="849" t="s">
        <v>335</v>
      </c>
      <c r="W119" s="850"/>
      <c r="X119" s="850"/>
      <c r="Y119" s="849" t="s">
        <v>317</v>
      </c>
      <c r="Z119" s="850"/>
      <c r="AA119" s="850"/>
      <c r="AB119" s="849"/>
      <c r="AC119" s="850"/>
      <c r="AD119" s="849"/>
      <c r="AE119" s="850"/>
      <c r="AF119" s="852" t="s">
        <v>105</v>
      </c>
      <c r="AG119" s="850"/>
      <c r="AH119" s="850"/>
      <c r="AI119" s="850"/>
      <c r="AJ119" s="850"/>
      <c r="AK119" s="850"/>
      <c r="AL119" s="850"/>
      <c r="AM119" s="850"/>
      <c r="AN119" s="849" t="s">
        <v>307</v>
      </c>
      <c r="AO119" s="850"/>
      <c r="AP119" s="850"/>
      <c r="AQ119" s="850"/>
      <c r="AR119" s="850"/>
      <c r="AS119" s="849" t="s">
        <v>308</v>
      </c>
      <c r="AT119" s="850"/>
      <c r="AU119" s="850"/>
      <c r="AV119" s="435" t="s">
        <v>84</v>
      </c>
      <c r="AW119" s="851" t="s">
        <v>309</v>
      </c>
      <c r="AX119" s="850"/>
      <c r="AY119" s="850"/>
      <c r="AZ119" s="850"/>
      <c r="BA119" s="850"/>
      <c r="BB119" s="850"/>
      <c r="BC119" s="436">
        <v>4000000</v>
      </c>
      <c r="BD119" s="437">
        <v>0</v>
      </c>
      <c r="BE119" s="437">
        <v>4000000</v>
      </c>
      <c r="BF119" s="437">
        <v>0</v>
      </c>
      <c r="BG119" s="436">
        <v>0</v>
      </c>
      <c r="BH119" s="436">
        <v>0</v>
      </c>
      <c r="BI119" s="436">
        <v>0</v>
      </c>
      <c r="BJ119" s="436">
        <v>0</v>
      </c>
      <c r="BK119" s="436">
        <v>0</v>
      </c>
      <c r="BL119" s="437">
        <v>0</v>
      </c>
      <c r="BM119" s="436">
        <v>0</v>
      </c>
      <c r="BN119" s="437">
        <v>0</v>
      </c>
      <c r="BO119" s="436">
        <v>0</v>
      </c>
    </row>
    <row r="120" spans="1:67" s="433" customFormat="1">
      <c r="A120" s="433" t="str">
        <f t="shared" si="35"/>
        <v>A-2-0-4-21-5-10</v>
      </c>
      <c r="B120" s="434" t="str">
        <f t="shared" si="29"/>
        <v>A</v>
      </c>
      <c r="C120" s="434" t="str">
        <f t="shared" si="30"/>
        <v>2</v>
      </c>
      <c r="D120" s="434" t="str">
        <f t="shared" si="31"/>
        <v>0</v>
      </c>
      <c r="E120" s="434" t="str">
        <f t="shared" si="32"/>
        <v>4</v>
      </c>
      <c r="F120" s="434" t="str">
        <f t="shared" si="22"/>
        <v>21</v>
      </c>
      <c r="G120" s="434" t="str">
        <f t="shared" si="23"/>
        <v>5</v>
      </c>
      <c r="H120" s="434"/>
      <c r="I120" s="434"/>
      <c r="J120" s="434"/>
      <c r="K120" s="434"/>
      <c r="M120" s="447"/>
      <c r="N120" s="849" t="s">
        <v>33</v>
      </c>
      <c r="O120" s="850"/>
      <c r="P120" s="849" t="s">
        <v>316</v>
      </c>
      <c r="Q120" s="850"/>
      <c r="R120" s="849" t="s">
        <v>314</v>
      </c>
      <c r="S120" s="850"/>
      <c r="T120" s="849" t="s">
        <v>317</v>
      </c>
      <c r="U120" s="850"/>
      <c r="V120" s="849" t="s">
        <v>335</v>
      </c>
      <c r="W120" s="850"/>
      <c r="X120" s="850"/>
      <c r="Y120" s="849" t="s">
        <v>318</v>
      </c>
      <c r="Z120" s="850"/>
      <c r="AA120" s="850"/>
      <c r="AB120" s="849"/>
      <c r="AC120" s="850"/>
      <c r="AD120" s="849"/>
      <c r="AE120" s="850"/>
      <c r="AF120" s="852" t="s">
        <v>106</v>
      </c>
      <c r="AG120" s="850"/>
      <c r="AH120" s="850"/>
      <c r="AI120" s="850"/>
      <c r="AJ120" s="850"/>
      <c r="AK120" s="850"/>
      <c r="AL120" s="850"/>
      <c r="AM120" s="850"/>
      <c r="AN120" s="849" t="s">
        <v>307</v>
      </c>
      <c r="AO120" s="850"/>
      <c r="AP120" s="850"/>
      <c r="AQ120" s="850"/>
      <c r="AR120" s="850"/>
      <c r="AS120" s="849" t="s">
        <v>308</v>
      </c>
      <c r="AT120" s="850"/>
      <c r="AU120" s="850"/>
      <c r="AV120" s="435" t="s">
        <v>84</v>
      </c>
      <c r="AW120" s="851" t="s">
        <v>309</v>
      </c>
      <c r="AX120" s="850"/>
      <c r="AY120" s="850"/>
      <c r="AZ120" s="850"/>
      <c r="BA120" s="850"/>
      <c r="BB120" s="850"/>
      <c r="BC120" s="436">
        <v>66070000</v>
      </c>
      <c r="BD120" s="437">
        <v>3570000</v>
      </c>
      <c r="BE120" s="437">
        <v>0</v>
      </c>
      <c r="BF120" s="437">
        <v>0</v>
      </c>
      <c r="BG120" s="436">
        <v>3570000</v>
      </c>
      <c r="BH120" s="436">
        <v>0</v>
      </c>
      <c r="BI120" s="436">
        <v>3570000</v>
      </c>
      <c r="BJ120" s="436">
        <v>0</v>
      </c>
      <c r="BK120" s="436">
        <v>3570000</v>
      </c>
      <c r="BL120" s="437">
        <v>0</v>
      </c>
      <c r="BM120" s="436">
        <v>3570000</v>
      </c>
      <c r="BN120" s="437">
        <v>0</v>
      </c>
      <c r="BO120" s="436">
        <v>0</v>
      </c>
    </row>
    <row r="121" spans="1:67" s="433" customFormat="1">
      <c r="A121" s="433" t="str">
        <f t="shared" si="35"/>
        <v>A-2-0-4-21-8-10</v>
      </c>
      <c r="B121" s="434" t="str">
        <f t="shared" si="29"/>
        <v>A</v>
      </c>
      <c r="C121" s="434" t="str">
        <f t="shared" si="30"/>
        <v>2</v>
      </c>
      <c r="D121" s="434" t="str">
        <f t="shared" si="31"/>
        <v>0</v>
      </c>
      <c r="E121" s="434" t="str">
        <f t="shared" si="32"/>
        <v>4</v>
      </c>
      <c r="F121" s="434" t="str">
        <f t="shared" si="22"/>
        <v>21</v>
      </c>
      <c r="G121" s="434" t="str">
        <f t="shared" si="23"/>
        <v>8</v>
      </c>
      <c r="H121" s="434"/>
      <c r="I121" s="434"/>
      <c r="J121" s="434"/>
      <c r="K121" s="434"/>
      <c r="M121" s="447"/>
      <c r="N121" s="849" t="s">
        <v>33</v>
      </c>
      <c r="O121" s="850"/>
      <c r="P121" s="849" t="s">
        <v>316</v>
      </c>
      <c r="Q121" s="850"/>
      <c r="R121" s="849" t="s">
        <v>314</v>
      </c>
      <c r="S121" s="850"/>
      <c r="T121" s="849" t="s">
        <v>317</v>
      </c>
      <c r="U121" s="850"/>
      <c r="V121" s="849" t="s">
        <v>335</v>
      </c>
      <c r="W121" s="850"/>
      <c r="X121" s="850"/>
      <c r="Y121" s="849" t="s">
        <v>328</v>
      </c>
      <c r="Z121" s="850"/>
      <c r="AA121" s="850"/>
      <c r="AB121" s="849"/>
      <c r="AC121" s="850"/>
      <c r="AD121" s="849"/>
      <c r="AE121" s="850"/>
      <c r="AF121" s="852" t="s">
        <v>107</v>
      </c>
      <c r="AG121" s="850"/>
      <c r="AH121" s="850"/>
      <c r="AI121" s="850"/>
      <c r="AJ121" s="850"/>
      <c r="AK121" s="850"/>
      <c r="AL121" s="850"/>
      <c r="AM121" s="850"/>
      <c r="AN121" s="849" t="s">
        <v>307</v>
      </c>
      <c r="AO121" s="850"/>
      <c r="AP121" s="850"/>
      <c r="AQ121" s="850"/>
      <c r="AR121" s="850"/>
      <c r="AS121" s="849" t="s">
        <v>308</v>
      </c>
      <c r="AT121" s="850"/>
      <c r="AU121" s="850"/>
      <c r="AV121" s="435" t="s">
        <v>84</v>
      </c>
      <c r="AW121" s="851" t="s">
        <v>309</v>
      </c>
      <c r="AX121" s="850"/>
      <c r="AY121" s="850"/>
      <c r="AZ121" s="850"/>
      <c r="BA121" s="850"/>
      <c r="BB121" s="850"/>
      <c r="BC121" s="436">
        <v>5000000</v>
      </c>
      <c r="BD121" s="437">
        <v>0</v>
      </c>
      <c r="BE121" s="437">
        <v>5000000</v>
      </c>
      <c r="BF121" s="437">
        <v>0</v>
      </c>
      <c r="BG121" s="436">
        <v>0</v>
      </c>
      <c r="BH121" s="436">
        <v>0</v>
      </c>
      <c r="BI121" s="436">
        <v>0</v>
      </c>
      <c r="BJ121" s="436">
        <v>0</v>
      </c>
      <c r="BK121" s="436">
        <v>0</v>
      </c>
      <c r="BL121" s="437">
        <v>0</v>
      </c>
      <c r="BM121" s="436">
        <v>0</v>
      </c>
      <c r="BN121" s="437">
        <v>0</v>
      </c>
      <c r="BO121" s="436">
        <v>0</v>
      </c>
    </row>
    <row r="122" spans="1:67">
      <c r="B122" s="427" t="str">
        <f t="shared" si="29"/>
        <v>A</v>
      </c>
      <c r="C122" s="427" t="str">
        <f t="shared" si="30"/>
        <v>2</v>
      </c>
      <c r="D122" s="427" t="str">
        <f t="shared" si="31"/>
        <v>0</v>
      </c>
      <c r="E122" s="427" t="str">
        <f t="shared" si="32"/>
        <v>4</v>
      </c>
      <c r="F122" s="427" t="str">
        <f t="shared" si="22"/>
        <v>40</v>
      </c>
      <c r="G122" s="427">
        <f t="shared" si="23"/>
        <v>0</v>
      </c>
      <c r="N122" s="853" t="s">
        <v>33</v>
      </c>
      <c r="O122" s="854"/>
      <c r="P122" s="853" t="s">
        <v>316</v>
      </c>
      <c r="Q122" s="854"/>
      <c r="R122" s="853" t="s">
        <v>314</v>
      </c>
      <c r="S122" s="854"/>
      <c r="T122" s="853" t="s">
        <v>317</v>
      </c>
      <c r="U122" s="854"/>
      <c r="V122" s="853" t="s">
        <v>341</v>
      </c>
      <c r="W122" s="854"/>
      <c r="X122" s="854"/>
      <c r="Y122" s="853"/>
      <c r="Z122" s="854"/>
      <c r="AA122" s="854"/>
      <c r="AB122" s="853"/>
      <c r="AC122" s="854"/>
      <c r="AD122" s="853"/>
      <c r="AE122" s="854"/>
      <c r="AF122" s="855" t="s">
        <v>342</v>
      </c>
      <c r="AG122" s="854"/>
      <c r="AH122" s="854"/>
      <c r="AI122" s="854"/>
      <c r="AJ122" s="854"/>
      <c r="AK122" s="854"/>
      <c r="AL122" s="854"/>
      <c r="AM122" s="854"/>
      <c r="AN122" s="853" t="s">
        <v>307</v>
      </c>
      <c r="AO122" s="854"/>
      <c r="AP122" s="854"/>
      <c r="AQ122" s="854"/>
      <c r="AR122" s="854"/>
      <c r="AS122" s="853" t="s">
        <v>308</v>
      </c>
      <c r="AT122" s="854"/>
      <c r="AU122" s="854"/>
      <c r="AV122" s="417" t="s">
        <v>84</v>
      </c>
      <c r="AW122" s="856" t="s">
        <v>309</v>
      </c>
      <c r="AX122" s="854"/>
      <c r="AY122" s="854"/>
      <c r="AZ122" s="854"/>
      <c r="BA122" s="854"/>
      <c r="BB122" s="854"/>
      <c r="BC122" s="418">
        <v>21880000</v>
      </c>
      <c r="BD122" s="419">
        <v>0</v>
      </c>
      <c r="BE122" s="418">
        <v>21487200</v>
      </c>
      <c r="BF122" s="419">
        <v>0</v>
      </c>
      <c r="BG122" s="419">
        <v>0</v>
      </c>
      <c r="BH122" s="419">
        <v>0</v>
      </c>
      <c r="BI122" s="419">
        <v>0</v>
      </c>
      <c r="BJ122" s="419">
        <v>0</v>
      </c>
      <c r="BK122" s="419">
        <v>0</v>
      </c>
      <c r="BL122" s="419">
        <v>0</v>
      </c>
      <c r="BM122" s="419">
        <v>0</v>
      </c>
      <c r="BN122" s="419">
        <v>0</v>
      </c>
      <c r="BO122" s="419">
        <v>0</v>
      </c>
    </row>
    <row r="123" spans="1:67" s="433" customFormat="1">
      <c r="A123" s="433" t="str">
        <f t="shared" ref="A123" si="36">+B123&amp;"-"&amp;C123&amp;"-"&amp;D123&amp;"-"&amp;E123&amp;"-"&amp;F123&amp;"-"&amp;G123&amp;"-"&amp;AV123</f>
        <v>A-2-0-4-40-15-10</v>
      </c>
      <c r="B123" s="434" t="str">
        <f t="shared" si="29"/>
        <v>A</v>
      </c>
      <c r="C123" s="434" t="str">
        <f t="shared" si="30"/>
        <v>2</v>
      </c>
      <c r="D123" s="434" t="str">
        <f t="shared" si="31"/>
        <v>0</v>
      </c>
      <c r="E123" s="434" t="str">
        <f t="shared" si="32"/>
        <v>4</v>
      </c>
      <c r="F123" s="434" t="str">
        <f t="shared" si="22"/>
        <v>40</v>
      </c>
      <c r="G123" s="434" t="str">
        <f t="shared" si="23"/>
        <v>15</v>
      </c>
      <c r="H123" s="434"/>
      <c r="I123" s="434"/>
      <c r="J123" s="434"/>
      <c r="K123" s="434"/>
      <c r="M123" s="447"/>
      <c r="N123" s="849" t="s">
        <v>33</v>
      </c>
      <c r="O123" s="850"/>
      <c r="P123" s="849" t="s">
        <v>316</v>
      </c>
      <c r="Q123" s="850"/>
      <c r="R123" s="849" t="s">
        <v>314</v>
      </c>
      <c r="S123" s="850"/>
      <c r="T123" s="849" t="s">
        <v>317</v>
      </c>
      <c r="U123" s="850"/>
      <c r="V123" s="849" t="s">
        <v>341</v>
      </c>
      <c r="W123" s="850"/>
      <c r="X123" s="850"/>
      <c r="Y123" s="849" t="s">
        <v>320</v>
      </c>
      <c r="Z123" s="850"/>
      <c r="AA123" s="850"/>
      <c r="AB123" s="849"/>
      <c r="AC123" s="850"/>
      <c r="AD123" s="849"/>
      <c r="AE123" s="850"/>
      <c r="AF123" s="852" t="s">
        <v>206</v>
      </c>
      <c r="AG123" s="850"/>
      <c r="AH123" s="850"/>
      <c r="AI123" s="850"/>
      <c r="AJ123" s="850"/>
      <c r="AK123" s="850"/>
      <c r="AL123" s="850"/>
      <c r="AM123" s="850"/>
      <c r="AN123" s="849" t="s">
        <v>307</v>
      </c>
      <c r="AO123" s="850"/>
      <c r="AP123" s="850"/>
      <c r="AQ123" s="850"/>
      <c r="AR123" s="850"/>
      <c r="AS123" s="849" t="s">
        <v>308</v>
      </c>
      <c r="AT123" s="850"/>
      <c r="AU123" s="850"/>
      <c r="AV123" s="435" t="s">
        <v>84</v>
      </c>
      <c r="AW123" s="851" t="s">
        <v>309</v>
      </c>
      <c r="AX123" s="850"/>
      <c r="AY123" s="850"/>
      <c r="AZ123" s="850"/>
      <c r="BA123" s="850"/>
      <c r="BB123" s="850"/>
      <c r="BC123" s="436">
        <v>21880000</v>
      </c>
      <c r="BD123" s="437">
        <v>0</v>
      </c>
      <c r="BE123" s="437">
        <v>21487200</v>
      </c>
      <c r="BF123" s="437">
        <v>0</v>
      </c>
      <c r="BG123" s="436">
        <v>0</v>
      </c>
      <c r="BH123" s="436">
        <v>0</v>
      </c>
      <c r="BI123" s="436">
        <v>0</v>
      </c>
      <c r="BJ123" s="436">
        <v>0</v>
      </c>
      <c r="BK123" s="436">
        <v>0</v>
      </c>
      <c r="BL123" s="437">
        <v>0</v>
      </c>
      <c r="BM123" s="436">
        <v>0</v>
      </c>
      <c r="BN123" s="437">
        <v>0</v>
      </c>
      <c r="BO123" s="436">
        <v>0</v>
      </c>
    </row>
    <row r="124" spans="1:67">
      <c r="B124" s="427" t="str">
        <f t="shared" si="29"/>
        <v>A</v>
      </c>
      <c r="C124" s="427" t="str">
        <f t="shared" si="30"/>
        <v>2</v>
      </c>
      <c r="D124" s="427" t="str">
        <f t="shared" si="31"/>
        <v>0</v>
      </c>
      <c r="E124" s="427" t="str">
        <f t="shared" si="32"/>
        <v>4</v>
      </c>
      <c r="F124" s="427" t="str">
        <f t="shared" si="22"/>
        <v>41</v>
      </c>
      <c r="G124" s="427">
        <f t="shared" si="23"/>
        <v>0</v>
      </c>
      <c r="N124" s="853" t="s">
        <v>33</v>
      </c>
      <c r="O124" s="854"/>
      <c r="P124" s="853" t="s">
        <v>316</v>
      </c>
      <c r="Q124" s="854"/>
      <c r="R124" s="853" t="s">
        <v>314</v>
      </c>
      <c r="S124" s="854"/>
      <c r="T124" s="853" t="s">
        <v>317</v>
      </c>
      <c r="U124" s="854"/>
      <c r="V124" s="853" t="s">
        <v>343</v>
      </c>
      <c r="W124" s="854"/>
      <c r="X124" s="854"/>
      <c r="Y124" s="853"/>
      <c r="Z124" s="854"/>
      <c r="AA124" s="854"/>
      <c r="AB124" s="853"/>
      <c r="AC124" s="854"/>
      <c r="AD124" s="853"/>
      <c r="AE124" s="854"/>
      <c r="AF124" s="855" t="s">
        <v>108</v>
      </c>
      <c r="AG124" s="854"/>
      <c r="AH124" s="854"/>
      <c r="AI124" s="854"/>
      <c r="AJ124" s="854"/>
      <c r="AK124" s="854"/>
      <c r="AL124" s="854"/>
      <c r="AM124" s="854"/>
      <c r="AN124" s="853" t="s">
        <v>307</v>
      </c>
      <c r="AO124" s="854"/>
      <c r="AP124" s="854"/>
      <c r="AQ124" s="854"/>
      <c r="AR124" s="854"/>
      <c r="AS124" s="853" t="s">
        <v>308</v>
      </c>
      <c r="AT124" s="854"/>
      <c r="AU124" s="854"/>
      <c r="AV124" s="417" t="s">
        <v>84</v>
      </c>
      <c r="AW124" s="856" t="s">
        <v>309</v>
      </c>
      <c r="AX124" s="854"/>
      <c r="AY124" s="854"/>
      <c r="AZ124" s="854"/>
      <c r="BA124" s="854"/>
      <c r="BB124" s="854"/>
      <c r="BC124" s="418">
        <v>32000000</v>
      </c>
      <c r="BD124" s="419">
        <v>0</v>
      </c>
      <c r="BE124" s="418">
        <v>13384538</v>
      </c>
      <c r="BF124" s="419">
        <v>0</v>
      </c>
      <c r="BG124" s="419">
        <v>0</v>
      </c>
      <c r="BH124" s="419">
        <v>0</v>
      </c>
      <c r="BI124" s="419">
        <v>0</v>
      </c>
      <c r="BJ124" s="419">
        <v>0</v>
      </c>
      <c r="BK124" s="419">
        <v>0</v>
      </c>
      <c r="BL124" s="419">
        <v>0</v>
      </c>
      <c r="BM124" s="419">
        <v>0</v>
      </c>
      <c r="BN124" s="419">
        <v>0</v>
      </c>
      <c r="BO124" s="419">
        <v>0</v>
      </c>
    </row>
    <row r="125" spans="1:67" s="433" customFormat="1">
      <c r="A125" s="433" t="str">
        <f t="shared" ref="A125:A127" si="37">+B125&amp;"-"&amp;C125&amp;"-"&amp;D125&amp;"-"&amp;E125&amp;"-"&amp;F125&amp;"-"&amp;G125&amp;"-"&amp;AV125</f>
        <v>A-2-0-4-41-2-10</v>
      </c>
      <c r="B125" s="434" t="str">
        <f t="shared" si="29"/>
        <v>A</v>
      </c>
      <c r="C125" s="434" t="str">
        <f t="shared" si="30"/>
        <v>2</v>
      </c>
      <c r="D125" s="434" t="str">
        <f t="shared" si="31"/>
        <v>0</v>
      </c>
      <c r="E125" s="434" t="str">
        <f t="shared" si="32"/>
        <v>4</v>
      </c>
      <c r="F125" s="434" t="str">
        <f t="shared" si="22"/>
        <v>41</v>
      </c>
      <c r="G125" s="434" t="str">
        <f t="shared" si="23"/>
        <v>2</v>
      </c>
      <c r="H125" s="434"/>
      <c r="I125" s="434"/>
      <c r="J125" s="434"/>
      <c r="K125" s="434"/>
      <c r="M125" s="447"/>
      <c r="N125" s="849" t="s">
        <v>33</v>
      </c>
      <c r="O125" s="850"/>
      <c r="P125" s="849" t="s">
        <v>316</v>
      </c>
      <c r="Q125" s="850"/>
      <c r="R125" s="849" t="s">
        <v>314</v>
      </c>
      <c r="S125" s="850"/>
      <c r="T125" s="849" t="s">
        <v>317</v>
      </c>
      <c r="U125" s="850"/>
      <c r="V125" s="849" t="s">
        <v>343</v>
      </c>
      <c r="W125" s="850"/>
      <c r="X125" s="850"/>
      <c r="Y125" s="849" t="s">
        <v>316</v>
      </c>
      <c r="Z125" s="850"/>
      <c r="AA125" s="850"/>
      <c r="AB125" s="849"/>
      <c r="AC125" s="850"/>
      <c r="AD125" s="849"/>
      <c r="AE125" s="850"/>
      <c r="AF125" s="852" t="s">
        <v>109</v>
      </c>
      <c r="AG125" s="850"/>
      <c r="AH125" s="850"/>
      <c r="AI125" s="850"/>
      <c r="AJ125" s="850"/>
      <c r="AK125" s="850"/>
      <c r="AL125" s="850"/>
      <c r="AM125" s="850"/>
      <c r="AN125" s="849" t="s">
        <v>307</v>
      </c>
      <c r="AO125" s="850"/>
      <c r="AP125" s="850"/>
      <c r="AQ125" s="850"/>
      <c r="AR125" s="850"/>
      <c r="AS125" s="849" t="s">
        <v>308</v>
      </c>
      <c r="AT125" s="850"/>
      <c r="AU125" s="850"/>
      <c r="AV125" s="435" t="s">
        <v>84</v>
      </c>
      <c r="AW125" s="851" t="s">
        <v>309</v>
      </c>
      <c r="AX125" s="850"/>
      <c r="AY125" s="850"/>
      <c r="AZ125" s="850"/>
      <c r="BA125" s="850"/>
      <c r="BB125" s="850"/>
      <c r="BC125" s="436">
        <v>12000000</v>
      </c>
      <c r="BD125" s="437">
        <v>0</v>
      </c>
      <c r="BE125" s="437">
        <v>12000000</v>
      </c>
      <c r="BF125" s="437">
        <v>0</v>
      </c>
      <c r="BG125" s="436">
        <v>0</v>
      </c>
      <c r="BH125" s="436">
        <v>0</v>
      </c>
      <c r="BI125" s="436">
        <v>0</v>
      </c>
      <c r="BJ125" s="436">
        <v>0</v>
      </c>
      <c r="BK125" s="436">
        <v>0</v>
      </c>
      <c r="BL125" s="437">
        <v>0</v>
      </c>
      <c r="BM125" s="436">
        <v>0</v>
      </c>
      <c r="BN125" s="437">
        <v>0</v>
      </c>
      <c r="BO125" s="436">
        <v>0</v>
      </c>
    </row>
    <row r="126" spans="1:67" s="433" customFormat="1">
      <c r="A126" s="433" t="str">
        <f t="shared" si="37"/>
        <v>A-2-0-4-41-5-10</v>
      </c>
      <c r="B126" s="434" t="str">
        <f t="shared" si="29"/>
        <v>A</v>
      </c>
      <c r="C126" s="434" t="str">
        <f t="shared" si="30"/>
        <v>2</v>
      </c>
      <c r="D126" s="434" t="str">
        <f t="shared" si="31"/>
        <v>0</v>
      </c>
      <c r="E126" s="434" t="str">
        <f t="shared" si="32"/>
        <v>4</v>
      </c>
      <c r="F126" s="434" t="str">
        <f t="shared" si="22"/>
        <v>41</v>
      </c>
      <c r="G126" s="434" t="str">
        <f t="shared" si="23"/>
        <v>5</v>
      </c>
      <c r="H126" s="434"/>
      <c r="I126" s="434"/>
      <c r="J126" s="434"/>
      <c r="K126" s="434"/>
      <c r="M126" s="447"/>
      <c r="N126" s="849" t="s">
        <v>33</v>
      </c>
      <c r="O126" s="850"/>
      <c r="P126" s="849" t="s">
        <v>316</v>
      </c>
      <c r="Q126" s="850"/>
      <c r="R126" s="849" t="s">
        <v>314</v>
      </c>
      <c r="S126" s="850"/>
      <c r="T126" s="849" t="s">
        <v>317</v>
      </c>
      <c r="U126" s="850"/>
      <c r="V126" s="849" t="s">
        <v>343</v>
      </c>
      <c r="W126" s="850"/>
      <c r="X126" s="850"/>
      <c r="Y126" s="849" t="s">
        <v>318</v>
      </c>
      <c r="Z126" s="850"/>
      <c r="AA126" s="850"/>
      <c r="AB126" s="849"/>
      <c r="AC126" s="850"/>
      <c r="AD126" s="849"/>
      <c r="AE126" s="850"/>
      <c r="AF126" s="852" t="s">
        <v>110</v>
      </c>
      <c r="AG126" s="850"/>
      <c r="AH126" s="850"/>
      <c r="AI126" s="850"/>
      <c r="AJ126" s="850"/>
      <c r="AK126" s="850"/>
      <c r="AL126" s="850"/>
      <c r="AM126" s="850"/>
      <c r="AN126" s="849" t="s">
        <v>307</v>
      </c>
      <c r="AO126" s="850"/>
      <c r="AP126" s="850"/>
      <c r="AQ126" s="850"/>
      <c r="AR126" s="850"/>
      <c r="AS126" s="849" t="s">
        <v>308</v>
      </c>
      <c r="AT126" s="850"/>
      <c r="AU126" s="850"/>
      <c r="AV126" s="435" t="s">
        <v>84</v>
      </c>
      <c r="AW126" s="851" t="s">
        <v>309</v>
      </c>
      <c r="AX126" s="850"/>
      <c r="AY126" s="850"/>
      <c r="AZ126" s="850"/>
      <c r="BA126" s="850"/>
      <c r="BB126" s="850"/>
      <c r="BC126" s="436">
        <v>5000000</v>
      </c>
      <c r="BD126" s="437">
        <v>0</v>
      </c>
      <c r="BE126" s="437">
        <v>1384538</v>
      </c>
      <c r="BF126" s="437">
        <v>0</v>
      </c>
      <c r="BG126" s="436">
        <v>0</v>
      </c>
      <c r="BH126" s="436">
        <v>0</v>
      </c>
      <c r="BI126" s="436">
        <v>0</v>
      </c>
      <c r="BJ126" s="436">
        <v>0</v>
      </c>
      <c r="BK126" s="436">
        <v>0</v>
      </c>
      <c r="BL126" s="437">
        <v>0</v>
      </c>
      <c r="BM126" s="436">
        <v>0</v>
      </c>
      <c r="BN126" s="437">
        <v>0</v>
      </c>
      <c r="BO126" s="436">
        <v>0</v>
      </c>
    </row>
    <row r="127" spans="1:67" s="433" customFormat="1">
      <c r="A127" s="433" t="str">
        <f t="shared" si="37"/>
        <v>A-2-0-4-41-13-10</v>
      </c>
      <c r="B127" s="434" t="str">
        <f t="shared" si="29"/>
        <v>A</v>
      </c>
      <c r="C127" s="434" t="str">
        <f t="shared" si="30"/>
        <v>2</v>
      </c>
      <c r="D127" s="434" t="str">
        <f t="shared" si="31"/>
        <v>0</v>
      </c>
      <c r="E127" s="434" t="str">
        <f t="shared" si="32"/>
        <v>4</v>
      </c>
      <c r="F127" s="434" t="str">
        <f t="shared" si="22"/>
        <v>41</v>
      </c>
      <c r="G127" s="434" t="str">
        <f t="shared" si="23"/>
        <v>13</v>
      </c>
      <c r="H127" s="434"/>
      <c r="I127" s="434"/>
      <c r="J127" s="434"/>
      <c r="K127" s="434"/>
      <c r="M127" s="447"/>
      <c r="N127" s="849" t="s">
        <v>33</v>
      </c>
      <c r="O127" s="850"/>
      <c r="P127" s="849" t="s">
        <v>316</v>
      </c>
      <c r="Q127" s="850"/>
      <c r="R127" s="849" t="s">
        <v>314</v>
      </c>
      <c r="S127" s="850"/>
      <c r="T127" s="849" t="s">
        <v>317</v>
      </c>
      <c r="U127" s="850"/>
      <c r="V127" s="849" t="s">
        <v>343</v>
      </c>
      <c r="W127" s="850"/>
      <c r="X127" s="850"/>
      <c r="Y127" s="849" t="s">
        <v>337</v>
      </c>
      <c r="Z127" s="850"/>
      <c r="AA127" s="850"/>
      <c r="AB127" s="849"/>
      <c r="AC127" s="850"/>
      <c r="AD127" s="849"/>
      <c r="AE127" s="850"/>
      <c r="AF127" s="852" t="s">
        <v>108</v>
      </c>
      <c r="AG127" s="850"/>
      <c r="AH127" s="850"/>
      <c r="AI127" s="850"/>
      <c r="AJ127" s="850"/>
      <c r="AK127" s="850"/>
      <c r="AL127" s="850"/>
      <c r="AM127" s="850"/>
      <c r="AN127" s="849" t="s">
        <v>307</v>
      </c>
      <c r="AO127" s="850"/>
      <c r="AP127" s="850"/>
      <c r="AQ127" s="850"/>
      <c r="AR127" s="850"/>
      <c r="AS127" s="849" t="s">
        <v>308</v>
      </c>
      <c r="AT127" s="850"/>
      <c r="AU127" s="850"/>
      <c r="AV127" s="435" t="s">
        <v>84</v>
      </c>
      <c r="AW127" s="851" t="s">
        <v>309</v>
      </c>
      <c r="AX127" s="850"/>
      <c r="AY127" s="850"/>
      <c r="AZ127" s="850"/>
      <c r="BA127" s="850"/>
      <c r="BB127" s="850"/>
      <c r="BC127" s="436">
        <v>15000000</v>
      </c>
      <c r="BD127" s="437">
        <v>0</v>
      </c>
      <c r="BE127" s="437">
        <v>0</v>
      </c>
      <c r="BF127" s="437">
        <v>0</v>
      </c>
      <c r="BG127" s="436">
        <v>0</v>
      </c>
      <c r="BH127" s="436">
        <v>0</v>
      </c>
      <c r="BI127" s="436">
        <v>0</v>
      </c>
      <c r="BJ127" s="436">
        <v>0</v>
      </c>
      <c r="BK127" s="436">
        <v>0</v>
      </c>
      <c r="BL127" s="437">
        <v>0</v>
      </c>
      <c r="BM127" s="436">
        <v>0</v>
      </c>
      <c r="BN127" s="437">
        <v>0</v>
      </c>
      <c r="BO127" s="436">
        <v>0</v>
      </c>
    </row>
    <row r="128" spans="1:67" ht="15.6" customHeight="1">
      <c r="N128" s="853" t="s">
        <v>33</v>
      </c>
      <c r="O128" s="854"/>
      <c r="P128" s="853" t="s">
        <v>323</v>
      </c>
      <c r="Q128" s="854"/>
      <c r="R128" s="853"/>
      <c r="S128" s="854"/>
      <c r="T128" s="853"/>
      <c r="U128" s="854"/>
      <c r="V128" s="853"/>
      <c r="W128" s="854"/>
      <c r="X128" s="854"/>
      <c r="Y128" s="853"/>
      <c r="Z128" s="854"/>
      <c r="AA128" s="854"/>
      <c r="AB128" s="853"/>
      <c r="AC128" s="854"/>
      <c r="AD128" s="853"/>
      <c r="AE128" s="854"/>
      <c r="AF128" s="855" t="s">
        <v>26</v>
      </c>
      <c r="AG128" s="854"/>
      <c r="AH128" s="854"/>
      <c r="AI128" s="854"/>
      <c r="AJ128" s="854"/>
      <c r="AK128" s="854"/>
      <c r="AL128" s="854"/>
      <c r="AM128" s="854"/>
      <c r="AN128" s="853" t="s">
        <v>307</v>
      </c>
      <c r="AO128" s="854"/>
      <c r="AP128" s="854"/>
      <c r="AQ128" s="854"/>
      <c r="AR128" s="854"/>
      <c r="AS128" s="853" t="s">
        <v>308</v>
      </c>
      <c r="AT128" s="854"/>
      <c r="AU128" s="854"/>
      <c r="AV128" s="417" t="s">
        <v>84</v>
      </c>
      <c r="AW128" s="856" t="s">
        <v>309</v>
      </c>
      <c r="AX128" s="854"/>
      <c r="AY128" s="854"/>
      <c r="AZ128" s="854"/>
      <c r="BA128" s="854"/>
      <c r="BB128" s="854"/>
      <c r="BC128" s="418">
        <v>203324200000</v>
      </c>
      <c r="BD128" s="418">
        <v>23500000</v>
      </c>
      <c r="BE128" s="418">
        <v>672700000</v>
      </c>
      <c r="BF128" s="418">
        <v>-420000000</v>
      </c>
      <c r="BG128" s="418">
        <v>4698867212</v>
      </c>
      <c r="BH128" s="418">
        <v>-4675367212</v>
      </c>
      <c r="BI128" s="418">
        <v>15277325176</v>
      </c>
      <c r="BJ128" s="418">
        <v>-10578457964</v>
      </c>
      <c r="BK128" s="418">
        <v>15268569679</v>
      </c>
      <c r="BL128" s="418">
        <v>8755497</v>
      </c>
      <c r="BM128" s="418">
        <v>15268569679</v>
      </c>
      <c r="BN128" s="419">
        <v>0</v>
      </c>
      <c r="BO128" s="418">
        <v>2512080</v>
      </c>
    </row>
    <row r="129" spans="1:67">
      <c r="N129" s="853" t="s">
        <v>33</v>
      </c>
      <c r="O129" s="854"/>
      <c r="P129" s="853" t="s">
        <v>323</v>
      </c>
      <c r="Q129" s="854"/>
      <c r="R129" s="853"/>
      <c r="S129" s="854"/>
      <c r="T129" s="853"/>
      <c r="U129" s="854"/>
      <c r="V129" s="853"/>
      <c r="W129" s="854"/>
      <c r="X129" s="854"/>
      <c r="Y129" s="853"/>
      <c r="Z129" s="854"/>
      <c r="AA129" s="854"/>
      <c r="AB129" s="853"/>
      <c r="AC129" s="854"/>
      <c r="AD129" s="853"/>
      <c r="AE129" s="854"/>
      <c r="AF129" s="855" t="s">
        <v>26</v>
      </c>
      <c r="AG129" s="854"/>
      <c r="AH129" s="854"/>
      <c r="AI129" s="854"/>
      <c r="AJ129" s="854"/>
      <c r="AK129" s="854"/>
      <c r="AL129" s="854"/>
      <c r="AM129" s="854"/>
      <c r="AN129" s="853" t="s">
        <v>307</v>
      </c>
      <c r="AO129" s="854"/>
      <c r="AP129" s="854"/>
      <c r="AQ129" s="854"/>
      <c r="AR129" s="854"/>
      <c r="AS129" s="853" t="s">
        <v>310</v>
      </c>
      <c r="AT129" s="854"/>
      <c r="AU129" s="854"/>
      <c r="AV129" s="417" t="s">
        <v>99</v>
      </c>
      <c r="AW129" s="856" t="s">
        <v>311</v>
      </c>
      <c r="AX129" s="854"/>
      <c r="AY129" s="854"/>
      <c r="AZ129" s="854"/>
      <c r="BA129" s="854"/>
      <c r="BB129" s="854"/>
      <c r="BC129" s="418">
        <v>519000000</v>
      </c>
      <c r="BD129" s="419">
        <v>0</v>
      </c>
      <c r="BE129" s="418">
        <v>519000000</v>
      </c>
      <c r="BF129" s="419">
        <v>0</v>
      </c>
      <c r="BG129" s="419">
        <v>0</v>
      </c>
      <c r="BH129" s="419">
        <v>0</v>
      </c>
      <c r="BI129" s="419">
        <v>0</v>
      </c>
      <c r="BJ129" s="419">
        <v>0</v>
      </c>
      <c r="BK129" s="419">
        <v>0</v>
      </c>
      <c r="BL129" s="419">
        <v>0</v>
      </c>
      <c r="BM129" s="419">
        <v>0</v>
      </c>
      <c r="BN129" s="419">
        <v>0</v>
      </c>
      <c r="BO129" s="419">
        <v>0</v>
      </c>
    </row>
    <row r="130" spans="1:67" ht="14.45" customHeight="1">
      <c r="N130" s="853" t="s">
        <v>33</v>
      </c>
      <c r="O130" s="854"/>
      <c r="P130" s="853" t="s">
        <v>323</v>
      </c>
      <c r="Q130" s="854"/>
      <c r="R130" s="853"/>
      <c r="S130" s="854"/>
      <c r="T130" s="853"/>
      <c r="U130" s="854"/>
      <c r="V130" s="853"/>
      <c r="W130" s="854"/>
      <c r="X130" s="854"/>
      <c r="Y130" s="853"/>
      <c r="Z130" s="854"/>
      <c r="AA130" s="854"/>
      <c r="AB130" s="853"/>
      <c r="AC130" s="854"/>
      <c r="AD130" s="853"/>
      <c r="AE130" s="854"/>
      <c r="AF130" s="855" t="s">
        <v>26</v>
      </c>
      <c r="AG130" s="854"/>
      <c r="AH130" s="854"/>
      <c r="AI130" s="854"/>
      <c r="AJ130" s="854"/>
      <c r="AK130" s="854"/>
      <c r="AL130" s="854"/>
      <c r="AM130" s="854"/>
      <c r="AN130" s="853" t="s">
        <v>307</v>
      </c>
      <c r="AO130" s="854"/>
      <c r="AP130" s="854"/>
      <c r="AQ130" s="854"/>
      <c r="AR130" s="854"/>
      <c r="AS130" s="853" t="s">
        <v>310</v>
      </c>
      <c r="AT130" s="854"/>
      <c r="AU130" s="854"/>
      <c r="AV130" s="417" t="s">
        <v>42</v>
      </c>
      <c r="AW130" s="856" t="s">
        <v>312</v>
      </c>
      <c r="AX130" s="854"/>
      <c r="AY130" s="854"/>
      <c r="AZ130" s="854"/>
      <c r="BA130" s="854"/>
      <c r="BB130" s="854"/>
      <c r="BC130" s="418">
        <v>66513900000</v>
      </c>
      <c r="BD130" s="418">
        <v>1564844945</v>
      </c>
      <c r="BE130" s="418">
        <v>46452914074</v>
      </c>
      <c r="BF130" s="419">
        <v>0</v>
      </c>
      <c r="BG130" s="418">
        <v>573471557</v>
      </c>
      <c r="BH130" s="418">
        <v>991373388</v>
      </c>
      <c r="BI130" s="418">
        <v>154925237</v>
      </c>
      <c r="BJ130" s="418">
        <v>418546320</v>
      </c>
      <c r="BK130" s="418">
        <v>262094813</v>
      </c>
      <c r="BL130" s="418">
        <v>-107169576</v>
      </c>
      <c r="BM130" s="418">
        <v>262094813</v>
      </c>
      <c r="BN130" s="419">
        <v>0</v>
      </c>
      <c r="BO130" s="419">
        <v>0</v>
      </c>
    </row>
    <row r="131" spans="1:67">
      <c r="N131" s="853" t="s">
        <v>33</v>
      </c>
      <c r="O131" s="854"/>
      <c r="P131" s="853" t="s">
        <v>323</v>
      </c>
      <c r="Q131" s="854"/>
      <c r="R131" s="853" t="s">
        <v>316</v>
      </c>
      <c r="S131" s="854"/>
      <c r="T131" s="853"/>
      <c r="U131" s="854"/>
      <c r="V131" s="853"/>
      <c r="W131" s="854"/>
      <c r="X131" s="854"/>
      <c r="Y131" s="853"/>
      <c r="Z131" s="854"/>
      <c r="AA131" s="854"/>
      <c r="AB131" s="853"/>
      <c r="AC131" s="854"/>
      <c r="AD131" s="853"/>
      <c r="AE131" s="854"/>
      <c r="AF131" s="855" t="s">
        <v>344</v>
      </c>
      <c r="AG131" s="854"/>
      <c r="AH131" s="854"/>
      <c r="AI131" s="854"/>
      <c r="AJ131" s="854"/>
      <c r="AK131" s="854"/>
      <c r="AL131" s="854"/>
      <c r="AM131" s="854"/>
      <c r="AN131" s="853" t="s">
        <v>307</v>
      </c>
      <c r="AO131" s="854"/>
      <c r="AP131" s="854"/>
      <c r="AQ131" s="854"/>
      <c r="AR131" s="854"/>
      <c r="AS131" s="853" t="s">
        <v>310</v>
      </c>
      <c r="AT131" s="854"/>
      <c r="AU131" s="854"/>
      <c r="AV131" s="417" t="s">
        <v>99</v>
      </c>
      <c r="AW131" s="856" t="s">
        <v>311</v>
      </c>
      <c r="AX131" s="854"/>
      <c r="AY131" s="854"/>
      <c r="AZ131" s="854"/>
      <c r="BA131" s="854"/>
      <c r="BB131" s="854"/>
      <c r="BC131" s="418">
        <v>519000000</v>
      </c>
      <c r="BD131" s="419">
        <v>0</v>
      </c>
      <c r="BE131" s="418">
        <v>519000000</v>
      </c>
      <c r="BF131" s="419">
        <v>0</v>
      </c>
      <c r="BG131" s="419">
        <v>0</v>
      </c>
      <c r="BH131" s="419">
        <v>0</v>
      </c>
      <c r="BI131" s="419">
        <v>0</v>
      </c>
      <c r="BJ131" s="419">
        <v>0</v>
      </c>
      <c r="BK131" s="419">
        <v>0</v>
      </c>
      <c r="BL131" s="419">
        <v>0</v>
      </c>
      <c r="BM131" s="419">
        <v>0</v>
      </c>
      <c r="BN131" s="419">
        <v>0</v>
      </c>
      <c r="BO131" s="419">
        <v>0</v>
      </c>
    </row>
    <row r="132" spans="1:67">
      <c r="N132" s="853" t="s">
        <v>33</v>
      </c>
      <c r="O132" s="854"/>
      <c r="P132" s="853" t="s">
        <v>323</v>
      </c>
      <c r="Q132" s="854"/>
      <c r="R132" s="853" t="s">
        <v>316</v>
      </c>
      <c r="S132" s="854"/>
      <c r="T132" s="853" t="s">
        <v>313</v>
      </c>
      <c r="U132" s="854"/>
      <c r="V132" s="853"/>
      <c r="W132" s="854"/>
      <c r="X132" s="854"/>
      <c r="Y132" s="853"/>
      <c r="Z132" s="854"/>
      <c r="AA132" s="854"/>
      <c r="AB132" s="853"/>
      <c r="AC132" s="854"/>
      <c r="AD132" s="853"/>
      <c r="AE132" s="854"/>
      <c r="AF132" s="855" t="s">
        <v>345</v>
      </c>
      <c r="AG132" s="854"/>
      <c r="AH132" s="854"/>
      <c r="AI132" s="854"/>
      <c r="AJ132" s="854"/>
      <c r="AK132" s="854"/>
      <c r="AL132" s="854"/>
      <c r="AM132" s="854"/>
      <c r="AN132" s="853" t="s">
        <v>307</v>
      </c>
      <c r="AO132" s="854"/>
      <c r="AP132" s="854"/>
      <c r="AQ132" s="854"/>
      <c r="AR132" s="854"/>
      <c r="AS132" s="853" t="s">
        <v>310</v>
      </c>
      <c r="AT132" s="854"/>
      <c r="AU132" s="854"/>
      <c r="AV132" s="417" t="s">
        <v>99</v>
      </c>
      <c r="AW132" s="856" t="s">
        <v>311</v>
      </c>
      <c r="AX132" s="854"/>
      <c r="AY132" s="854"/>
      <c r="AZ132" s="854"/>
      <c r="BA132" s="854"/>
      <c r="BB132" s="854"/>
      <c r="BC132" s="418">
        <v>519000000</v>
      </c>
      <c r="BD132" s="419">
        <v>0</v>
      </c>
      <c r="BE132" s="418">
        <v>519000000</v>
      </c>
      <c r="BF132" s="419">
        <v>0</v>
      </c>
      <c r="BG132" s="419">
        <v>0</v>
      </c>
      <c r="BH132" s="419">
        <v>0</v>
      </c>
      <c r="BI132" s="419">
        <v>0</v>
      </c>
      <c r="BJ132" s="419">
        <v>0</v>
      </c>
      <c r="BK132" s="419">
        <v>0</v>
      </c>
      <c r="BL132" s="419">
        <v>0</v>
      </c>
      <c r="BM132" s="419">
        <v>0</v>
      </c>
      <c r="BN132" s="419">
        <v>0</v>
      </c>
      <c r="BO132" s="419">
        <v>0</v>
      </c>
    </row>
    <row r="133" spans="1:67" s="433" customFormat="1">
      <c r="A133" s="433" t="str">
        <f t="shared" ref="A133" si="38">+B133&amp;"-"&amp;C133&amp;"-"&amp;D133&amp;"-"&amp;E133&amp;"-"&amp;F133&amp;"-"&amp;G133&amp;"-"&amp;AV133</f>
        <v>A-3-2-1-1-0-11</v>
      </c>
      <c r="B133" s="434" t="str">
        <f t="shared" si="29"/>
        <v>A</v>
      </c>
      <c r="C133" s="434" t="str">
        <f t="shared" si="30"/>
        <v>3</v>
      </c>
      <c r="D133" s="434" t="str">
        <f t="shared" si="31"/>
        <v>2</v>
      </c>
      <c r="E133" s="434" t="str">
        <f t="shared" si="32"/>
        <v>1</v>
      </c>
      <c r="F133" s="434" t="str">
        <f t="shared" si="22"/>
        <v>1</v>
      </c>
      <c r="G133" s="434">
        <f t="shared" si="23"/>
        <v>0</v>
      </c>
      <c r="H133" s="434"/>
      <c r="I133" s="434"/>
      <c r="J133" s="434"/>
      <c r="K133" s="434"/>
      <c r="M133" s="447"/>
      <c r="N133" s="849" t="s">
        <v>33</v>
      </c>
      <c r="O133" s="850"/>
      <c r="P133" s="849" t="s">
        <v>323</v>
      </c>
      <c r="Q133" s="850"/>
      <c r="R133" s="849" t="s">
        <v>316</v>
      </c>
      <c r="S133" s="850"/>
      <c r="T133" s="849" t="s">
        <v>313</v>
      </c>
      <c r="U133" s="850"/>
      <c r="V133" s="849" t="s">
        <v>313</v>
      </c>
      <c r="W133" s="850"/>
      <c r="X133" s="850"/>
      <c r="Y133" s="849"/>
      <c r="Z133" s="850"/>
      <c r="AA133" s="850"/>
      <c r="AB133" s="849"/>
      <c r="AC133" s="850"/>
      <c r="AD133" s="849"/>
      <c r="AE133" s="850"/>
      <c r="AF133" s="852" t="s">
        <v>111</v>
      </c>
      <c r="AG133" s="850"/>
      <c r="AH133" s="850"/>
      <c r="AI133" s="850"/>
      <c r="AJ133" s="850"/>
      <c r="AK133" s="850"/>
      <c r="AL133" s="850"/>
      <c r="AM133" s="850"/>
      <c r="AN133" s="849" t="s">
        <v>307</v>
      </c>
      <c r="AO133" s="850"/>
      <c r="AP133" s="850"/>
      <c r="AQ133" s="850"/>
      <c r="AR133" s="850"/>
      <c r="AS133" s="849" t="s">
        <v>310</v>
      </c>
      <c r="AT133" s="850"/>
      <c r="AU133" s="850"/>
      <c r="AV133" s="435" t="s">
        <v>99</v>
      </c>
      <c r="AW133" s="851" t="s">
        <v>311</v>
      </c>
      <c r="AX133" s="850"/>
      <c r="AY133" s="850"/>
      <c r="AZ133" s="850"/>
      <c r="BA133" s="850"/>
      <c r="BB133" s="850"/>
      <c r="BC133" s="436">
        <v>519000000</v>
      </c>
      <c r="BD133" s="437">
        <v>0</v>
      </c>
      <c r="BE133" s="437">
        <v>519000000</v>
      </c>
      <c r="BF133" s="437">
        <v>0</v>
      </c>
      <c r="BG133" s="436">
        <v>0</v>
      </c>
      <c r="BH133" s="436">
        <v>0</v>
      </c>
      <c r="BI133" s="436">
        <v>0</v>
      </c>
      <c r="BJ133" s="436">
        <v>0</v>
      </c>
      <c r="BK133" s="436">
        <v>0</v>
      </c>
      <c r="BL133" s="437">
        <v>0</v>
      </c>
      <c r="BM133" s="436">
        <v>0</v>
      </c>
      <c r="BN133" s="437">
        <v>0</v>
      </c>
      <c r="BO133" s="436">
        <v>0</v>
      </c>
    </row>
    <row r="134" spans="1:67" ht="14.45" customHeight="1">
      <c r="N134" s="853" t="s">
        <v>33</v>
      </c>
      <c r="O134" s="854"/>
      <c r="P134" s="853" t="s">
        <v>323</v>
      </c>
      <c r="Q134" s="854"/>
      <c r="R134" s="853" t="s">
        <v>318</v>
      </c>
      <c r="S134" s="854"/>
      <c r="T134" s="853"/>
      <c r="U134" s="854"/>
      <c r="V134" s="853"/>
      <c r="W134" s="854"/>
      <c r="X134" s="854"/>
      <c r="Y134" s="853"/>
      <c r="Z134" s="854"/>
      <c r="AA134" s="854"/>
      <c r="AB134" s="853"/>
      <c r="AC134" s="854"/>
      <c r="AD134" s="853"/>
      <c r="AE134" s="854"/>
      <c r="AF134" s="855" t="s">
        <v>346</v>
      </c>
      <c r="AG134" s="854"/>
      <c r="AH134" s="854"/>
      <c r="AI134" s="854"/>
      <c r="AJ134" s="854"/>
      <c r="AK134" s="854"/>
      <c r="AL134" s="854"/>
      <c r="AM134" s="854"/>
      <c r="AN134" s="853" t="s">
        <v>307</v>
      </c>
      <c r="AO134" s="854"/>
      <c r="AP134" s="854"/>
      <c r="AQ134" s="854"/>
      <c r="AR134" s="854"/>
      <c r="AS134" s="853" t="s">
        <v>308</v>
      </c>
      <c r="AT134" s="854"/>
      <c r="AU134" s="854"/>
      <c r="AV134" s="417" t="s">
        <v>84</v>
      </c>
      <c r="AW134" s="856" t="s">
        <v>309</v>
      </c>
      <c r="AX134" s="854"/>
      <c r="AY134" s="854"/>
      <c r="AZ134" s="854"/>
      <c r="BA134" s="854"/>
      <c r="BB134" s="854"/>
      <c r="BC134" s="418">
        <v>606200000</v>
      </c>
      <c r="BD134" s="419">
        <v>0</v>
      </c>
      <c r="BE134" s="418">
        <v>186200000</v>
      </c>
      <c r="BF134" s="418">
        <v>-420000000</v>
      </c>
      <c r="BG134" s="419">
        <v>0</v>
      </c>
      <c r="BH134" s="419">
        <v>0</v>
      </c>
      <c r="BI134" s="419">
        <v>0</v>
      </c>
      <c r="BJ134" s="419">
        <v>0</v>
      </c>
      <c r="BK134" s="419">
        <v>0</v>
      </c>
      <c r="BL134" s="419">
        <v>0</v>
      </c>
      <c r="BM134" s="419">
        <v>0</v>
      </c>
      <c r="BN134" s="419">
        <v>0</v>
      </c>
      <c r="BO134" s="419">
        <v>0</v>
      </c>
    </row>
    <row r="135" spans="1:67" ht="14.45" customHeight="1">
      <c r="N135" s="853" t="s">
        <v>33</v>
      </c>
      <c r="O135" s="854"/>
      <c r="P135" s="853" t="s">
        <v>323</v>
      </c>
      <c r="Q135" s="854"/>
      <c r="R135" s="853" t="s">
        <v>318</v>
      </c>
      <c r="S135" s="854"/>
      <c r="T135" s="853" t="s">
        <v>323</v>
      </c>
      <c r="U135" s="854"/>
      <c r="V135" s="853"/>
      <c r="W135" s="854"/>
      <c r="X135" s="854"/>
      <c r="Y135" s="853"/>
      <c r="Z135" s="854"/>
      <c r="AA135" s="854"/>
      <c r="AB135" s="853"/>
      <c r="AC135" s="854"/>
      <c r="AD135" s="853"/>
      <c r="AE135" s="854"/>
      <c r="AF135" s="855" t="s">
        <v>347</v>
      </c>
      <c r="AG135" s="854"/>
      <c r="AH135" s="854"/>
      <c r="AI135" s="854"/>
      <c r="AJ135" s="854"/>
      <c r="AK135" s="854"/>
      <c r="AL135" s="854"/>
      <c r="AM135" s="854"/>
      <c r="AN135" s="853" t="s">
        <v>307</v>
      </c>
      <c r="AO135" s="854"/>
      <c r="AP135" s="854"/>
      <c r="AQ135" s="854"/>
      <c r="AR135" s="854"/>
      <c r="AS135" s="853" t="s">
        <v>308</v>
      </c>
      <c r="AT135" s="854"/>
      <c r="AU135" s="854"/>
      <c r="AV135" s="417" t="s">
        <v>84</v>
      </c>
      <c r="AW135" s="856" t="s">
        <v>309</v>
      </c>
      <c r="AX135" s="854"/>
      <c r="AY135" s="854"/>
      <c r="AZ135" s="854"/>
      <c r="BA135" s="854"/>
      <c r="BB135" s="854"/>
      <c r="BC135" s="418">
        <v>606200000</v>
      </c>
      <c r="BD135" s="419">
        <v>0</v>
      </c>
      <c r="BE135" s="418">
        <v>186200000</v>
      </c>
      <c r="BF135" s="418">
        <v>-420000000</v>
      </c>
      <c r="BG135" s="419">
        <v>0</v>
      </c>
      <c r="BH135" s="419">
        <v>0</v>
      </c>
      <c r="BI135" s="419">
        <v>0</v>
      </c>
      <c r="BJ135" s="419">
        <v>0</v>
      </c>
      <c r="BK135" s="419">
        <v>0</v>
      </c>
      <c r="BL135" s="419">
        <v>0</v>
      </c>
      <c r="BM135" s="419">
        <v>0</v>
      </c>
      <c r="BN135" s="419">
        <v>0</v>
      </c>
      <c r="BO135" s="419">
        <v>0</v>
      </c>
    </row>
    <row r="136" spans="1:67" s="433" customFormat="1">
      <c r="A136" s="433" t="str">
        <f t="shared" ref="A136" si="39">+B136&amp;"-"&amp;C136&amp;"-"&amp;D136&amp;"-"&amp;E136&amp;"-"&amp;F136&amp;"-"&amp;G136&amp;"-"&amp;AV136</f>
        <v>A-3-5-3-44-0-10</v>
      </c>
      <c r="B136" s="434" t="str">
        <f t="shared" si="29"/>
        <v>A</v>
      </c>
      <c r="C136" s="434" t="str">
        <f t="shared" si="30"/>
        <v>3</v>
      </c>
      <c r="D136" s="434" t="str">
        <f t="shared" si="31"/>
        <v>5</v>
      </c>
      <c r="E136" s="434" t="str">
        <f t="shared" si="32"/>
        <v>3</v>
      </c>
      <c r="F136" s="434" t="str">
        <f t="shared" si="22"/>
        <v>44</v>
      </c>
      <c r="G136" s="434">
        <f t="shared" si="23"/>
        <v>0</v>
      </c>
      <c r="H136" s="434"/>
      <c r="I136" s="434"/>
      <c r="J136" s="434"/>
      <c r="K136" s="434"/>
      <c r="M136" s="447"/>
      <c r="N136" s="849" t="s">
        <v>33</v>
      </c>
      <c r="O136" s="850"/>
      <c r="P136" s="849" t="s">
        <v>323</v>
      </c>
      <c r="Q136" s="850"/>
      <c r="R136" s="849" t="s">
        <v>318</v>
      </c>
      <c r="S136" s="850"/>
      <c r="T136" s="849" t="s">
        <v>323</v>
      </c>
      <c r="U136" s="850"/>
      <c r="V136" s="849" t="s">
        <v>348</v>
      </c>
      <c r="W136" s="850"/>
      <c r="X136" s="850"/>
      <c r="Y136" s="849"/>
      <c r="Z136" s="850"/>
      <c r="AA136" s="850"/>
      <c r="AB136" s="849"/>
      <c r="AC136" s="850"/>
      <c r="AD136" s="849"/>
      <c r="AE136" s="850"/>
      <c r="AF136" s="852" t="s">
        <v>112</v>
      </c>
      <c r="AG136" s="850"/>
      <c r="AH136" s="850"/>
      <c r="AI136" s="850"/>
      <c r="AJ136" s="850"/>
      <c r="AK136" s="850"/>
      <c r="AL136" s="850"/>
      <c r="AM136" s="850"/>
      <c r="AN136" s="849" t="s">
        <v>307</v>
      </c>
      <c r="AO136" s="850"/>
      <c r="AP136" s="850"/>
      <c r="AQ136" s="850"/>
      <c r="AR136" s="850"/>
      <c r="AS136" s="849" t="s">
        <v>308</v>
      </c>
      <c r="AT136" s="850"/>
      <c r="AU136" s="850"/>
      <c r="AV136" s="435" t="s">
        <v>84</v>
      </c>
      <c r="AW136" s="851" t="s">
        <v>309</v>
      </c>
      <c r="AX136" s="850"/>
      <c r="AY136" s="850"/>
      <c r="AZ136" s="850"/>
      <c r="BA136" s="850"/>
      <c r="BB136" s="850"/>
      <c r="BC136" s="436">
        <v>606200000</v>
      </c>
      <c r="BD136" s="437">
        <v>0</v>
      </c>
      <c r="BE136" s="437">
        <v>186200000</v>
      </c>
      <c r="BF136" s="437">
        <v>-420000000</v>
      </c>
      <c r="BG136" s="436">
        <v>0</v>
      </c>
      <c r="BH136" s="436">
        <v>0</v>
      </c>
      <c r="BI136" s="436">
        <v>0</v>
      </c>
      <c r="BJ136" s="436">
        <v>0</v>
      </c>
      <c r="BK136" s="436">
        <v>0</v>
      </c>
      <c r="BL136" s="437">
        <v>0</v>
      </c>
      <c r="BM136" s="436">
        <v>0</v>
      </c>
      <c r="BN136" s="437">
        <v>0</v>
      </c>
      <c r="BO136" s="436">
        <v>0</v>
      </c>
    </row>
    <row r="137" spans="1:67">
      <c r="N137" s="853" t="s">
        <v>33</v>
      </c>
      <c r="O137" s="854"/>
      <c r="P137" s="853" t="s">
        <v>323</v>
      </c>
      <c r="Q137" s="854"/>
      <c r="R137" s="853" t="s">
        <v>326</v>
      </c>
      <c r="S137" s="854"/>
      <c r="T137" s="853"/>
      <c r="U137" s="854"/>
      <c r="V137" s="853"/>
      <c r="W137" s="854"/>
      <c r="X137" s="854"/>
      <c r="Y137" s="853"/>
      <c r="Z137" s="854"/>
      <c r="AA137" s="854"/>
      <c r="AB137" s="853"/>
      <c r="AC137" s="854"/>
      <c r="AD137" s="853"/>
      <c r="AE137" s="854"/>
      <c r="AF137" s="855" t="s">
        <v>349</v>
      </c>
      <c r="AG137" s="854"/>
      <c r="AH137" s="854"/>
      <c r="AI137" s="854"/>
      <c r="AJ137" s="854"/>
      <c r="AK137" s="854"/>
      <c r="AL137" s="854"/>
      <c r="AM137" s="854"/>
      <c r="AN137" s="853" t="s">
        <v>307</v>
      </c>
      <c r="AO137" s="854"/>
      <c r="AP137" s="854"/>
      <c r="AQ137" s="854"/>
      <c r="AR137" s="854"/>
      <c r="AS137" s="853" t="s">
        <v>308</v>
      </c>
      <c r="AT137" s="854"/>
      <c r="AU137" s="854"/>
      <c r="AV137" s="417" t="s">
        <v>84</v>
      </c>
      <c r="AW137" s="856" t="s">
        <v>309</v>
      </c>
      <c r="AX137" s="854"/>
      <c r="AY137" s="854"/>
      <c r="AZ137" s="854"/>
      <c r="BA137" s="854"/>
      <c r="BB137" s="854"/>
      <c r="BC137" s="418">
        <v>202718000000</v>
      </c>
      <c r="BD137" s="418">
        <v>23500000</v>
      </c>
      <c r="BE137" s="418">
        <v>486500000</v>
      </c>
      <c r="BF137" s="419">
        <v>0</v>
      </c>
      <c r="BG137" s="418">
        <v>4698867212</v>
      </c>
      <c r="BH137" s="418">
        <v>-4675367212</v>
      </c>
      <c r="BI137" s="418">
        <v>15277325176</v>
      </c>
      <c r="BJ137" s="418">
        <v>-10578457964</v>
      </c>
      <c r="BK137" s="418">
        <v>15268569679</v>
      </c>
      <c r="BL137" s="418">
        <v>8755497</v>
      </c>
      <c r="BM137" s="418">
        <v>15268569679</v>
      </c>
      <c r="BN137" s="419">
        <v>0</v>
      </c>
      <c r="BO137" s="418">
        <v>2512080</v>
      </c>
    </row>
    <row r="138" spans="1:67" ht="14.45" customHeight="1">
      <c r="N138" s="853" t="s">
        <v>33</v>
      </c>
      <c r="O138" s="854"/>
      <c r="P138" s="853" t="s">
        <v>323</v>
      </c>
      <c r="Q138" s="854"/>
      <c r="R138" s="853" t="s">
        <v>326</v>
      </c>
      <c r="S138" s="854"/>
      <c r="T138" s="853"/>
      <c r="U138" s="854"/>
      <c r="V138" s="853"/>
      <c r="W138" s="854"/>
      <c r="X138" s="854"/>
      <c r="Y138" s="853"/>
      <c r="Z138" s="854"/>
      <c r="AA138" s="854"/>
      <c r="AB138" s="853"/>
      <c r="AC138" s="854"/>
      <c r="AD138" s="853"/>
      <c r="AE138" s="854"/>
      <c r="AF138" s="855" t="s">
        <v>349</v>
      </c>
      <c r="AG138" s="854"/>
      <c r="AH138" s="854"/>
      <c r="AI138" s="854"/>
      <c r="AJ138" s="854"/>
      <c r="AK138" s="854"/>
      <c r="AL138" s="854"/>
      <c r="AM138" s="854"/>
      <c r="AN138" s="853" t="s">
        <v>307</v>
      </c>
      <c r="AO138" s="854"/>
      <c r="AP138" s="854"/>
      <c r="AQ138" s="854"/>
      <c r="AR138" s="854"/>
      <c r="AS138" s="853" t="s">
        <v>310</v>
      </c>
      <c r="AT138" s="854"/>
      <c r="AU138" s="854"/>
      <c r="AV138" s="417" t="s">
        <v>42</v>
      </c>
      <c r="AW138" s="856" t="s">
        <v>312</v>
      </c>
      <c r="AX138" s="854"/>
      <c r="AY138" s="854"/>
      <c r="AZ138" s="854"/>
      <c r="BA138" s="854"/>
      <c r="BB138" s="854"/>
      <c r="BC138" s="418">
        <v>66513900000</v>
      </c>
      <c r="BD138" s="418">
        <v>1564844945</v>
      </c>
      <c r="BE138" s="418">
        <v>46452914074</v>
      </c>
      <c r="BF138" s="419">
        <v>0</v>
      </c>
      <c r="BG138" s="418">
        <v>573471557</v>
      </c>
      <c r="BH138" s="418">
        <v>991373388</v>
      </c>
      <c r="BI138" s="418">
        <v>154925237</v>
      </c>
      <c r="BJ138" s="418">
        <v>418546320</v>
      </c>
      <c r="BK138" s="418">
        <v>262094813</v>
      </c>
      <c r="BL138" s="418">
        <v>-107169576</v>
      </c>
      <c r="BM138" s="418">
        <v>262094813</v>
      </c>
      <c r="BN138" s="419">
        <v>0</v>
      </c>
      <c r="BO138" s="419">
        <v>0</v>
      </c>
    </row>
    <row r="139" spans="1:67">
      <c r="N139" s="853" t="s">
        <v>33</v>
      </c>
      <c r="O139" s="854"/>
      <c r="P139" s="853" t="s">
        <v>323</v>
      </c>
      <c r="Q139" s="854"/>
      <c r="R139" s="853" t="s">
        <v>326</v>
      </c>
      <c r="S139" s="854"/>
      <c r="T139" s="853" t="s">
        <v>313</v>
      </c>
      <c r="U139" s="854"/>
      <c r="V139" s="853"/>
      <c r="W139" s="854"/>
      <c r="X139" s="854"/>
      <c r="Y139" s="853"/>
      <c r="Z139" s="854"/>
      <c r="AA139" s="854"/>
      <c r="AB139" s="853"/>
      <c r="AC139" s="854"/>
      <c r="AD139" s="853"/>
      <c r="AE139" s="854"/>
      <c r="AF139" s="855" t="s">
        <v>455</v>
      </c>
      <c r="AG139" s="854"/>
      <c r="AH139" s="854"/>
      <c r="AI139" s="854"/>
      <c r="AJ139" s="854"/>
      <c r="AK139" s="854"/>
      <c r="AL139" s="854"/>
      <c r="AM139" s="854"/>
      <c r="AN139" s="853" t="s">
        <v>307</v>
      </c>
      <c r="AO139" s="854"/>
      <c r="AP139" s="854"/>
      <c r="AQ139" s="854"/>
      <c r="AR139" s="854"/>
      <c r="AS139" s="853" t="s">
        <v>308</v>
      </c>
      <c r="AT139" s="854"/>
      <c r="AU139" s="854"/>
      <c r="AV139" s="417" t="s">
        <v>84</v>
      </c>
      <c r="AW139" s="856" t="s">
        <v>309</v>
      </c>
      <c r="AX139" s="854"/>
      <c r="AY139" s="854"/>
      <c r="AZ139" s="854"/>
      <c r="BA139" s="854"/>
      <c r="BB139" s="854"/>
      <c r="BC139" s="418">
        <v>420000000</v>
      </c>
      <c r="BD139" s="419">
        <v>0</v>
      </c>
      <c r="BE139" s="418">
        <v>420000000</v>
      </c>
      <c r="BF139" s="419">
        <v>0</v>
      </c>
      <c r="BG139" s="419">
        <v>0</v>
      </c>
      <c r="BH139" s="419">
        <v>0</v>
      </c>
      <c r="BI139" s="419">
        <v>0</v>
      </c>
      <c r="BJ139" s="419">
        <v>0</v>
      </c>
      <c r="BK139" s="419">
        <v>0</v>
      </c>
      <c r="BL139" s="419">
        <v>0</v>
      </c>
      <c r="BM139" s="419">
        <v>0</v>
      </c>
      <c r="BN139" s="419">
        <v>0</v>
      </c>
      <c r="BO139" s="419">
        <v>0</v>
      </c>
    </row>
    <row r="140" spans="1:67">
      <c r="N140" s="857" t="s">
        <v>33</v>
      </c>
      <c r="O140" s="854"/>
      <c r="P140" s="857" t="s">
        <v>323</v>
      </c>
      <c r="Q140" s="854"/>
      <c r="R140" s="857" t="s">
        <v>326</v>
      </c>
      <c r="S140" s="854"/>
      <c r="T140" s="857" t="s">
        <v>313</v>
      </c>
      <c r="U140" s="854"/>
      <c r="V140" s="857" t="s">
        <v>313</v>
      </c>
      <c r="W140" s="854"/>
      <c r="X140" s="854"/>
      <c r="Y140" s="857"/>
      <c r="Z140" s="854"/>
      <c r="AA140" s="854"/>
      <c r="AB140" s="857"/>
      <c r="AC140" s="854"/>
      <c r="AD140" s="857"/>
      <c r="AE140" s="854"/>
      <c r="AF140" s="858" t="s">
        <v>455</v>
      </c>
      <c r="AG140" s="854"/>
      <c r="AH140" s="854"/>
      <c r="AI140" s="854"/>
      <c r="AJ140" s="854"/>
      <c r="AK140" s="854"/>
      <c r="AL140" s="854"/>
      <c r="AM140" s="854"/>
      <c r="AN140" s="857" t="s">
        <v>307</v>
      </c>
      <c r="AO140" s="854"/>
      <c r="AP140" s="854"/>
      <c r="AQ140" s="854"/>
      <c r="AR140" s="854"/>
      <c r="AS140" s="857" t="s">
        <v>308</v>
      </c>
      <c r="AT140" s="854"/>
      <c r="AU140" s="854"/>
      <c r="AV140" s="420" t="s">
        <v>84</v>
      </c>
      <c r="AW140" s="859" t="s">
        <v>309</v>
      </c>
      <c r="AX140" s="854"/>
      <c r="AY140" s="854"/>
      <c r="AZ140" s="854"/>
      <c r="BA140" s="854"/>
      <c r="BB140" s="854"/>
      <c r="BC140" s="421">
        <v>420000000</v>
      </c>
      <c r="BD140" s="422">
        <v>0</v>
      </c>
      <c r="BE140" s="421">
        <v>420000000</v>
      </c>
      <c r="BF140" s="422">
        <v>0</v>
      </c>
      <c r="BG140" s="422">
        <v>0</v>
      </c>
      <c r="BH140" s="422">
        <v>0</v>
      </c>
      <c r="BI140" s="422">
        <v>0</v>
      </c>
      <c r="BJ140" s="422">
        <v>0</v>
      </c>
      <c r="BK140" s="422">
        <v>0</v>
      </c>
      <c r="BL140" s="422">
        <v>0</v>
      </c>
      <c r="BM140" s="422">
        <v>0</v>
      </c>
      <c r="BN140" s="422">
        <v>0</v>
      </c>
      <c r="BO140" s="422">
        <v>0</v>
      </c>
    </row>
    <row r="141" spans="1:67" s="433" customFormat="1">
      <c r="A141" s="433" t="str">
        <f t="shared" ref="A141" si="40">+B141&amp;"-"&amp;C141&amp;"-"&amp;D141&amp;"-"&amp;E141&amp;"-"&amp;F141&amp;"-"&amp;G141&amp;"-"&amp;AV141</f>
        <v>A-3-6-1-1-2-10</v>
      </c>
      <c r="B141" s="434" t="str">
        <f t="shared" si="29"/>
        <v>A</v>
      </c>
      <c r="C141" s="434" t="str">
        <f t="shared" si="30"/>
        <v>3</v>
      </c>
      <c r="D141" s="434" t="str">
        <f t="shared" si="31"/>
        <v>6</v>
      </c>
      <c r="E141" s="434" t="str">
        <f t="shared" si="32"/>
        <v>1</v>
      </c>
      <c r="F141" s="434" t="str">
        <f t="shared" si="22"/>
        <v>1</v>
      </c>
      <c r="G141" s="434" t="str">
        <f t="shared" si="23"/>
        <v>2</v>
      </c>
      <c r="H141" s="434"/>
      <c r="I141" s="434"/>
      <c r="J141" s="434"/>
      <c r="K141" s="434"/>
      <c r="M141" s="447"/>
      <c r="N141" s="849" t="s">
        <v>33</v>
      </c>
      <c r="O141" s="850"/>
      <c r="P141" s="849" t="s">
        <v>323</v>
      </c>
      <c r="Q141" s="850"/>
      <c r="R141" s="849" t="s">
        <v>326</v>
      </c>
      <c r="S141" s="850"/>
      <c r="T141" s="849" t="s">
        <v>313</v>
      </c>
      <c r="U141" s="850"/>
      <c r="V141" s="849" t="s">
        <v>313</v>
      </c>
      <c r="W141" s="850"/>
      <c r="X141" s="850"/>
      <c r="Y141" s="849" t="s">
        <v>316</v>
      </c>
      <c r="Z141" s="850"/>
      <c r="AA141" s="850"/>
      <c r="AB141" s="849"/>
      <c r="AC141" s="850"/>
      <c r="AD141" s="849"/>
      <c r="AE141" s="850"/>
      <c r="AF141" s="852" t="s">
        <v>456</v>
      </c>
      <c r="AG141" s="850"/>
      <c r="AH141" s="850"/>
      <c r="AI141" s="850"/>
      <c r="AJ141" s="850"/>
      <c r="AK141" s="850"/>
      <c r="AL141" s="850"/>
      <c r="AM141" s="850"/>
      <c r="AN141" s="849" t="s">
        <v>307</v>
      </c>
      <c r="AO141" s="850"/>
      <c r="AP141" s="850"/>
      <c r="AQ141" s="850"/>
      <c r="AR141" s="850"/>
      <c r="AS141" s="849" t="s">
        <v>308</v>
      </c>
      <c r="AT141" s="850"/>
      <c r="AU141" s="850"/>
      <c r="AV141" s="435" t="s">
        <v>84</v>
      </c>
      <c r="AW141" s="851" t="s">
        <v>309</v>
      </c>
      <c r="AX141" s="850"/>
      <c r="AY141" s="850"/>
      <c r="AZ141" s="850"/>
      <c r="BA141" s="850"/>
      <c r="BB141" s="850"/>
      <c r="BC141" s="436">
        <v>420000000</v>
      </c>
      <c r="BD141" s="437">
        <v>0</v>
      </c>
      <c r="BE141" s="437">
        <v>420000000</v>
      </c>
      <c r="BF141" s="437">
        <v>0</v>
      </c>
      <c r="BG141" s="436">
        <v>0</v>
      </c>
      <c r="BH141" s="436">
        <v>0</v>
      </c>
      <c r="BI141" s="436">
        <v>0</v>
      </c>
      <c r="BJ141" s="436">
        <v>0</v>
      </c>
      <c r="BK141" s="436">
        <v>0</v>
      </c>
      <c r="BL141" s="437">
        <v>0</v>
      </c>
      <c r="BM141" s="436">
        <v>0</v>
      </c>
      <c r="BN141" s="437">
        <v>0</v>
      </c>
      <c r="BO141" s="436">
        <v>0</v>
      </c>
    </row>
    <row r="142" spans="1:67">
      <c r="B142" s="427" t="str">
        <f t="shared" si="29"/>
        <v>A</v>
      </c>
      <c r="C142" s="427" t="str">
        <f t="shared" si="30"/>
        <v>3</v>
      </c>
      <c r="D142" s="427" t="str">
        <f t="shared" si="31"/>
        <v>6</v>
      </c>
      <c r="E142" s="427" t="str">
        <f t="shared" si="32"/>
        <v>3</v>
      </c>
      <c r="N142" s="853" t="s">
        <v>33</v>
      </c>
      <c r="O142" s="854"/>
      <c r="P142" s="853" t="s">
        <v>323</v>
      </c>
      <c r="Q142" s="854"/>
      <c r="R142" s="853" t="s">
        <v>326</v>
      </c>
      <c r="S142" s="854"/>
      <c r="T142" s="853" t="s">
        <v>323</v>
      </c>
      <c r="U142" s="854"/>
      <c r="V142" s="853"/>
      <c r="W142" s="854"/>
      <c r="X142" s="854"/>
      <c r="Y142" s="853"/>
      <c r="Z142" s="854"/>
      <c r="AA142" s="854"/>
      <c r="AB142" s="853"/>
      <c r="AC142" s="854"/>
      <c r="AD142" s="853"/>
      <c r="AE142" s="854"/>
      <c r="AF142" s="855" t="s">
        <v>350</v>
      </c>
      <c r="AG142" s="854"/>
      <c r="AH142" s="854"/>
      <c r="AI142" s="854"/>
      <c r="AJ142" s="854"/>
      <c r="AK142" s="854"/>
      <c r="AL142" s="854"/>
      <c r="AM142" s="854"/>
      <c r="AN142" s="853" t="s">
        <v>307</v>
      </c>
      <c r="AO142" s="854"/>
      <c r="AP142" s="854"/>
      <c r="AQ142" s="854"/>
      <c r="AR142" s="854"/>
      <c r="AS142" s="853" t="s">
        <v>308</v>
      </c>
      <c r="AT142" s="854"/>
      <c r="AU142" s="854"/>
      <c r="AV142" s="417" t="s">
        <v>84</v>
      </c>
      <c r="AW142" s="856" t="s">
        <v>309</v>
      </c>
      <c r="AX142" s="854"/>
      <c r="AY142" s="854"/>
      <c r="AZ142" s="854"/>
      <c r="BA142" s="854"/>
      <c r="BB142" s="854"/>
      <c r="BC142" s="418">
        <v>202298000000</v>
      </c>
      <c r="BD142" s="418">
        <v>23500000</v>
      </c>
      <c r="BE142" s="418">
        <v>66500000</v>
      </c>
      <c r="BF142" s="419">
        <v>0</v>
      </c>
      <c r="BG142" s="418">
        <v>4698867212</v>
      </c>
      <c r="BH142" s="418">
        <v>-4675367212</v>
      </c>
      <c r="BI142" s="418">
        <v>15277325176</v>
      </c>
      <c r="BJ142" s="418">
        <v>-10578457964</v>
      </c>
      <c r="BK142" s="418">
        <v>15268569679</v>
      </c>
      <c r="BL142" s="418">
        <v>8755497</v>
      </c>
      <c r="BM142" s="418">
        <v>15268569679</v>
      </c>
      <c r="BN142" s="419">
        <v>0</v>
      </c>
      <c r="BO142" s="418">
        <v>2512080</v>
      </c>
    </row>
    <row r="143" spans="1:67" ht="14.45" customHeight="1">
      <c r="B143" s="427" t="str">
        <f t="shared" si="29"/>
        <v>A</v>
      </c>
      <c r="C143" s="427" t="str">
        <f t="shared" si="30"/>
        <v>3</v>
      </c>
      <c r="D143" s="427" t="str">
        <f t="shared" si="31"/>
        <v>6</v>
      </c>
      <c r="E143" s="427" t="str">
        <f t="shared" si="32"/>
        <v>3</v>
      </c>
      <c r="N143" s="853" t="s">
        <v>33</v>
      </c>
      <c r="O143" s="854"/>
      <c r="P143" s="853" t="s">
        <v>323</v>
      </c>
      <c r="Q143" s="854"/>
      <c r="R143" s="853" t="s">
        <v>326</v>
      </c>
      <c r="S143" s="854"/>
      <c r="T143" s="853" t="s">
        <v>323</v>
      </c>
      <c r="U143" s="854"/>
      <c r="V143" s="853"/>
      <c r="W143" s="854"/>
      <c r="X143" s="854"/>
      <c r="Y143" s="853"/>
      <c r="Z143" s="854"/>
      <c r="AA143" s="854"/>
      <c r="AB143" s="853"/>
      <c r="AC143" s="854"/>
      <c r="AD143" s="853"/>
      <c r="AE143" s="854"/>
      <c r="AF143" s="855" t="s">
        <v>350</v>
      </c>
      <c r="AG143" s="854"/>
      <c r="AH143" s="854"/>
      <c r="AI143" s="854"/>
      <c r="AJ143" s="854"/>
      <c r="AK143" s="854"/>
      <c r="AL143" s="854"/>
      <c r="AM143" s="854"/>
      <c r="AN143" s="853" t="s">
        <v>307</v>
      </c>
      <c r="AO143" s="854"/>
      <c r="AP143" s="854"/>
      <c r="AQ143" s="854"/>
      <c r="AR143" s="854"/>
      <c r="AS143" s="853" t="s">
        <v>310</v>
      </c>
      <c r="AT143" s="854"/>
      <c r="AU143" s="854"/>
      <c r="AV143" s="417" t="s">
        <v>42</v>
      </c>
      <c r="AW143" s="856" t="s">
        <v>312</v>
      </c>
      <c r="AX143" s="854"/>
      <c r="AY143" s="854"/>
      <c r="AZ143" s="854"/>
      <c r="BA143" s="854"/>
      <c r="BB143" s="854"/>
      <c r="BC143" s="418">
        <v>66513900000</v>
      </c>
      <c r="BD143" s="418">
        <v>1564844945</v>
      </c>
      <c r="BE143" s="418">
        <v>46452914074</v>
      </c>
      <c r="BF143" s="419">
        <v>0</v>
      </c>
      <c r="BG143" s="418">
        <v>573471557</v>
      </c>
      <c r="BH143" s="418">
        <v>991373388</v>
      </c>
      <c r="BI143" s="418">
        <v>154925237</v>
      </c>
      <c r="BJ143" s="418">
        <v>418546320</v>
      </c>
      <c r="BK143" s="418">
        <v>262094813</v>
      </c>
      <c r="BL143" s="418">
        <v>-107169576</v>
      </c>
      <c r="BM143" s="418">
        <v>262094813</v>
      </c>
      <c r="BN143" s="419">
        <v>0</v>
      </c>
      <c r="BO143" s="419">
        <v>0</v>
      </c>
    </row>
    <row r="144" spans="1:67" s="433" customFormat="1">
      <c r="A144" s="433" t="str">
        <f t="shared" ref="A144:A145" si="41">+B144&amp;"-"&amp;C144&amp;"-"&amp;D144&amp;"-"&amp;E144&amp;"-"&amp;F144&amp;"-"&amp;G144&amp;"-"&amp;AV144</f>
        <v>A-3-6-3-4--10</v>
      </c>
      <c r="B144" s="434" t="str">
        <f t="shared" si="29"/>
        <v>A</v>
      </c>
      <c r="C144" s="434" t="str">
        <f t="shared" si="30"/>
        <v>3</v>
      </c>
      <c r="D144" s="434" t="str">
        <f t="shared" si="31"/>
        <v>6</v>
      </c>
      <c r="E144" s="434" t="str">
        <f t="shared" si="32"/>
        <v>3</v>
      </c>
      <c r="F144" s="434" t="str">
        <f t="shared" si="22"/>
        <v>4</v>
      </c>
      <c r="G144" s="434"/>
      <c r="H144" s="434"/>
      <c r="I144" s="434"/>
      <c r="J144" s="434"/>
      <c r="K144" s="434"/>
      <c r="M144" s="447"/>
      <c r="N144" s="849" t="s">
        <v>33</v>
      </c>
      <c r="O144" s="850"/>
      <c r="P144" s="849" t="s">
        <v>323</v>
      </c>
      <c r="Q144" s="850"/>
      <c r="R144" s="849" t="s">
        <v>326</v>
      </c>
      <c r="S144" s="850"/>
      <c r="T144" s="849" t="s">
        <v>323</v>
      </c>
      <c r="U144" s="850"/>
      <c r="V144" s="849" t="s">
        <v>317</v>
      </c>
      <c r="W144" s="850"/>
      <c r="X144" s="850"/>
      <c r="Y144" s="849"/>
      <c r="Z144" s="850"/>
      <c r="AA144" s="850"/>
      <c r="AB144" s="849"/>
      <c r="AC144" s="850"/>
      <c r="AD144" s="849"/>
      <c r="AE144" s="850"/>
      <c r="AF144" s="852" t="s">
        <v>113</v>
      </c>
      <c r="AG144" s="850"/>
      <c r="AH144" s="850"/>
      <c r="AI144" s="850"/>
      <c r="AJ144" s="850"/>
      <c r="AK144" s="850"/>
      <c r="AL144" s="850"/>
      <c r="AM144" s="850"/>
      <c r="AN144" s="849" t="s">
        <v>307</v>
      </c>
      <c r="AO144" s="850"/>
      <c r="AP144" s="850"/>
      <c r="AQ144" s="850"/>
      <c r="AR144" s="850"/>
      <c r="AS144" s="849" t="s">
        <v>308</v>
      </c>
      <c r="AT144" s="850"/>
      <c r="AU144" s="850"/>
      <c r="AV144" s="435" t="s">
        <v>84</v>
      </c>
      <c r="AW144" s="851" t="s">
        <v>309</v>
      </c>
      <c r="AX144" s="850"/>
      <c r="AY144" s="850"/>
      <c r="AZ144" s="850"/>
      <c r="BA144" s="850"/>
      <c r="BB144" s="850"/>
      <c r="BC144" s="436">
        <v>298000000</v>
      </c>
      <c r="BD144" s="437">
        <v>23500000</v>
      </c>
      <c r="BE144" s="437">
        <v>66500000</v>
      </c>
      <c r="BF144" s="437">
        <v>0</v>
      </c>
      <c r="BG144" s="436">
        <v>8750000</v>
      </c>
      <c r="BH144" s="436">
        <v>14750000</v>
      </c>
      <c r="BI144" s="436">
        <v>33500000</v>
      </c>
      <c r="BJ144" s="436">
        <v>-24750000</v>
      </c>
      <c r="BK144" s="436">
        <v>33500000</v>
      </c>
      <c r="BL144" s="437">
        <v>0</v>
      </c>
      <c r="BM144" s="436">
        <v>33500000</v>
      </c>
      <c r="BN144" s="437">
        <v>0</v>
      </c>
      <c r="BO144" s="436">
        <v>0</v>
      </c>
    </row>
    <row r="145" spans="1:67" s="433" customFormat="1">
      <c r="A145" s="433" t="str">
        <f t="shared" si="41"/>
        <v>A-3-6-3-7--10</v>
      </c>
      <c r="B145" s="434" t="str">
        <f t="shared" si="29"/>
        <v>A</v>
      </c>
      <c r="C145" s="434" t="str">
        <f t="shared" si="30"/>
        <v>3</v>
      </c>
      <c r="D145" s="434" t="str">
        <f t="shared" si="31"/>
        <v>6</v>
      </c>
      <c r="E145" s="434" t="str">
        <f t="shared" si="32"/>
        <v>3</v>
      </c>
      <c r="F145" s="434" t="str">
        <f t="shared" si="22"/>
        <v>7</v>
      </c>
      <c r="G145" s="434"/>
      <c r="H145" s="434"/>
      <c r="I145" s="434"/>
      <c r="J145" s="434"/>
      <c r="K145" s="434"/>
      <c r="M145" s="447"/>
      <c r="N145" s="849" t="s">
        <v>33</v>
      </c>
      <c r="O145" s="850"/>
      <c r="P145" s="849" t="s">
        <v>323</v>
      </c>
      <c r="Q145" s="850"/>
      <c r="R145" s="849" t="s">
        <v>326</v>
      </c>
      <c r="S145" s="850"/>
      <c r="T145" s="849" t="s">
        <v>323</v>
      </c>
      <c r="U145" s="850"/>
      <c r="V145" s="849" t="s">
        <v>327</v>
      </c>
      <c r="W145" s="850"/>
      <c r="X145" s="850"/>
      <c r="Y145" s="849"/>
      <c r="Z145" s="850"/>
      <c r="AA145" s="850"/>
      <c r="AB145" s="849"/>
      <c r="AC145" s="850"/>
      <c r="AD145" s="849"/>
      <c r="AE145" s="850"/>
      <c r="AF145" s="852" t="s">
        <v>114</v>
      </c>
      <c r="AG145" s="850"/>
      <c r="AH145" s="850"/>
      <c r="AI145" s="850"/>
      <c r="AJ145" s="850"/>
      <c r="AK145" s="850"/>
      <c r="AL145" s="850"/>
      <c r="AM145" s="850"/>
      <c r="AN145" s="849" t="s">
        <v>307</v>
      </c>
      <c r="AO145" s="850"/>
      <c r="AP145" s="850"/>
      <c r="AQ145" s="850"/>
      <c r="AR145" s="850"/>
      <c r="AS145" s="849" t="s">
        <v>308</v>
      </c>
      <c r="AT145" s="850"/>
      <c r="AU145" s="850"/>
      <c r="AV145" s="435" t="s">
        <v>84</v>
      </c>
      <c r="AW145" s="851" t="s">
        <v>309</v>
      </c>
      <c r="AX145" s="850"/>
      <c r="AY145" s="850"/>
      <c r="AZ145" s="850"/>
      <c r="BA145" s="850"/>
      <c r="BB145" s="850"/>
      <c r="BC145" s="436">
        <v>202000000000</v>
      </c>
      <c r="BD145" s="437">
        <v>0</v>
      </c>
      <c r="BE145" s="437">
        <v>0</v>
      </c>
      <c r="BF145" s="437">
        <v>0</v>
      </c>
      <c r="BG145" s="436">
        <v>4690117212</v>
      </c>
      <c r="BH145" s="436">
        <v>-4690117212</v>
      </c>
      <c r="BI145" s="436">
        <v>15243825176</v>
      </c>
      <c r="BJ145" s="436">
        <v>-10553707964</v>
      </c>
      <c r="BK145" s="436">
        <v>15235069679</v>
      </c>
      <c r="BL145" s="437">
        <v>8755497</v>
      </c>
      <c r="BM145" s="436">
        <v>15235069679</v>
      </c>
      <c r="BN145" s="437">
        <v>0</v>
      </c>
      <c r="BO145" s="436">
        <v>2512080</v>
      </c>
    </row>
    <row r="146" spans="1:67" s="438" customFormat="1">
      <c r="B146" s="439" t="str">
        <f t="shared" si="29"/>
        <v>A</v>
      </c>
      <c r="C146" s="439" t="str">
        <f t="shared" si="30"/>
        <v>3</v>
      </c>
      <c r="D146" s="439" t="str">
        <f t="shared" si="31"/>
        <v>6</v>
      </c>
      <c r="E146" s="439" t="str">
        <f t="shared" si="32"/>
        <v>3</v>
      </c>
      <c r="F146" s="439" t="str">
        <f t="shared" si="22"/>
        <v>11</v>
      </c>
      <c r="G146" s="439"/>
      <c r="H146" s="439"/>
      <c r="I146" s="439"/>
      <c r="J146" s="439"/>
      <c r="K146" s="439"/>
      <c r="M146" s="448"/>
      <c r="N146" s="863" t="s">
        <v>33</v>
      </c>
      <c r="O146" s="864"/>
      <c r="P146" s="863" t="s">
        <v>323</v>
      </c>
      <c r="Q146" s="864"/>
      <c r="R146" s="863" t="s">
        <v>326</v>
      </c>
      <c r="S146" s="864"/>
      <c r="T146" s="863" t="s">
        <v>323</v>
      </c>
      <c r="U146" s="864"/>
      <c r="V146" s="863" t="s">
        <v>99</v>
      </c>
      <c r="W146" s="864"/>
      <c r="X146" s="864"/>
      <c r="Y146" s="863"/>
      <c r="Z146" s="864"/>
      <c r="AA146" s="864"/>
      <c r="AB146" s="863"/>
      <c r="AC146" s="864"/>
      <c r="AD146" s="863"/>
      <c r="AE146" s="864"/>
      <c r="AF146" s="866" t="s">
        <v>207</v>
      </c>
      <c r="AG146" s="864"/>
      <c r="AH146" s="864"/>
      <c r="AI146" s="864"/>
      <c r="AJ146" s="864"/>
      <c r="AK146" s="864"/>
      <c r="AL146" s="864"/>
      <c r="AM146" s="864"/>
      <c r="AN146" s="863" t="s">
        <v>307</v>
      </c>
      <c r="AO146" s="864"/>
      <c r="AP146" s="864"/>
      <c r="AQ146" s="864"/>
      <c r="AR146" s="864"/>
      <c r="AS146" s="863" t="s">
        <v>310</v>
      </c>
      <c r="AT146" s="864"/>
      <c r="AU146" s="864"/>
      <c r="AV146" s="440" t="s">
        <v>42</v>
      </c>
      <c r="AW146" s="865" t="s">
        <v>312</v>
      </c>
      <c r="AX146" s="864"/>
      <c r="AY146" s="864"/>
      <c r="AZ146" s="864"/>
      <c r="BA146" s="864"/>
      <c r="BB146" s="864"/>
      <c r="BC146" s="441">
        <v>66009000000</v>
      </c>
      <c r="BD146" s="442">
        <v>1564844945</v>
      </c>
      <c r="BE146" s="442">
        <v>45948014074</v>
      </c>
      <c r="BF146" s="442">
        <v>0</v>
      </c>
      <c r="BG146" s="441">
        <v>573471557</v>
      </c>
      <c r="BH146" s="441">
        <v>991373388</v>
      </c>
      <c r="BI146" s="441">
        <v>154925237</v>
      </c>
      <c r="BJ146" s="441">
        <v>418546320</v>
      </c>
      <c r="BK146" s="441">
        <v>262094813</v>
      </c>
      <c r="BL146" s="442">
        <v>-107169576</v>
      </c>
      <c r="BM146" s="441">
        <v>262094813</v>
      </c>
      <c r="BN146" s="442">
        <v>0</v>
      </c>
      <c r="BO146" s="441">
        <v>0</v>
      </c>
    </row>
    <row r="147" spans="1:67" s="433" customFormat="1">
      <c r="A147" s="433" t="str">
        <f t="shared" ref="A147:A149" si="42">+B147&amp;"-"&amp;C147&amp;"-"&amp;D147&amp;"-"&amp;E147&amp;"-"&amp;F147&amp;"-"&amp;G147&amp;"-"&amp;AV147</f>
        <v>A-3-6-3-11-1-16</v>
      </c>
      <c r="B147" s="434" t="str">
        <f t="shared" si="29"/>
        <v>A</v>
      </c>
      <c r="C147" s="434" t="str">
        <f t="shared" si="30"/>
        <v>3</v>
      </c>
      <c r="D147" s="434" t="str">
        <f t="shared" si="31"/>
        <v>6</v>
      </c>
      <c r="E147" s="434" t="str">
        <f t="shared" si="32"/>
        <v>3</v>
      </c>
      <c r="F147" s="434" t="str">
        <f t="shared" ref="F147:F210" si="43">+V147</f>
        <v>11</v>
      </c>
      <c r="G147" s="434" t="str">
        <f t="shared" ref="G147:G210" si="44">+Y147</f>
        <v>1</v>
      </c>
      <c r="H147" s="434"/>
      <c r="I147" s="434"/>
      <c r="J147" s="434"/>
      <c r="K147" s="434"/>
      <c r="M147" s="447"/>
      <c r="N147" s="849" t="s">
        <v>33</v>
      </c>
      <c r="O147" s="850"/>
      <c r="P147" s="849" t="s">
        <v>323</v>
      </c>
      <c r="Q147" s="850"/>
      <c r="R147" s="849" t="s">
        <v>326</v>
      </c>
      <c r="S147" s="850"/>
      <c r="T147" s="849" t="s">
        <v>323</v>
      </c>
      <c r="U147" s="850"/>
      <c r="V147" s="849" t="s">
        <v>99</v>
      </c>
      <c r="W147" s="850"/>
      <c r="X147" s="850"/>
      <c r="Y147" s="849" t="s">
        <v>313</v>
      </c>
      <c r="Z147" s="850"/>
      <c r="AA147" s="850"/>
      <c r="AB147" s="849" t="s">
        <v>270</v>
      </c>
      <c r="AC147" s="850"/>
      <c r="AD147" s="849" t="s">
        <v>270</v>
      </c>
      <c r="AE147" s="850"/>
      <c r="AF147" s="852" t="s">
        <v>115</v>
      </c>
      <c r="AG147" s="850"/>
      <c r="AH147" s="850"/>
      <c r="AI147" s="850"/>
      <c r="AJ147" s="850"/>
      <c r="AK147" s="850"/>
      <c r="AL147" s="850"/>
      <c r="AM147" s="850"/>
      <c r="AN147" s="849" t="s">
        <v>307</v>
      </c>
      <c r="AO147" s="850"/>
      <c r="AP147" s="850"/>
      <c r="AQ147" s="850"/>
      <c r="AR147" s="850"/>
      <c r="AS147" s="849" t="s">
        <v>310</v>
      </c>
      <c r="AT147" s="850"/>
      <c r="AU147" s="850"/>
      <c r="AV147" s="435" t="s">
        <v>42</v>
      </c>
      <c r="AW147" s="851" t="s">
        <v>312</v>
      </c>
      <c r="AX147" s="850"/>
      <c r="AY147" s="850"/>
      <c r="AZ147" s="850"/>
      <c r="BA147" s="850"/>
      <c r="BB147" s="850"/>
      <c r="BC147" s="436">
        <v>58014500000</v>
      </c>
      <c r="BD147" s="437">
        <v>1564844945</v>
      </c>
      <c r="BE147" s="437">
        <v>45873014074</v>
      </c>
      <c r="BF147" s="437">
        <v>0</v>
      </c>
      <c r="BG147" s="436">
        <v>573471557</v>
      </c>
      <c r="BH147" s="436">
        <v>991373388</v>
      </c>
      <c r="BI147" s="436">
        <v>154382597</v>
      </c>
      <c r="BJ147" s="436">
        <v>419088960</v>
      </c>
      <c r="BK147" s="436">
        <v>261552173</v>
      </c>
      <c r="BL147" s="437">
        <v>-107169576</v>
      </c>
      <c r="BM147" s="436">
        <v>261552173</v>
      </c>
      <c r="BN147" s="437">
        <v>0</v>
      </c>
      <c r="BO147" s="436">
        <v>0</v>
      </c>
    </row>
    <row r="148" spans="1:67" s="433" customFormat="1">
      <c r="A148" s="433" t="str">
        <f t="shared" si="42"/>
        <v>A-3-6-3-11-2-16</v>
      </c>
      <c r="B148" s="434" t="str">
        <f t="shared" si="29"/>
        <v>A</v>
      </c>
      <c r="C148" s="434" t="str">
        <f t="shared" si="30"/>
        <v>3</v>
      </c>
      <c r="D148" s="434" t="str">
        <f t="shared" si="31"/>
        <v>6</v>
      </c>
      <c r="E148" s="434" t="str">
        <f t="shared" si="32"/>
        <v>3</v>
      </c>
      <c r="F148" s="434" t="str">
        <f t="shared" si="43"/>
        <v>11</v>
      </c>
      <c r="G148" s="434" t="str">
        <f t="shared" si="44"/>
        <v>2</v>
      </c>
      <c r="H148" s="434"/>
      <c r="I148" s="434"/>
      <c r="J148" s="434"/>
      <c r="K148" s="434"/>
      <c r="M148" s="447"/>
      <c r="N148" s="849" t="s">
        <v>33</v>
      </c>
      <c r="O148" s="850"/>
      <c r="P148" s="849" t="s">
        <v>323</v>
      </c>
      <c r="Q148" s="850"/>
      <c r="R148" s="849" t="s">
        <v>326</v>
      </c>
      <c r="S148" s="850"/>
      <c r="T148" s="849" t="s">
        <v>323</v>
      </c>
      <c r="U148" s="850"/>
      <c r="V148" s="849" t="s">
        <v>99</v>
      </c>
      <c r="W148" s="850"/>
      <c r="X148" s="850"/>
      <c r="Y148" s="849" t="s">
        <v>316</v>
      </c>
      <c r="Z148" s="850"/>
      <c r="AA148" s="850"/>
      <c r="AB148" s="849" t="s">
        <v>270</v>
      </c>
      <c r="AC148" s="850"/>
      <c r="AD148" s="849" t="s">
        <v>270</v>
      </c>
      <c r="AE148" s="850"/>
      <c r="AF148" s="852" t="s">
        <v>116</v>
      </c>
      <c r="AG148" s="850"/>
      <c r="AH148" s="850"/>
      <c r="AI148" s="850"/>
      <c r="AJ148" s="850"/>
      <c r="AK148" s="850"/>
      <c r="AL148" s="850"/>
      <c r="AM148" s="850"/>
      <c r="AN148" s="849" t="s">
        <v>307</v>
      </c>
      <c r="AO148" s="850"/>
      <c r="AP148" s="850"/>
      <c r="AQ148" s="850"/>
      <c r="AR148" s="850"/>
      <c r="AS148" s="849" t="s">
        <v>310</v>
      </c>
      <c r="AT148" s="850"/>
      <c r="AU148" s="850"/>
      <c r="AV148" s="435" t="s">
        <v>42</v>
      </c>
      <c r="AW148" s="851" t="s">
        <v>312</v>
      </c>
      <c r="AX148" s="850"/>
      <c r="AY148" s="850"/>
      <c r="AZ148" s="850"/>
      <c r="BA148" s="850"/>
      <c r="BB148" s="850"/>
      <c r="BC148" s="436">
        <v>7994500000</v>
      </c>
      <c r="BD148" s="437">
        <v>0</v>
      </c>
      <c r="BE148" s="437">
        <v>75000000</v>
      </c>
      <c r="BF148" s="437">
        <v>0</v>
      </c>
      <c r="BG148" s="436">
        <v>0</v>
      </c>
      <c r="BH148" s="436">
        <v>0</v>
      </c>
      <c r="BI148" s="436">
        <v>542640</v>
      </c>
      <c r="BJ148" s="436">
        <v>-542640</v>
      </c>
      <c r="BK148" s="436">
        <v>542640</v>
      </c>
      <c r="BL148" s="437">
        <v>0</v>
      </c>
      <c r="BM148" s="436">
        <v>542640</v>
      </c>
      <c r="BN148" s="437">
        <v>0</v>
      </c>
      <c r="BO148" s="436">
        <v>0</v>
      </c>
    </row>
    <row r="149" spans="1:67" s="433" customFormat="1">
      <c r="A149" s="433" t="str">
        <f t="shared" si="42"/>
        <v>A-3-6-3-66--16</v>
      </c>
      <c r="B149" s="434" t="str">
        <f t="shared" si="29"/>
        <v>A</v>
      </c>
      <c r="C149" s="434" t="str">
        <f t="shared" si="30"/>
        <v>3</v>
      </c>
      <c r="D149" s="434" t="str">
        <f t="shared" si="31"/>
        <v>6</v>
      </c>
      <c r="E149" s="434" t="str">
        <f t="shared" si="32"/>
        <v>3</v>
      </c>
      <c r="F149" s="434" t="str">
        <f t="shared" si="43"/>
        <v>66</v>
      </c>
      <c r="G149" s="434"/>
      <c r="H149" s="434"/>
      <c r="I149" s="434"/>
      <c r="J149" s="434"/>
      <c r="K149" s="434"/>
      <c r="M149" s="447"/>
      <c r="N149" s="849" t="s">
        <v>33</v>
      </c>
      <c r="O149" s="850"/>
      <c r="P149" s="849" t="s">
        <v>323</v>
      </c>
      <c r="Q149" s="850"/>
      <c r="R149" s="849" t="s">
        <v>326</v>
      </c>
      <c r="S149" s="850"/>
      <c r="T149" s="849" t="s">
        <v>323</v>
      </c>
      <c r="U149" s="850"/>
      <c r="V149" s="849" t="s">
        <v>351</v>
      </c>
      <c r="W149" s="850"/>
      <c r="X149" s="850"/>
      <c r="Y149" s="849"/>
      <c r="Z149" s="850"/>
      <c r="AA149" s="850"/>
      <c r="AB149" s="849"/>
      <c r="AC149" s="850"/>
      <c r="AD149" s="849"/>
      <c r="AE149" s="850"/>
      <c r="AF149" s="852" t="s">
        <v>117</v>
      </c>
      <c r="AG149" s="850"/>
      <c r="AH149" s="850"/>
      <c r="AI149" s="850"/>
      <c r="AJ149" s="850"/>
      <c r="AK149" s="850"/>
      <c r="AL149" s="850"/>
      <c r="AM149" s="850"/>
      <c r="AN149" s="849" t="s">
        <v>307</v>
      </c>
      <c r="AO149" s="850"/>
      <c r="AP149" s="850"/>
      <c r="AQ149" s="850"/>
      <c r="AR149" s="850"/>
      <c r="AS149" s="849" t="s">
        <v>310</v>
      </c>
      <c r="AT149" s="850"/>
      <c r="AU149" s="850"/>
      <c r="AV149" s="435" t="s">
        <v>42</v>
      </c>
      <c r="AW149" s="851" t="s">
        <v>312</v>
      </c>
      <c r="AX149" s="850"/>
      <c r="AY149" s="850"/>
      <c r="AZ149" s="850"/>
      <c r="BA149" s="850"/>
      <c r="BB149" s="850"/>
      <c r="BC149" s="436">
        <v>504900000</v>
      </c>
      <c r="BD149" s="437">
        <v>0</v>
      </c>
      <c r="BE149" s="437">
        <v>504900000</v>
      </c>
      <c r="BF149" s="437">
        <v>0</v>
      </c>
      <c r="BG149" s="436">
        <v>0</v>
      </c>
      <c r="BH149" s="436">
        <v>0</v>
      </c>
      <c r="BI149" s="436">
        <v>0</v>
      </c>
      <c r="BJ149" s="436">
        <v>0</v>
      </c>
      <c r="BK149" s="436">
        <v>0</v>
      </c>
      <c r="BL149" s="437">
        <v>0</v>
      </c>
      <c r="BM149" s="436">
        <v>0</v>
      </c>
      <c r="BN149" s="437">
        <v>0</v>
      </c>
      <c r="BO149" s="436">
        <v>0</v>
      </c>
    </row>
    <row r="150" spans="1:67" ht="14.45" customHeight="1">
      <c r="B150" s="427" t="str">
        <f t="shared" si="29"/>
        <v>C</v>
      </c>
      <c r="N150" s="853" t="s">
        <v>118</v>
      </c>
      <c r="O150" s="854"/>
      <c r="P150" s="853"/>
      <c r="Q150" s="854"/>
      <c r="R150" s="853"/>
      <c r="S150" s="854"/>
      <c r="T150" s="853"/>
      <c r="U150" s="854"/>
      <c r="V150" s="853"/>
      <c r="W150" s="854"/>
      <c r="X150" s="854"/>
      <c r="Y150" s="853"/>
      <c r="Z150" s="854"/>
      <c r="AA150" s="854"/>
      <c r="AB150" s="853"/>
      <c r="AC150" s="854"/>
      <c r="AD150" s="853"/>
      <c r="AE150" s="854"/>
      <c r="AF150" s="855" t="s">
        <v>27</v>
      </c>
      <c r="AG150" s="854"/>
      <c r="AH150" s="854"/>
      <c r="AI150" s="854"/>
      <c r="AJ150" s="854"/>
      <c r="AK150" s="854"/>
      <c r="AL150" s="854"/>
      <c r="AM150" s="854"/>
      <c r="AN150" s="853" t="s">
        <v>307</v>
      </c>
      <c r="AO150" s="854"/>
      <c r="AP150" s="854"/>
      <c r="AQ150" s="854"/>
      <c r="AR150" s="854"/>
      <c r="AS150" s="853" t="s">
        <v>308</v>
      </c>
      <c r="AT150" s="854"/>
      <c r="AU150" s="854"/>
      <c r="AV150" s="417" t="s">
        <v>84</v>
      </c>
      <c r="AW150" s="856" t="s">
        <v>309</v>
      </c>
      <c r="AX150" s="854"/>
      <c r="AY150" s="854"/>
      <c r="AZ150" s="854"/>
      <c r="BA150" s="854"/>
      <c r="BB150" s="854"/>
      <c r="BC150" s="418">
        <v>29099334179</v>
      </c>
      <c r="BD150" s="418">
        <v>194400000</v>
      </c>
      <c r="BE150" s="418">
        <v>2139995076</v>
      </c>
      <c r="BF150" s="419">
        <v>0</v>
      </c>
      <c r="BG150" s="418">
        <v>655331639</v>
      </c>
      <c r="BH150" s="418">
        <v>-460931639</v>
      </c>
      <c r="BI150" s="418">
        <v>1119027577</v>
      </c>
      <c r="BJ150" s="418">
        <v>-463695938</v>
      </c>
      <c r="BK150" s="418">
        <v>1050430827</v>
      </c>
      <c r="BL150" s="418">
        <v>68596750</v>
      </c>
      <c r="BM150" s="418">
        <v>1045459827</v>
      </c>
      <c r="BN150" s="418">
        <v>4971000</v>
      </c>
      <c r="BO150" s="418">
        <v>222260</v>
      </c>
    </row>
    <row r="151" spans="1:67">
      <c r="B151" s="427" t="str">
        <f t="shared" si="29"/>
        <v>C</v>
      </c>
      <c r="N151" s="853" t="s">
        <v>118</v>
      </c>
      <c r="O151" s="854"/>
      <c r="P151" s="853"/>
      <c r="Q151" s="854"/>
      <c r="R151" s="853"/>
      <c r="S151" s="854"/>
      <c r="T151" s="853"/>
      <c r="U151" s="854"/>
      <c r="V151" s="853"/>
      <c r="W151" s="854"/>
      <c r="X151" s="854"/>
      <c r="Y151" s="853"/>
      <c r="Z151" s="854"/>
      <c r="AA151" s="854"/>
      <c r="AB151" s="853"/>
      <c r="AC151" s="854"/>
      <c r="AD151" s="853"/>
      <c r="AE151" s="854"/>
      <c r="AF151" s="855" t="s">
        <v>27</v>
      </c>
      <c r="AG151" s="854"/>
      <c r="AH151" s="854"/>
      <c r="AI151" s="854"/>
      <c r="AJ151" s="854"/>
      <c r="AK151" s="854"/>
      <c r="AL151" s="854"/>
      <c r="AM151" s="854"/>
      <c r="AN151" s="853" t="s">
        <v>307</v>
      </c>
      <c r="AO151" s="854"/>
      <c r="AP151" s="854"/>
      <c r="AQ151" s="854"/>
      <c r="AR151" s="854"/>
      <c r="AS151" s="853" t="s">
        <v>308</v>
      </c>
      <c r="AT151" s="854"/>
      <c r="AU151" s="854"/>
      <c r="AV151" s="417" t="s">
        <v>337</v>
      </c>
      <c r="AW151" s="856" t="s">
        <v>355</v>
      </c>
      <c r="AX151" s="854"/>
      <c r="AY151" s="854"/>
      <c r="AZ151" s="854"/>
      <c r="BA151" s="854"/>
      <c r="BB151" s="854"/>
      <c r="BC151" s="418">
        <v>9021085821</v>
      </c>
      <c r="BD151" s="419">
        <v>0</v>
      </c>
      <c r="BE151" s="419">
        <v>0</v>
      </c>
      <c r="BF151" s="419">
        <v>0</v>
      </c>
      <c r="BG151" s="419">
        <v>0</v>
      </c>
      <c r="BH151" s="419">
        <v>0</v>
      </c>
      <c r="BI151" s="419">
        <v>0</v>
      </c>
      <c r="BJ151" s="419">
        <v>0</v>
      </c>
      <c r="BK151" s="419">
        <v>0</v>
      </c>
      <c r="BL151" s="419">
        <v>0</v>
      </c>
      <c r="BM151" s="419">
        <v>0</v>
      </c>
      <c r="BN151" s="419">
        <v>0</v>
      </c>
      <c r="BO151" s="419">
        <v>0</v>
      </c>
    </row>
    <row r="152" spans="1:67">
      <c r="B152" s="427" t="str">
        <f t="shared" si="29"/>
        <v>C</v>
      </c>
      <c r="N152" s="853" t="s">
        <v>118</v>
      </c>
      <c r="O152" s="854"/>
      <c r="P152" s="853"/>
      <c r="Q152" s="854"/>
      <c r="R152" s="853"/>
      <c r="S152" s="854"/>
      <c r="T152" s="853"/>
      <c r="U152" s="854"/>
      <c r="V152" s="853"/>
      <c r="W152" s="854"/>
      <c r="X152" s="854"/>
      <c r="Y152" s="853"/>
      <c r="Z152" s="854"/>
      <c r="AA152" s="854"/>
      <c r="AB152" s="853"/>
      <c r="AC152" s="854"/>
      <c r="AD152" s="853"/>
      <c r="AE152" s="854"/>
      <c r="AF152" s="855" t="s">
        <v>27</v>
      </c>
      <c r="AG152" s="854"/>
      <c r="AH152" s="854"/>
      <c r="AI152" s="854"/>
      <c r="AJ152" s="854"/>
      <c r="AK152" s="854"/>
      <c r="AL152" s="854"/>
      <c r="AM152" s="854"/>
      <c r="AN152" s="853" t="s">
        <v>307</v>
      </c>
      <c r="AO152" s="854"/>
      <c r="AP152" s="854"/>
      <c r="AQ152" s="854"/>
      <c r="AR152" s="854"/>
      <c r="AS152" s="853" t="s">
        <v>308</v>
      </c>
      <c r="AT152" s="854"/>
      <c r="AU152" s="854"/>
      <c r="AV152" s="417" t="s">
        <v>320</v>
      </c>
      <c r="AW152" s="856" t="s">
        <v>457</v>
      </c>
      <c r="AX152" s="854"/>
      <c r="AY152" s="854"/>
      <c r="AZ152" s="854"/>
      <c r="BA152" s="854"/>
      <c r="BB152" s="854"/>
      <c r="BC152" s="418">
        <v>2815325822</v>
      </c>
      <c r="BD152" s="418">
        <v>306000000</v>
      </c>
      <c r="BE152" s="418">
        <v>2509325822</v>
      </c>
      <c r="BF152" s="419">
        <v>0</v>
      </c>
      <c r="BG152" s="419">
        <v>0</v>
      </c>
      <c r="BH152" s="418">
        <v>306000000</v>
      </c>
      <c r="BI152" s="419">
        <v>0</v>
      </c>
      <c r="BJ152" s="419">
        <v>0</v>
      </c>
      <c r="BK152" s="419">
        <v>0</v>
      </c>
      <c r="BL152" s="419">
        <v>0</v>
      </c>
      <c r="BM152" s="419">
        <v>0</v>
      </c>
      <c r="BN152" s="419">
        <v>0</v>
      </c>
      <c r="BO152" s="419">
        <v>0</v>
      </c>
    </row>
    <row r="153" spans="1:67" ht="14.45" customHeight="1">
      <c r="B153" s="427" t="str">
        <f t="shared" si="29"/>
        <v>C</v>
      </c>
      <c r="C153" s="427" t="str">
        <f t="shared" si="30"/>
        <v>2502</v>
      </c>
      <c r="N153" s="853" t="s">
        <v>118</v>
      </c>
      <c r="O153" s="854"/>
      <c r="P153" s="853" t="s">
        <v>356</v>
      </c>
      <c r="Q153" s="854"/>
      <c r="R153" s="853"/>
      <c r="S153" s="854"/>
      <c r="T153" s="853"/>
      <c r="U153" s="854"/>
      <c r="V153" s="853"/>
      <c r="W153" s="854"/>
      <c r="X153" s="854"/>
      <c r="Y153" s="853"/>
      <c r="Z153" s="854"/>
      <c r="AA153" s="854"/>
      <c r="AB153" s="853"/>
      <c r="AC153" s="854"/>
      <c r="AD153" s="853"/>
      <c r="AE153" s="854"/>
      <c r="AF153" s="855" t="s">
        <v>357</v>
      </c>
      <c r="AG153" s="854"/>
      <c r="AH153" s="854"/>
      <c r="AI153" s="854"/>
      <c r="AJ153" s="854"/>
      <c r="AK153" s="854"/>
      <c r="AL153" s="854"/>
      <c r="AM153" s="854"/>
      <c r="AN153" s="853" t="s">
        <v>307</v>
      </c>
      <c r="AO153" s="854"/>
      <c r="AP153" s="854"/>
      <c r="AQ153" s="854"/>
      <c r="AR153" s="854"/>
      <c r="AS153" s="853" t="s">
        <v>308</v>
      </c>
      <c r="AT153" s="854"/>
      <c r="AU153" s="854"/>
      <c r="AV153" s="417" t="s">
        <v>84</v>
      </c>
      <c r="AW153" s="856" t="s">
        <v>309</v>
      </c>
      <c r="AX153" s="854"/>
      <c r="AY153" s="854"/>
      <c r="AZ153" s="854"/>
      <c r="BA153" s="854"/>
      <c r="BB153" s="854"/>
      <c r="BC153" s="418">
        <v>18223920000</v>
      </c>
      <c r="BD153" s="418">
        <v>194400000</v>
      </c>
      <c r="BE153" s="418">
        <v>2139995076</v>
      </c>
      <c r="BF153" s="419">
        <v>0</v>
      </c>
      <c r="BG153" s="418">
        <v>655331639</v>
      </c>
      <c r="BH153" s="418">
        <v>-460931639</v>
      </c>
      <c r="BI153" s="418">
        <v>1119027577</v>
      </c>
      <c r="BJ153" s="418">
        <v>-463695938</v>
      </c>
      <c r="BK153" s="418">
        <v>1050430827</v>
      </c>
      <c r="BL153" s="418">
        <v>68596750</v>
      </c>
      <c r="BM153" s="418">
        <v>1045459827</v>
      </c>
      <c r="BN153" s="418">
        <v>4971000</v>
      </c>
      <c r="BO153" s="418">
        <v>222260</v>
      </c>
    </row>
    <row r="154" spans="1:67">
      <c r="B154" s="427" t="str">
        <f t="shared" si="29"/>
        <v>C</v>
      </c>
      <c r="C154" s="427" t="str">
        <f t="shared" si="30"/>
        <v>2502</v>
      </c>
      <c r="N154" s="853" t="s">
        <v>118</v>
      </c>
      <c r="O154" s="854"/>
      <c r="P154" s="853" t="s">
        <v>356</v>
      </c>
      <c r="Q154" s="854"/>
      <c r="R154" s="853"/>
      <c r="S154" s="854"/>
      <c r="T154" s="853"/>
      <c r="U154" s="854"/>
      <c r="V154" s="853"/>
      <c r="W154" s="854"/>
      <c r="X154" s="854"/>
      <c r="Y154" s="853"/>
      <c r="Z154" s="854"/>
      <c r="AA154" s="854"/>
      <c r="AB154" s="853"/>
      <c r="AC154" s="854"/>
      <c r="AD154" s="853"/>
      <c r="AE154" s="854"/>
      <c r="AF154" s="855" t="s">
        <v>357</v>
      </c>
      <c r="AG154" s="854"/>
      <c r="AH154" s="854"/>
      <c r="AI154" s="854"/>
      <c r="AJ154" s="854"/>
      <c r="AK154" s="854"/>
      <c r="AL154" s="854"/>
      <c r="AM154" s="854"/>
      <c r="AN154" s="853" t="s">
        <v>307</v>
      </c>
      <c r="AO154" s="854"/>
      <c r="AP154" s="854"/>
      <c r="AQ154" s="854"/>
      <c r="AR154" s="854"/>
      <c r="AS154" s="853" t="s">
        <v>308</v>
      </c>
      <c r="AT154" s="854"/>
      <c r="AU154" s="854"/>
      <c r="AV154" s="417" t="s">
        <v>320</v>
      </c>
      <c r="AW154" s="856" t="s">
        <v>457</v>
      </c>
      <c r="AX154" s="854"/>
      <c r="AY154" s="854"/>
      <c r="AZ154" s="854"/>
      <c r="BA154" s="854"/>
      <c r="BB154" s="854"/>
      <c r="BC154" s="418">
        <v>2815325822</v>
      </c>
      <c r="BD154" s="418">
        <v>306000000</v>
      </c>
      <c r="BE154" s="418">
        <v>2509325822</v>
      </c>
      <c r="BF154" s="419">
        <v>0</v>
      </c>
      <c r="BG154" s="419">
        <v>0</v>
      </c>
      <c r="BH154" s="418">
        <v>306000000</v>
      </c>
      <c r="BI154" s="419">
        <v>0</v>
      </c>
      <c r="BJ154" s="419">
        <v>0</v>
      </c>
      <c r="BK154" s="419">
        <v>0</v>
      </c>
      <c r="BL154" s="419">
        <v>0</v>
      </c>
      <c r="BM154" s="419">
        <v>0</v>
      </c>
      <c r="BN154" s="419">
        <v>0</v>
      </c>
      <c r="BO154" s="419">
        <v>0</v>
      </c>
    </row>
    <row r="155" spans="1:67" ht="14.45" customHeight="1">
      <c r="B155" s="427" t="str">
        <f t="shared" si="29"/>
        <v>C</v>
      </c>
      <c r="C155" s="427" t="str">
        <f t="shared" si="30"/>
        <v>2502</v>
      </c>
      <c r="D155" s="427" t="str">
        <f t="shared" si="31"/>
        <v>1000</v>
      </c>
      <c r="N155" s="853" t="s">
        <v>118</v>
      </c>
      <c r="O155" s="854"/>
      <c r="P155" s="853" t="s">
        <v>356</v>
      </c>
      <c r="Q155" s="854"/>
      <c r="R155" s="853" t="s">
        <v>358</v>
      </c>
      <c r="S155" s="854"/>
      <c r="T155" s="853"/>
      <c r="U155" s="854"/>
      <c r="V155" s="853"/>
      <c r="W155" s="854"/>
      <c r="X155" s="854"/>
      <c r="Y155" s="853"/>
      <c r="Z155" s="854"/>
      <c r="AA155" s="854"/>
      <c r="AB155" s="853"/>
      <c r="AC155" s="854"/>
      <c r="AD155" s="853"/>
      <c r="AE155" s="854"/>
      <c r="AF155" s="855" t="s">
        <v>359</v>
      </c>
      <c r="AG155" s="854"/>
      <c r="AH155" s="854"/>
      <c r="AI155" s="854"/>
      <c r="AJ155" s="854"/>
      <c r="AK155" s="854"/>
      <c r="AL155" s="854"/>
      <c r="AM155" s="854"/>
      <c r="AN155" s="853" t="s">
        <v>307</v>
      </c>
      <c r="AO155" s="854"/>
      <c r="AP155" s="854"/>
      <c r="AQ155" s="854"/>
      <c r="AR155" s="854"/>
      <c r="AS155" s="853" t="s">
        <v>308</v>
      </c>
      <c r="AT155" s="854"/>
      <c r="AU155" s="854"/>
      <c r="AV155" s="417" t="s">
        <v>84</v>
      </c>
      <c r="AW155" s="856" t="s">
        <v>309</v>
      </c>
      <c r="AX155" s="854"/>
      <c r="AY155" s="854"/>
      <c r="AZ155" s="854"/>
      <c r="BA155" s="854"/>
      <c r="BB155" s="854"/>
      <c r="BC155" s="418">
        <v>18223920000</v>
      </c>
      <c r="BD155" s="418">
        <v>194400000</v>
      </c>
      <c r="BE155" s="418">
        <v>2139995076</v>
      </c>
      <c r="BF155" s="419">
        <v>0</v>
      </c>
      <c r="BG155" s="418">
        <v>655331639</v>
      </c>
      <c r="BH155" s="418">
        <v>-460931639</v>
      </c>
      <c r="BI155" s="418">
        <v>1119027577</v>
      </c>
      <c r="BJ155" s="418">
        <v>-463695938</v>
      </c>
      <c r="BK155" s="418">
        <v>1050430827</v>
      </c>
      <c r="BL155" s="418">
        <v>68596750</v>
      </c>
      <c r="BM155" s="418">
        <v>1045459827</v>
      </c>
      <c r="BN155" s="418">
        <v>4971000</v>
      </c>
      <c r="BO155" s="418">
        <v>222260</v>
      </c>
    </row>
    <row r="156" spans="1:67">
      <c r="B156" s="427" t="str">
        <f t="shared" si="29"/>
        <v>C</v>
      </c>
      <c r="C156" s="427" t="str">
        <f t="shared" si="30"/>
        <v>2502</v>
      </c>
      <c r="D156" s="427" t="str">
        <f t="shared" si="31"/>
        <v>1000</v>
      </c>
      <c r="N156" s="853" t="s">
        <v>118</v>
      </c>
      <c r="O156" s="854"/>
      <c r="P156" s="853" t="s">
        <v>356</v>
      </c>
      <c r="Q156" s="854"/>
      <c r="R156" s="853" t="s">
        <v>358</v>
      </c>
      <c r="S156" s="854"/>
      <c r="T156" s="853"/>
      <c r="U156" s="854"/>
      <c r="V156" s="853"/>
      <c r="W156" s="854"/>
      <c r="X156" s="854"/>
      <c r="Y156" s="853"/>
      <c r="Z156" s="854"/>
      <c r="AA156" s="854"/>
      <c r="AB156" s="853"/>
      <c r="AC156" s="854"/>
      <c r="AD156" s="853"/>
      <c r="AE156" s="854"/>
      <c r="AF156" s="855" t="s">
        <v>359</v>
      </c>
      <c r="AG156" s="854"/>
      <c r="AH156" s="854"/>
      <c r="AI156" s="854"/>
      <c r="AJ156" s="854"/>
      <c r="AK156" s="854"/>
      <c r="AL156" s="854"/>
      <c r="AM156" s="854"/>
      <c r="AN156" s="853" t="s">
        <v>307</v>
      </c>
      <c r="AO156" s="854"/>
      <c r="AP156" s="854"/>
      <c r="AQ156" s="854"/>
      <c r="AR156" s="854"/>
      <c r="AS156" s="853" t="s">
        <v>308</v>
      </c>
      <c r="AT156" s="854"/>
      <c r="AU156" s="854"/>
      <c r="AV156" s="417" t="s">
        <v>320</v>
      </c>
      <c r="AW156" s="856" t="s">
        <v>457</v>
      </c>
      <c r="AX156" s="854"/>
      <c r="AY156" s="854"/>
      <c r="AZ156" s="854"/>
      <c r="BA156" s="854"/>
      <c r="BB156" s="854"/>
      <c r="BC156" s="418">
        <v>2815325822</v>
      </c>
      <c r="BD156" s="418">
        <v>306000000</v>
      </c>
      <c r="BE156" s="418">
        <v>2509325822</v>
      </c>
      <c r="BF156" s="419">
        <v>0</v>
      </c>
      <c r="BG156" s="419">
        <v>0</v>
      </c>
      <c r="BH156" s="418">
        <v>306000000</v>
      </c>
      <c r="BI156" s="419">
        <v>0</v>
      </c>
      <c r="BJ156" s="419">
        <v>0</v>
      </c>
      <c r="BK156" s="419">
        <v>0</v>
      </c>
      <c r="BL156" s="419">
        <v>0</v>
      </c>
      <c r="BM156" s="419">
        <v>0</v>
      </c>
      <c r="BN156" s="419">
        <v>0</v>
      </c>
      <c r="BO156" s="419">
        <v>0</v>
      </c>
    </row>
    <row r="157" spans="1:67">
      <c r="B157" s="427" t="str">
        <f t="shared" si="29"/>
        <v>C</v>
      </c>
      <c r="C157" s="427" t="str">
        <f t="shared" si="30"/>
        <v>2502</v>
      </c>
      <c r="D157" s="427" t="str">
        <f t="shared" si="31"/>
        <v>1000</v>
      </c>
      <c r="E157" s="427" t="str">
        <f t="shared" si="32"/>
        <v>1</v>
      </c>
      <c r="F157" s="427">
        <f t="shared" si="43"/>
        <v>0</v>
      </c>
      <c r="G157" s="427">
        <f t="shared" si="44"/>
        <v>0</v>
      </c>
      <c r="H157" s="427">
        <f t="shared" ref="H157:H209" si="45">+AB157</f>
        <v>0</v>
      </c>
      <c r="N157" s="857" t="s">
        <v>118</v>
      </c>
      <c r="O157" s="854"/>
      <c r="P157" s="857" t="s">
        <v>356</v>
      </c>
      <c r="Q157" s="854"/>
      <c r="R157" s="857" t="s">
        <v>358</v>
      </c>
      <c r="S157" s="854"/>
      <c r="T157" s="857" t="s">
        <v>313</v>
      </c>
      <c r="U157" s="854"/>
      <c r="V157" s="857"/>
      <c r="W157" s="854"/>
      <c r="X157" s="854"/>
      <c r="Y157" s="857"/>
      <c r="Z157" s="854"/>
      <c r="AA157" s="854"/>
      <c r="AB157" s="857"/>
      <c r="AC157" s="854"/>
      <c r="AD157" s="857"/>
      <c r="AE157" s="854"/>
      <c r="AF157" s="858" t="s">
        <v>271</v>
      </c>
      <c r="AG157" s="854"/>
      <c r="AH157" s="854"/>
      <c r="AI157" s="854"/>
      <c r="AJ157" s="854"/>
      <c r="AK157" s="854"/>
      <c r="AL157" s="854"/>
      <c r="AM157" s="854"/>
      <c r="AN157" s="857" t="s">
        <v>307</v>
      </c>
      <c r="AO157" s="854"/>
      <c r="AP157" s="854"/>
      <c r="AQ157" s="854"/>
      <c r="AR157" s="854"/>
      <c r="AS157" s="857" t="s">
        <v>308</v>
      </c>
      <c r="AT157" s="854"/>
      <c r="AU157" s="854"/>
      <c r="AV157" s="420" t="s">
        <v>84</v>
      </c>
      <c r="AW157" s="859" t="s">
        <v>309</v>
      </c>
      <c r="AX157" s="854"/>
      <c r="AY157" s="854"/>
      <c r="AZ157" s="854"/>
      <c r="BA157" s="854"/>
      <c r="BB157" s="854"/>
      <c r="BC157" s="421">
        <v>1700000000</v>
      </c>
      <c r="BD157" s="421">
        <v>174400000</v>
      </c>
      <c r="BE157" s="421">
        <v>114600000</v>
      </c>
      <c r="BF157" s="422">
        <v>0</v>
      </c>
      <c r="BG157" s="421">
        <v>15409633</v>
      </c>
      <c r="BH157" s="421">
        <v>158990367</v>
      </c>
      <c r="BI157" s="421">
        <v>22538350</v>
      </c>
      <c r="BJ157" s="421">
        <v>-7128717</v>
      </c>
      <c r="BK157" s="421">
        <v>23268435</v>
      </c>
      <c r="BL157" s="421">
        <v>-730085</v>
      </c>
      <c r="BM157" s="421">
        <v>23268435</v>
      </c>
      <c r="BN157" s="422">
        <v>0</v>
      </c>
      <c r="BO157" s="422">
        <v>0</v>
      </c>
    </row>
    <row r="158" spans="1:67">
      <c r="B158" s="427" t="str">
        <f t="shared" si="29"/>
        <v>C</v>
      </c>
      <c r="C158" s="427" t="str">
        <f t="shared" si="30"/>
        <v>2502</v>
      </c>
      <c r="D158" s="427" t="str">
        <f t="shared" si="31"/>
        <v>1000</v>
      </c>
      <c r="E158" s="427" t="str">
        <f t="shared" si="32"/>
        <v>1</v>
      </c>
      <c r="F158" s="427">
        <f t="shared" si="43"/>
        <v>0</v>
      </c>
      <c r="G158" s="427">
        <f t="shared" si="44"/>
        <v>0</v>
      </c>
      <c r="H158" s="427">
        <f t="shared" si="45"/>
        <v>0</v>
      </c>
      <c r="N158" s="853" t="s">
        <v>118</v>
      </c>
      <c r="O158" s="854"/>
      <c r="P158" s="853" t="s">
        <v>356</v>
      </c>
      <c r="Q158" s="854"/>
      <c r="R158" s="853" t="s">
        <v>358</v>
      </c>
      <c r="S158" s="854"/>
      <c r="T158" s="853" t="s">
        <v>313</v>
      </c>
      <c r="U158" s="854"/>
      <c r="V158" s="853"/>
      <c r="W158" s="854"/>
      <c r="X158" s="854"/>
      <c r="Y158" s="853"/>
      <c r="Z158" s="854"/>
      <c r="AA158" s="854"/>
      <c r="AB158" s="853"/>
      <c r="AC158" s="854"/>
      <c r="AD158" s="853"/>
      <c r="AE158" s="854"/>
      <c r="AF158" s="855" t="s">
        <v>271</v>
      </c>
      <c r="AG158" s="854"/>
      <c r="AH158" s="854"/>
      <c r="AI158" s="854"/>
      <c r="AJ158" s="854"/>
      <c r="AK158" s="854"/>
      <c r="AL158" s="854"/>
      <c r="AM158" s="854"/>
      <c r="AN158" s="853" t="s">
        <v>307</v>
      </c>
      <c r="AO158" s="854"/>
      <c r="AP158" s="854"/>
      <c r="AQ158" s="854"/>
      <c r="AR158" s="854"/>
      <c r="AS158" s="853" t="s">
        <v>308</v>
      </c>
      <c r="AT158" s="854"/>
      <c r="AU158" s="854"/>
      <c r="AV158" s="417" t="s">
        <v>320</v>
      </c>
      <c r="AW158" s="856" t="s">
        <v>457</v>
      </c>
      <c r="AX158" s="854"/>
      <c r="AY158" s="854"/>
      <c r="AZ158" s="854"/>
      <c r="BA158" s="854"/>
      <c r="BB158" s="854"/>
      <c r="BC158" s="418">
        <v>2815325822</v>
      </c>
      <c r="BD158" s="418">
        <v>306000000</v>
      </c>
      <c r="BE158" s="418">
        <v>2509325822</v>
      </c>
      <c r="BF158" s="419">
        <v>0</v>
      </c>
      <c r="BG158" s="419">
        <v>0</v>
      </c>
      <c r="BH158" s="418">
        <v>306000000</v>
      </c>
      <c r="BI158" s="419">
        <v>0</v>
      </c>
      <c r="BJ158" s="419">
        <v>0</v>
      </c>
      <c r="BK158" s="419">
        <v>0</v>
      </c>
      <c r="BL158" s="419">
        <v>0</v>
      </c>
      <c r="BM158" s="419">
        <v>0</v>
      </c>
      <c r="BN158" s="419">
        <v>0</v>
      </c>
      <c r="BO158" s="419">
        <v>0</v>
      </c>
    </row>
    <row r="159" spans="1:67" ht="14.45" customHeight="1">
      <c r="B159" s="427" t="str">
        <f t="shared" si="29"/>
        <v>C</v>
      </c>
      <c r="C159" s="427" t="str">
        <f t="shared" si="30"/>
        <v>2502</v>
      </c>
      <c r="D159" s="427" t="str">
        <f t="shared" si="31"/>
        <v>1000</v>
      </c>
      <c r="E159" s="427" t="str">
        <f t="shared" si="32"/>
        <v>1</v>
      </c>
      <c r="F159" s="427" t="str">
        <f t="shared" si="43"/>
        <v>0</v>
      </c>
      <c r="G159" s="427">
        <f t="shared" si="44"/>
        <v>0</v>
      </c>
      <c r="H159" s="427">
        <f t="shared" si="45"/>
        <v>0</v>
      </c>
      <c r="N159" s="853" t="s">
        <v>118</v>
      </c>
      <c r="O159" s="854"/>
      <c r="P159" s="853" t="s">
        <v>356</v>
      </c>
      <c r="Q159" s="854"/>
      <c r="R159" s="853" t="s">
        <v>358</v>
      </c>
      <c r="S159" s="854"/>
      <c r="T159" s="853" t="s">
        <v>313</v>
      </c>
      <c r="U159" s="854"/>
      <c r="V159" s="853" t="s">
        <v>314</v>
      </c>
      <c r="W159" s="854"/>
      <c r="X159" s="854"/>
      <c r="Y159" s="853"/>
      <c r="Z159" s="854"/>
      <c r="AA159" s="854"/>
      <c r="AB159" s="853"/>
      <c r="AC159" s="854"/>
      <c r="AD159" s="853"/>
      <c r="AE159" s="854"/>
      <c r="AF159" s="855" t="s">
        <v>271</v>
      </c>
      <c r="AG159" s="854"/>
      <c r="AH159" s="854"/>
      <c r="AI159" s="854"/>
      <c r="AJ159" s="854"/>
      <c r="AK159" s="854"/>
      <c r="AL159" s="854"/>
      <c r="AM159" s="854"/>
      <c r="AN159" s="853" t="s">
        <v>307</v>
      </c>
      <c r="AO159" s="854"/>
      <c r="AP159" s="854"/>
      <c r="AQ159" s="854"/>
      <c r="AR159" s="854"/>
      <c r="AS159" s="853" t="s">
        <v>308</v>
      </c>
      <c r="AT159" s="854"/>
      <c r="AU159" s="854"/>
      <c r="AV159" s="417" t="s">
        <v>84</v>
      </c>
      <c r="AW159" s="856" t="s">
        <v>309</v>
      </c>
      <c r="AX159" s="854"/>
      <c r="AY159" s="854"/>
      <c r="AZ159" s="854"/>
      <c r="BA159" s="854"/>
      <c r="BB159" s="854"/>
      <c r="BC159" s="418">
        <v>1300000000</v>
      </c>
      <c r="BD159" s="418">
        <v>174400000</v>
      </c>
      <c r="BE159" s="418">
        <v>114600000</v>
      </c>
      <c r="BF159" s="419">
        <v>0</v>
      </c>
      <c r="BG159" s="418">
        <v>15409633</v>
      </c>
      <c r="BH159" s="418">
        <v>158990367</v>
      </c>
      <c r="BI159" s="418">
        <v>22538350</v>
      </c>
      <c r="BJ159" s="418">
        <v>-7128717</v>
      </c>
      <c r="BK159" s="418">
        <v>23268435</v>
      </c>
      <c r="BL159" s="418">
        <v>-730085</v>
      </c>
      <c r="BM159" s="418">
        <v>23268435</v>
      </c>
      <c r="BN159" s="419">
        <v>0</v>
      </c>
      <c r="BO159" s="419">
        <v>0</v>
      </c>
    </row>
    <row r="160" spans="1:67">
      <c r="B160" s="427" t="str">
        <f t="shared" si="29"/>
        <v>C</v>
      </c>
      <c r="C160" s="427" t="str">
        <f t="shared" si="30"/>
        <v>2502</v>
      </c>
      <c r="D160" s="427" t="str">
        <f t="shared" si="31"/>
        <v>1000</v>
      </c>
      <c r="E160" s="427" t="str">
        <f t="shared" si="32"/>
        <v>1</v>
      </c>
      <c r="F160" s="427" t="str">
        <f t="shared" si="43"/>
        <v>0</v>
      </c>
      <c r="G160" s="427">
        <f t="shared" si="44"/>
        <v>0</v>
      </c>
      <c r="H160" s="427">
        <f t="shared" si="45"/>
        <v>0</v>
      </c>
      <c r="N160" s="853" t="s">
        <v>118</v>
      </c>
      <c r="O160" s="854"/>
      <c r="P160" s="853" t="s">
        <v>356</v>
      </c>
      <c r="Q160" s="854"/>
      <c r="R160" s="853" t="s">
        <v>358</v>
      </c>
      <c r="S160" s="854"/>
      <c r="T160" s="853" t="s">
        <v>313</v>
      </c>
      <c r="U160" s="854"/>
      <c r="V160" s="853" t="s">
        <v>314</v>
      </c>
      <c r="W160" s="854"/>
      <c r="X160" s="854"/>
      <c r="Y160" s="853"/>
      <c r="Z160" s="854"/>
      <c r="AA160" s="854"/>
      <c r="AB160" s="853"/>
      <c r="AC160" s="854"/>
      <c r="AD160" s="853"/>
      <c r="AE160" s="854"/>
      <c r="AF160" s="855" t="s">
        <v>271</v>
      </c>
      <c r="AG160" s="854"/>
      <c r="AH160" s="854"/>
      <c r="AI160" s="854"/>
      <c r="AJ160" s="854"/>
      <c r="AK160" s="854"/>
      <c r="AL160" s="854"/>
      <c r="AM160" s="854"/>
      <c r="AN160" s="853" t="s">
        <v>307</v>
      </c>
      <c r="AO160" s="854"/>
      <c r="AP160" s="854"/>
      <c r="AQ160" s="854"/>
      <c r="AR160" s="854"/>
      <c r="AS160" s="853" t="s">
        <v>308</v>
      </c>
      <c r="AT160" s="854"/>
      <c r="AU160" s="854"/>
      <c r="AV160" s="417" t="s">
        <v>320</v>
      </c>
      <c r="AW160" s="856" t="s">
        <v>457</v>
      </c>
      <c r="AX160" s="854"/>
      <c r="AY160" s="854"/>
      <c r="AZ160" s="854"/>
      <c r="BA160" s="854"/>
      <c r="BB160" s="854"/>
      <c r="BC160" s="418">
        <v>2815325822</v>
      </c>
      <c r="BD160" s="418">
        <v>306000000</v>
      </c>
      <c r="BE160" s="418">
        <v>2509325822</v>
      </c>
      <c r="BF160" s="419">
        <v>0</v>
      </c>
      <c r="BG160" s="419">
        <v>0</v>
      </c>
      <c r="BH160" s="418">
        <v>306000000</v>
      </c>
      <c r="BI160" s="419">
        <v>0</v>
      </c>
      <c r="BJ160" s="419">
        <v>0</v>
      </c>
      <c r="BK160" s="419">
        <v>0</v>
      </c>
      <c r="BL160" s="419">
        <v>0</v>
      </c>
      <c r="BM160" s="419">
        <v>0</v>
      </c>
      <c r="BN160" s="419">
        <v>0</v>
      </c>
      <c r="BO160" s="419">
        <v>0</v>
      </c>
    </row>
    <row r="161" spans="1:67" ht="14.45" customHeight="1">
      <c r="B161" s="427" t="str">
        <f t="shared" si="29"/>
        <v>C</v>
      </c>
      <c r="C161" s="427" t="str">
        <f t="shared" si="30"/>
        <v>2502</v>
      </c>
      <c r="D161" s="427" t="str">
        <f t="shared" si="31"/>
        <v>1000</v>
      </c>
      <c r="E161" s="427" t="str">
        <f t="shared" si="32"/>
        <v>1</v>
      </c>
      <c r="F161" s="427" t="str">
        <f t="shared" si="43"/>
        <v>0</v>
      </c>
      <c r="G161" s="427" t="str">
        <f t="shared" si="44"/>
        <v>2</v>
      </c>
      <c r="H161" s="427">
        <f t="shared" si="45"/>
        <v>0</v>
      </c>
      <c r="N161" s="853" t="s">
        <v>118</v>
      </c>
      <c r="O161" s="854"/>
      <c r="P161" s="853" t="s">
        <v>356</v>
      </c>
      <c r="Q161" s="854"/>
      <c r="R161" s="853" t="s">
        <v>358</v>
      </c>
      <c r="S161" s="854"/>
      <c r="T161" s="853" t="s">
        <v>313</v>
      </c>
      <c r="U161" s="854"/>
      <c r="V161" s="853" t="s">
        <v>314</v>
      </c>
      <c r="W161" s="854"/>
      <c r="X161" s="854"/>
      <c r="Y161" s="853" t="s">
        <v>316</v>
      </c>
      <c r="Z161" s="854"/>
      <c r="AA161" s="854"/>
      <c r="AB161" s="853"/>
      <c r="AC161" s="854"/>
      <c r="AD161" s="853"/>
      <c r="AE161" s="854"/>
      <c r="AF161" s="855" t="s">
        <v>360</v>
      </c>
      <c r="AG161" s="854"/>
      <c r="AH161" s="854"/>
      <c r="AI161" s="854"/>
      <c r="AJ161" s="854"/>
      <c r="AK161" s="854"/>
      <c r="AL161" s="854"/>
      <c r="AM161" s="854"/>
      <c r="AN161" s="853" t="s">
        <v>307</v>
      </c>
      <c r="AO161" s="854"/>
      <c r="AP161" s="854"/>
      <c r="AQ161" s="854"/>
      <c r="AR161" s="854"/>
      <c r="AS161" s="853" t="s">
        <v>308</v>
      </c>
      <c r="AT161" s="854"/>
      <c r="AU161" s="854"/>
      <c r="AV161" s="417" t="s">
        <v>84</v>
      </c>
      <c r="AW161" s="856" t="s">
        <v>309</v>
      </c>
      <c r="AX161" s="854"/>
      <c r="AY161" s="854"/>
      <c r="AZ161" s="854"/>
      <c r="BA161" s="854"/>
      <c r="BB161" s="854"/>
      <c r="BC161" s="418">
        <v>1300000000</v>
      </c>
      <c r="BD161" s="418">
        <v>174400000</v>
      </c>
      <c r="BE161" s="418">
        <v>114600000</v>
      </c>
      <c r="BF161" s="419">
        <v>0</v>
      </c>
      <c r="BG161" s="418">
        <v>15409633</v>
      </c>
      <c r="BH161" s="418">
        <v>158990367</v>
      </c>
      <c r="BI161" s="418">
        <v>22538350</v>
      </c>
      <c r="BJ161" s="418">
        <v>-7128717</v>
      </c>
      <c r="BK161" s="418">
        <v>23268435</v>
      </c>
      <c r="BL161" s="418">
        <v>-730085</v>
      </c>
      <c r="BM161" s="418">
        <v>23268435</v>
      </c>
      <c r="BN161" s="419">
        <v>0</v>
      </c>
      <c r="BO161" s="419">
        <v>0</v>
      </c>
    </row>
    <row r="162" spans="1:67" s="433" customFormat="1">
      <c r="A162" s="433" t="str">
        <f>+B162&amp;"-"&amp;C162&amp;"-"&amp;D162&amp;"-"&amp;E162&amp;"-"&amp;F162&amp;"-"&amp;G162&amp;"-"&amp;H162&amp;"-"&amp;AV162</f>
        <v>C-2502-1000-1-0-2-1-10</v>
      </c>
      <c r="B162" s="434" t="str">
        <f t="shared" si="29"/>
        <v>C</v>
      </c>
      <c r="C162" s="434" t="str">
        <f t="shared" si="30"/>
        <v>2502</v>
      </c>
      <c r="D162" s="434" t="str">
        <f t="shared" si="31"/>
        <v>1000</v>
      </c>
      <c r="E162" s="434" t="str">
        <f t="shared" si="32"/>
        <v>1</v>
      </c>
      <c r="F162" s="434" t="str">
        <f t="shared" si="43"/>
        <v>0</v>
      </c>
      <c r="G162" s="434" t="str">
        <f t="shared" si="44"/>
        <v>2</v>
      </c>
      <c r="H162" s="434" t="str">
        <f t="shared" si="45"/>
        <v>1</v>
      </c>
      <c r="I162" s="434"/>
      <c r="J162" s="434"/>
      <c r="K162" s="434"/>
      <c r="M162" s="447"/>
      <c r="N162" s="849" t="s">
        <v>118</v>
      </c>
      <c r="O162" s="850"/>
      <c r="P162" s="849" t="s">
        <v>356</v>
      </c>
      <c r="Q162" s="850"/>
      <c r="R162" s="849" t="s">
        <v>358</v>
      </c>
      <c r="S162" s="850"/>
      <c r="T162" s="849" t="s">
        <v>313</v>
      </c>
      <c r="U162" s="850"/>
      <c r="V162" s="849" t="s">
        <v>314</v>
      </c>
      <c r="W162" s="850"/>
      <c r="X162" s="850"/>
      <c r="Y162" s="849" t="s">
        <v>316</v>
      </c>
      <c r="Z162" s="850"/>
      <c r="AA162" s="850"/>
      <c r="AB162" s="849" t="s">
        <v>313</v>
      </c>
      <c r="AC162" s="850"/>
      <c r="AD162" s="849"/>
      <c r="AE162" s="850"/>
      <c r="AF162" s="852" t="s">
        <v>366</v>
      </c>
      <c r="AG162" s="850"/>
      <c r="AH162" s="850"/>
      <c r="AI162" s="850"/>
      <c r="AJ162" s="850"/>
      <c r="AK162" s="850"/>
      <c r="AL162" s="850"/>
      <c r="AM162" s="850"/>
      <c r="AN162" s="849" t="s">
        <v>307</v>
      </c>
      <c r="AO162" s="850"/>
      <c r="AP162" s="850"/>
      <c r="AQ162" s="850"/>
      <c r="AR162" s="850"/>
      <c r="AS162" s="849" t="s">
        <v>308</v>
      </c>
      <c r="AT162" s="850"/>
      <c r="AU162" s="850"/>
      <c r="AV162" s="435" t="s">
        <v>84</v>
      </c>
      <c r="AW162" s="851" t="s">
        <v>309</v>
      </c>
      <c r="AX162" s="850"/>
      <c r="AY162" s="850"/>
      <c r="AZ162" s="850"/>
      <c r="BA162" s="850"/>
      <c r="BB162" s="850"/>
      <c r="BC162" s="436">
        <v>197200000</v>
      </c>
      <c r="BD162" s="436">
        <v>174400000</v>
      </c>
      <c r="BE162" s="436">
        <v>22800000</v>
      </c>
      <c r="BF162" s="437">
        <v>0</v>
      </c>
      <c r="BG162" s="437">
        <v>0</v>
      </c>
      <c r="BH162" s="436">
        <v>174400000</v>
      </c>
      <c r="BI162" s="437">
        <v>0</v>
      </c>
      <c r="BJ162" s="437">
        <v>0</v>
      </c>
      <c r="BK162" s="437">
        <v>0</v>
      </c>
      <c r="BL162" s="437">
        <v>0</v>
      </c>
      <c r="BM162" s="437">
        <v>0</v>
      </c>
      <c r="BN162" s="437">
        <v>0</v>
      </c>
      <c r="BO162" s="437">
        <v>0</v>
      </c>
    </row>
    <row r="163" spans="1:67" s="433" customFormat="1">
      <c r="A163" s="433" t="str">
        <f t="shared" ref="A163:A173" si="46">+B163&amp;"-"&amp;C163&amp;"-"&amp;D163&amp;"-"&amp;E163&amp;"-"&amp;F163&amp;"-"&amp;G163&amp;"-"&amp;H163&amp;"-"&amp;AV163</f>
        <v>C-2502-1000-1-0-2-2-10</v>
      </c>
      <c r="B163" s="434" t="str">
        <f t="shared" si="29"/>
        <v>C</v>
      </c>
      <c r="C163" s="434" t="str">
        <f t="shared" si="30"/>
        <v>2502</v>
      </c>
      <c r="D163" s="434" t="str">
        <f t="shared" si="31"/>
        <v>1000</v>
      </c>
      <c r="E163" s="434" t="str">
        <f t="shared" si="32"/>
        <v>1</v>
      </c>
      <c r="F163" s="434" t="str">
        <f t="shared" si="43"/>
        <v>0</v>
      </c>
      <c r="G163" s="434" t="str">
        <f t="shared" si="44"/>
        <v>2</v>
      </c>
      <c r="H163" s="434" t="str">
        <f t="shared" si="45"/>
        <v>2</v>
      </c>
      <c r="I163" s="434"/>
      <c r="J163" s="434"/>
      <c r="K163" s="434"/>
      <c r="M163" s="447"/>
      <c r="N163" s="849" t="s">
        <v>118</v>
      </c>
      <c r="O163" s="850"/>
      <c r="P163" s="849" t="s">
        <v>356</v>
      </c>
      <c r="Q163" s="850"/>
      <c r="R163" s="849" t="s">
        <v>358</v>
      </c>
      <c r="S163" s="850"/>
      <c r="T163" s="849" t="s">
        <v>313</v>
      </c>
      <c r="U163" s="850"/>
      <c r="V163" s="849" t="s">
        <v>314</v>
      </c>
      <c r="W163" s="850"/>
      <c r="X163" s="850"/>
      <c r="Y163" s="849" t="s">
        <v>316</v>
      </c>
      <c r="Z163" s="850"/>
      <c r="AA163" s="850"/>
      <c r="AB163" s="849" t="s">
        <v>316</v>
      </c>
      <c r="AC163" s="850"/>
      <c r="AD163" s="849"/>
      <c r="AE163" s="850"/>
      <c r="AF163" s="852" t="s">
        <v>361</v>
      </c>
      <c r="AG163" s="850"/>
      <c r="AH163" s="850"/>
      <c r="AI163" s="850"/>
      <c r="AJ163" s="850"/>
      <c r="AK163" s="850"/>
      <c r="AL163" s="850"/>
      <c r="AM163" s="850"/>
      <c r="AN163" s="849" t="s">
        <v>307</v>
      </c>
      <c r="AO163" s="850"/>
      <c r="AP163" s="850"/>
      <c r="AQ163" s="850"/>
      <c r="AR163" s="850"/>
      <c r="AS163" s="849" t="s">
        <v>308</v>
      </c>
      <c r="AT163" s="850"/>
      <c r="AU163" s="850"/>
      <c r="AV163" s="435" t="s">
        <v>84</v>
      </c>
      <c r="AW163" s="851" t="s">
        <v>309</v>
      </c>
      <c r="AX163" s="850"/>
      <c r="AY163" s="850"/>
      <c r="AZ163" s="850"/>
      <c r="BA163" s="850"/>
      <c r="BB163" s="850"/>
      <c r="BC163" s="436">
        <v>135600000</v>
      </c>
      <c r="BD163" s="437">
        <v>0</v>
      </c>
      <c r="BE163" s="436">
        <v>30600000</v>
      </c>
      <c r="BF163" s="437">
        <v>0</v>
      </c>
      <c r="BG163" s="437">
        <v>0</v>
      </c>
      <c r="BH163" s="437">
        <v>0</v>
      </c>
      <c r="BI163" s="436">
        <v>20000000</v>
      </c>
      <c r="BJ163" s="436">
        <v>-20000000</v>
      </c>
      <c r="BK163" s="436">
        <v>20000000</v>
      </c>
      <c r="BL163" s="437">
        <v>0</v>
      </c>
      <c r="BM163" s="436">
        <v>20000000</v>
      </c>
      <c r="BN163" s="437">
        <v>0</v>
      </c>
      <c r="BO163" s="437">
        <v>0</v>
      </c>
    </row>
    <row r="164" spans="1:67" s="433" customFormat="1">
      <c r="A164" s="433" t="str">
        <f t="shared" si="46"/>
        <v>C-2502-1000-1-0-2-3-10</v>
      </c>
      <c r="B164" s="434" t="str">
        <f t="shared" si="29"/>
        <v>C</v>
      </c>
      <c r="C164" s="434" t="str">
        <f t="shared" si="30"/>
        <v>2502</v>
      </c>
      <c r="D164" s="434" t="str">
        <f t="shared" si="31"/>
        <v>1000</v>
      </c>
      <c r="E164" s="434" t="str">
        <f t="shared" si="32"/>
        <v>1</v>
      </c>
      <c r="F164" s="434" t="str">
        <f t="shared" si="43"/>
        <v>0</v>
      </c>
      <c r="G164" s="434" t="str">
        <f t="shared" si="44"/>
        <v>2</v>
      </c>
      <c r="H164" s="434" t="str">
        <f t="shared" si="45"/>
        <v>3</v>
      </c>
      <c r="I164" s="434"/>
      <c r="J164" s="434"/>
      <c r="K164" s="434"/>
      <c r="M164" s="447"/>
      <c r="N164" s="849" t="s">
        <v>118</v>
      </c>
      <c r="O164" s="850"/>
      <c r="P164" s="849" t="s">
        <v>356</v>
      </c>
      <c r="Q164" s="850"/>
      <c r="R164" s="849" t="s">
        <v>358</v>
      </c>
      <c r="S164" s="850"/>
      <c r="T164" s="849" t="s">
        <v>313</v>
      </c>
      <c r="U164" s="850"/>
      <c r="V164" s="849" t="s">
        <v>314</v>
      </c>
      <c r="W164" s="850"/>
      <c r="X164" s="850"/>
      <c r="Y164" s="849" t="s">
        <v>316</v>
      </c>
      <c r="Z164" s="850"/>
      <c r="AA164" s="850"/>
      <c r="AB164" s="849" t="s">
        <v>323</v>
      </c>
      <c r="AC164" s="850"/>
      <c r="AD164" s="849"/>
      <c r="AE164" s="850"/>
      <c r="AF164" s="852" t="s">
        <v>362</v>
      </c>
      <c r="AG164" s="850"/>
      <c r="AH164" s="850"/>
      <c r="AI164" s="850"/>
      <c r="AJ164" s="850"/>
      <c r="AK164" s="850"/>
      <c r="AL164" s="850"/>
      <c r="AM164" s="850"/>
      <c r="AN164" s="849" t="s">
        <v>307</v>
      </c>
      <c r="AO164" s="850"/>
      <c r="AP164" s="850"/>
      <c r="AQ164" s="850"/>
      <c r="AR164" s="850"/>
      <c r="AS164" s="849" t="s">
        <v>308</v>
      </c>
      <c r="AT164" s="850"/>
      <c r="AU164" s="850"/>
      <c r="AV164" s="435" t="s">
        <v>84</v>
      </c>
      <c r="AW164" s="851" t="s">
        <v>309</v>
      </c>
      <c r="AX164" s="850"/>
      <c r="AY164" s="850"/>
      <c r="AZ164" s="850"/>
      <c r="BA164" s="850"/>
      <c r="BB164" s="850"/>
      <c r="BC164" s="436">
        <v>341600000</v>
      </c>
      <c r="BD164" s="437">
        <v>0</v>
      </c>
      <c r="BE164" s="437">
        <v>0</v>
      </c>
      <c r="BF164" s="437">
        <v>0</v>
      </c>
      <c r="BG164" s="437">
        <v>0</v>
      </c>
      <c r="BH164" s="437">
        <v>0</v>
      </c>
      <c r="BI164" s="437">
        <v>0</v>
      </c>
      <c r="BJ164" s="437">
        <v>0</v>
      </c>
      <c r="BK164" s="436">
        <v>3268435</v>
      </c>
      <c r="BL164" s="436">
        <v>-3268435</v>
      </c>
      <c r="BM164" s="436">
        <v>3268435</v>
      </c>
      <c r="BN164" s="437">
        <v>0</v>
      </c>
      <c r="BO164" s="437">
        <v>0</v>
      </c>
    </row>
    <row r="165" spans="1:67" s="433" customFormat="1" ht="14.45" customHeight="1">
      <c r="A165" s="433" t="str">
        <f t="shared" si="46"/>
        <v>C-2502-1000-1-0-2-4-10</v>
      </c>
      <c r="B165" s="434" t="str">
        <f t="shared" si="29"/>
        <v>C</v>
      </c>
      <c r="C165" s="434" t="str">
        <f t="shared" si="30"/>
        <v>2502</v>
      </c>
      <c r="D165" s="434" t="str">
        <f t="shared" si="31"/>
        <v>1000</v>
      </c>
      <c r="E165" s="434" t="str">
        <f t="shared" si="32"/>
        <v>1</v>
      </c>
      <c r="F165" s="434" t="str">
        <f t="shared" si="43"/>
        <v>0</v>
      </c>
      <c r="G165" s="434" t="str">
        <f t="shared" si="44"/>
        <v>2</v>
      </c>
      <c r="H165" s="434" t="str">
        <f t="shared" si="45"/>
        <v>4</v>
      </c>
      <c r="I165" s="434"/>
      <c r="J165" s="434"/>
      <c r="K165" s="434"/>
      <c r="M165" s="447"/>
      <c r="N165" s="849" t="s">
        <v>118</v>
      </c>
      <c r="O165" s="850"/>
      <c r="P165" s="849" t="s">
        <v>356</v>
      </c>
      <c r="Q165" s="850"/>
      <c r="R165" s="849" t="s">
        <v>358</v>
      </c>
      <c r="S165" s="850"/>
      <c r="T165" s="849" t="s">
        <v>313</v>
      </c>
      <c r="U165" s="850"/>
      <c r="V165" s="849" t="s">
        <v>314</v>
      </c>
      <c r="W165" s="850"/>
      <c r="X165" s="850"/>
      <c r="Y165" s="849" t="s">
        <v>316</v>
      </c>
      <c r="Z165" s="850"/>
      <c r="AA165" s="850"/>
      <c r="AB165" s="849" t="s">
        <v>317</v>
      </c>
      <c r="AC165" s="850"/>
      <c r="AD165" s="849"/>
      <c r="AE165" s="850"/>
      <c r="AF165" s="852" t="s">
        <v>103</v>
      </c>
      <c r="AG165" s="850"/>
      <c r="AH165" s="850"/>
      <c r="AI165" s="850"/>
      <c r="AJ165" s="850"/>
      <c r="AK165" s="850"/>
      <c r="AL165" s="850"/>
      <c r="AM165" s="850"/>
      <c r="AN165" s="849" t="s">
        <v>307</v>
      </c>
      <c r="AO165" s="850"/>
      <c r="AP165" s="850"/>
      <c r="AQ165" s="850"/>
      <c r="AR165" s="850"/>
      <c r="AS165" s="849" t="s">
        <v>308</v>
      </c>
      <c r="AT165" s="850"/>
      <c r="AU165" s="850"/>
      <c r="AV165" s="435" t="s">
        <v>84</v>
      </c>
      <c r="AW165" s="851" t="s">
        <v>309</v>
      </c>
      <c r="AX165" s="850"/>
      <c r="AY165" s="850"/>
      <c r="AZ165" s="850"/>
      <c r="BA165" s="850"/>
      <c r="BB165" s="850"/>
      <c r="BC165" s="436">
        <v>394400000</v>
      </c>
      <c r="BD165" s="437">
        <v>0</v>
      </c>
      <c r="BE165" s="437">
        <v>0</v>
      </c>
      <c r="BF165" s="437">
        <v>0</v>
      </c>
      <c r="BG165" s="436">
        <v>15409633</v>
      </c>
      <c r="BH165" s="436">
        <v>-15409633</v>
      </c>
      <c r="BI165" s="436">
        <v>2538350</v>
      </c>
      <c r="BJ165" s="436">
        <v>12871283</v>
      </c>
      <c r="BK165" s="437">
        <v>0</v>
      </c>
      <c r="BL165" s="436">
        <v>2538350</v>
      </c>
      <c r="BM165" s="437">
        <v>0</v>
      </c>
      <c r="BN165" s="437">
        <v>0</v>
      </c>
      <c r="BO165" s="437">
        <v>0</v>
      </c>
    </row>
    <row r="166" spans="1:67" s="433" customFormat="1">
      <c r="A166" s="433" t="str">
        <f t="shared" si="46"/>
        <v>C-2502-1000-1-0-2-6-10</v>
      </c>
      <c r="B166" s="434" t="str">
        <f t="shared" si="29"/>
        <v>C</v>
      </c>
      <c r="C166" s="434" t="str">
        <f t="shared" si="30"/>
        <v>2502</v>
      </c>
      <c r="D166" s="434" t="str">
        <f t="shared" si="31"/>
        <v>1000</v>
      </c>
      <c r="E166" s="434" t="str">
        <f t="shared" si="32"/>
        <v>1</v>
      </c>
      <c r="F166" s="434" t="str">
        <f t="shared" si="43"/>
        <v>0</v>
      </c>
      <c r="G166" s="434" t="str">
        <f t="shared" si="44"/>
        <v>2</v>
      </c>
      <c r="H166" s="434" t="str">
        <f t="shared" si="45"/>
        <v>6</v>
      </c>
      <c r="I166" s="434"/>
      <c r="J166" s="434"/>
      <c r="K166" s="434"/>
      <c r="M166" s="447"/>
      <c r="N166" s="849" t="s">
        <v>118</v>
      </c>
      <c r="O166" s="850"/>
      <c r="P166" s="849" t="s">
        <v>356</v>
      </c>
      <c r="Q166" s="850"/>
      <c r="R166" s="849" t="s">
        <v>358</v>
      </c>
      <c r="S166" s="850"/>
      <c r="T166" s="849" t="s">
        <v>313</v>
      </c>
      <c r="U166" s="850"/>
      <c r="V166" s="849" t="s">
        <v>314</v>
      </c>
      <c r="W166" s="850"/>
      <c r="X166" s="850"/>
      <c r="Y166" s="849" t="s">
        <v>316</v>
      </c>
      <c r="Z166" s="850"/>
      <c r="AA166" s="850"/>
      <c r="AB166" s="849" t="s">
        <v>326</v>
      </c>
      <c r="AC166" s="850"/>
      <c r="AD166" s="849"/>
      <c r="AE166" s="850"/>
      <c r="AF166" s="852" t="s">
        <v>363</v>
      </c>
      <c r="AG166" s="850"/>
      <c r="AH166" s="850"/>
      <c r="AI166" s="850"/>
      <c r="AJ166" s="850"/>
      <c r="AK166" s="850"/>
      <c r="AL166" s="850"/>
      <c r="AM166" s="850"/>
      <c r="AN166" s="849" t="s">
        <v>307</v>
      </c>
      <c r="AO166" s="850"/>
      <c r="AP166" s="850"/>
      <c r="AQ166" s="850"/>
      <c r="AR166" s="850"/>
      <c r="AS166" s="849" t="s">
        <v>308</v>
      </c>
      <c r="AT166" s="850"/>
      <c r="AU166" s="850"/>
      <c r="AV166" s="435" t="s">
        <v>84</v>
      </c>
      <c r="AW166" s="851" t="s">
        <v>309</v>
      </c>
      <c r="AX166" s="850"/>
      <c r="AY166" s="850"/>
      <c r="AZ166" s="850"/>
      <c r="BA166" s="850"/>
      <c r="BB166" s="850"/>
      <c r="BC166" s="436">
        <v>230000000</v>
      </c>
      <c r="BD166" s="437">
        <v>0</v>
      </c>
      <c r="BE166" s="436">
        <v>60000000</v>
      </c>
      <c r="BF166" s="437">
        <v>0</v>
      </c>
      <c r="BG166" s="437">
        <v>0</v>
      </c>
      <c r="BH166" s="437">
        <v>0</v>
      </c>
      <c r="BI166" s="437">
        <v>0</v>
      </c>
      <c r="BJ166" s="437">
        <v>0</v>
      </c>
      <c r="BK166" s="437">
        <v>0</v>
      </c>
      <c r="BL166" s="437">
        <v>0</v>
      </c>
      <c r="BM166" s="437">
        <v>0</v>
      </c>
      <c r="BN166" s="437">
        <v>0</v>
      </c>
      <c r="BO166" s="437">
        <v>0</v>
      </c>
    </row>
    <row r="167" spans="1:67" s="433" customFormat="1">
      <c r="A167" s="433" t="str">
        <f t="shared" si="46"/>
        <v>C-2502-1000-1-0-2-11-10</v>
      </c>
      <c r="B167" s="434" t="str">
        <f t="shared" si="29"/>
        <v>C</v>
      </c>
      <c r="C167" s="434" t="str">
        <f t="shared" si="30"/>
        <v>2502</v>
      </c>
      <c r="D167" s="434" t="str">
        <f t="shared" si="31"/>
        <v>1000</v>
      </c>
      <c r="E167" s="434" t="str">
        <f t="shared" si="32"/>
        <v>1</v>
      </c>
      <c r="F167" s="434" t="str">
        <f t="shared" si="43"/>
        <v>0</v>
      </c>
      <c r="G167" s="434" t="str">
        <f t="shared" si="44"/>
        <v>2</v>
      </c>
      <c r="H167" s="434" t="str">
        <f t="shared" si="45"/>
        <v>11</v>
      </c>
      <c r="I167" s="434"/>
      <c r="J167" s="434"/>
      <c r="K167" s="434"/>
      <c r="M167" s="447"/>
      <c r="N167" s="849" t="s">
        <v>118</v>
      </c>
      <c r="O167" s="850"/>
      <c r="P167" s="849" t="s">
        <v>356</v>
      </c>
      <c r="Q167" s="850"/>
      <c r="R167" s="849" t="s">
        <v>358</v>
      </c>
      <c r="S167" s="850"/>
      <c r="T167" s="849" t="s">
        <v>313</v>
      </c>
      <c r="U167" s="850"/>
      <c r="V167" s="849" t="s">
        <v>314</v>
      </c>
      <c r="W167" s="850"/>
      <c r="X167" s="850"/>
      <c r="Y167" s="849" t="s">
        <v>316</v>
      </c>
      <c r="Z167" s="850"/>
      <c r="AA167" s="850"/>
      <c r="AB167" s="849" t="s">
        <v>99</v>
      </c>
      <c r="AC167" s="850"/>
      <c r="AD167" s="849"/>
      <c r="AE167" s="850"/>
      <c r="AF167" s="852" t="s">
        <v>364</v>
      </c>
      <c r="AG167" s="850"/>
      <c r="AH167" s="850"/>
      <c r="AI167" s="850"/>
      <c r="AJ167" s="850"/>
      <c r="AK167" s="850"/>
      <c r="AL167" s="850"/>
      <c r="AM167" s="850"/>
      <c r="AN167" s="849" t="s">
        <v>307</v>
      </c>
      <c r="AO167" s="850"/>
      <c r="AP167" s="850"/>
      <c r="AQ167" s="850"/>
      <c r="AR167" s="850"/>
      <c r="AS167" s="849" t="s">
        <v>308</v>
      </c>
      <c r="AT167" s="850"/>
      <c r="AU167" s="850"/>
      <c r="AV167" s="435" t="s">
        <v>84</v>
      </c>
      <c r="AW167" s="851" t="s">
        <v>309</v>
      </c>
      <c r="AX167" s="850"/>
      <c r="AY167" s="850"/>
      <c r="AZ167" s="850"/>
      <c r="BA167" s="850"/>
      <c r="BB167" s="850"/>
      <c r="BC167" s="436">
        <v>1200000</v>
      </c>
      <c r="BD167" s="437">
        <v>0</v>
      </c>
      <c r="BE167" s="436">
        <v>1200000</v>
      </c>
      <c r="BF167" s="437">
        <v>0</v>
      </c>
      <c r="BG167" s="437">
        <v>0</v>
      </c>
      <c r="BH167" s="437">
        <v>0</v>
      </c>
      <c r="BI167" s="437">
        <v>0</v>
      </c>
      <c r="BJ167" s="437">
        <v>0</v>
      </c>
      <c r="BK167" s="437">
        <v>0</v>
      </c>
      <c r="BL167" s="437">
        <v>0</v>
      </c>
      <c r="BM167" s="437">
        <v>0</v>
      </c>
      <c r="BN167" s="437">
        <v>0</v>
      </c>
      <c r="BO167" s="437">
        <v>0</v>
      </c>
    </row>
    <row r="168" spans="1:67">
      <c r="B168" s="427" t="str">
        <f t="shared" si="29"/>
        <v>C</v>
      </c>
      <c r="C168" s="427" t="str">
        <f t="shared" si="30"/>
        <v>2502</v>
      </c>
      <c r="D168" s="427" t="str">
        <f t="shared" si="31"/>
        <v>1000</v>
      </c>
      <c r="E168" s="427" t="str">
        <f t="shared" si="32"/>
        <v>1</v>
      </c>
      <c r="F168" s="427" t="str">
        <f t="shared" si="43"/>
        <v>0</v>
      </c>
      <c r="G168" s="427" t="str">
        <f t="shared" si="44"/>
        <v>3</v>
      </c>
      <c r="H168" s="427">
        <f t="shared" si="45"/>
        <v>0</v>
      </c>
      <c r="N168" s="853" t="s">
        <v>118</v>
      </c>
      <c r="O168" s="854"/>
      <c r="P168" s="853" t="s">
        <v>356</v>
      </c>
      <c r="Q168" s="854"/>
      <c r="R168" s="853" t="s">
        <v>358</v>
      </c>
      <c r="S168" s="854"/>
      <c r="T168" s="853" t="s">
        <v>313</v>
      </c>
      <c r="U168" s="854"/>
      <c r="V168" s="853" t="s">
        <v>314</v>
      </c>
      <c r="W168" s="854"/>
      <c r="X168" s="854"/>
      <c r="Y168" s="853" t="s">
        <v>323</v>
      </c>
      <c r="Z168" s="854"/>
      <c r="AA168" s="854"/>
      <c r="AB168" s="853"/>
      <c r="AC168" s="854"/>
      <c r="AD168" s="853"/>
      <c r="AE168" s="854"/>
      <c r="AF168" s="855" t="s">
        <v>458</v>
      </c>
      <c r="AG168" s="854"/>
      <c r="AH168" s="854"/>
      <c r="AI168" s="854"/>
      <c r="AJ168" s="854"/>
      <c r="AK168" s="854"/>
      <c r="AL168" s="854"/>
      <c r="AM168" s="854"/>
      <c r="AN168" s="853" t="s">
        <v>307</v>
      </c>
      <c r="AO168" s="854"/>
      <c r="AP168" s="854"/>
      <c r="AQ168" s="854"/>
      <c r="AR168" s="854"/>
      <c r="AS168" s="853" t="s">
        <v>308</v>
      </c>
      <c r="AT168" s="854"/>
      <c r="AU168" s="854"/>
      <c r="AV168" s="417" t="s">
        <v>320</v>
      </c>
      <c r="AW168" s="856" t="s">
        <v>457</v>
      </c>
      <c r="AX168" s="854"/>
      <c r="AY168" s="854"/>
      <c r="AZ168" s="854"/>
      <c r="BA168" s="854"/>
      <c r="BB168" s="854"/>
      <c r="BC168" s="418">
        <v>2815325822</v>
      </c>
      <c r="BD168" s="418">
        <v>306000000</v>
      </c>
      <c r="BE168" s="418">
        <v>2509325822</v>
      </c>
      <c r="BF168" s="419">
        <v>0</v>
      </c>
      <c r="BG168" s="419">
        <v>0</v>
      </c>
      <c r="BH168" s="418">
        <v>306000000</v>
      </c>
      <c r="BI168" s="419">
        <v>0</v>
      </c>
      <c r="BJ168" s="419">
        <v>0</v>
      </c>
      <c r="BK168" s="419">
        <v>0</v>
      </c>
      <c r="BL168" s="419">
        <v>0</v>
      </c>
      <c r="BM168" s="419">
        <v>0</v>
      </c>
      <c r="BN168" s="419">
        <v>0</v>
      </c>
      <c r="BO168" s="419">
        <v>0</v>
      </c>
    </row>
    <row r="169" spans="1:67" s="433" customFormat="1">
      <c r="A169" s="433" t="str">
        <f t="shared" si="46"/>
        <v>C-2502-1000-1-0-3-1-15</v>
      </c>
      <c r="B169" s="434" t="str">
        <f t="shared" si="29"/>
        <v>C</v>
      </c>
      <c r="C169" s="434" t="str">
        <f t="shared" si="30"/>
        <v>2502</v>
      </c>
      <c r="D169" s="434" t="str">
        <f t="shared" si="31"/>
        <v>1000</v>
      </c>
      <c r="E169" s="434" t="str">
        <f t="shared" si="32"/>
        <v>1</v>
      </c>
      <c r="F169" s="434" t="str">
        <f t="shared" si="43"/>
        <v>0</v>
      </c>
      <c r="G169" s="434" t="str">
        <f t="shared" si="44"/>
        <v>3</v>
      </c>
      <c r="H169" s="434" t="str">
        <f t="shared" si="45"/>
        <v>1</v>
      </c>
      <c r="I169" s="434"/>
      <c r="J169" s="434"/>
      <c r="K169" s="434"/>
      <c r="M169" s="447"/>
      <c r="N169" s="849" t="s">
        <v>118</v>
      </c>
      <c r="O169" s="850"/>
      <c r="P169" s="849" t="s">
        <v>356</v>
      </c>
      <c r="Q169" s="850"/>
      <c r="R169" s="849" t="s">
        <v>358</v>
      </c>
      <c r="S169" s="850"/>
      <c r="T169" s="849" t="s">
        <v>313</v>
      </c>
      <c r="U169" s="850"/>
      <c r="V169" s="849" t="s">
        <v>314</v>
      </c>
      <c r="W169" s="850"/>
      <c r="X169" s="850"/>
      <c r="Y169" s="849" t="s">
        <v>323</v>
      </c>
      <c r="Z169" s="850"/>
      <c r="AA169" s="850"/>
      <c r="AB169" s="849" t="s">
        <v>313</v>
      </c>
      <c r="AC169" s="850"/>
      <c r="AD169" s="849"/>
      <c r="AE169" s="850"/>
      <c r="AF169" s="852" t="s">
        <v>366</v>
      </c>
      <c r="AG169" s="850"/>
      <c r="AH169" s="850"/>
      <c r="AI169" s="850"/>
      <c r="AJ169" s="850"/>
      <c r="AK169" s="850"/>
      <c r="AL169" s="850"/>
      <c r="AM169" s="850"/>
      <c r="AN169" s="849" t="s">
        <v>307</v>
      </c>
      <c r="AO169" s="850"/>
      <c r="AP169" s="850"/>
      <c r="AQ169" s="850"/>
      <c r="AR169" s="850"/>
      <c r="AS169" s="849" t="s">
        <v>308</v>
      </c>
      <c r="AT169" s="850"/>
      <c r="AU169" s="850"/>
      <c r="AV169" s="435" t="s">
        <v>320</v>
      </c>
      <c r="AW169" s="851" t="s">
        <v>457</v>
      </c>
      <c r="AX169" s="850"/>
      <c r="AY169" s="850"/>
      <c r="AZ169" s="850"/>
      <c r="BA169" s="850"/>
      <c r="BB169" s="850"/>
      <c r="BC169" s="436">
        <v>1217200000</v>
      </c>
      <c r="BD169" s="436">
        <v>306000000</v>
      </c>
      <c r="BE169" s="436">
        <v>911200000</v>
      </c>
      <c r="BF169" s="437">
        <v>0</v>
      </c>
      <c r="BG169" s="437">
        <v>0</v>
      </c>
      <c r="BH169" s="436">
        <v>306000000</v>
      </c>
      <c r="BI169" s="437">
        <v>0</v>
      </c>
      <c r="BJ169" s="437">
        <v>0</v>
      </c>
      <c r="BK169" s="437">
        <v>0</v>
      </c>
      <c r="BL169" s="437">
        <v>0</v>
      </c>
      <c r="BM169" s="437">
        <v>0</v>
      </c>
      <c r="BN169" s="437">
        <v>0</v>
      </c>
      <c r="BO169" s="437">
        <v>0</v>
      </c>
    </row>
    <row r="170" spans="1:67" s="433" customFormat="1">
      <c r="A170" s="433" t="str">
        <f t="shared" si="46"/>
        <v>C-2502-1000-1-0-3-2-15</v>
      </c>
      <c r="B170" s="434" t="str">
        <f t="shared" si="29"/>
        <v>C</v>
      </c>
      <c r="C170" s="434" t="str">
        <f t="shared" si="30"/>
        <v>2502</v>
      </c>
      <c r="D170" s="434" t="str">
        <f t="shared" si="31"/>
        <v>1000</v>
      </c>
      <c r="E170" s="434" t="str">
        <f t="shared" si="32"/>
        <v>1</v>
      </c>
      <c r="F170" s="434" t="str">
        <f t="shared" si="43"/>
        <v>0</v>
      </c>
      <c r="G170" s="434" t="str">
        <f t="shared" si="44"/>
        <v>3</v>
      </c>
      <c r="H170" s="434" t="str">
        <f t="shared" si="45"/>
        <v>2</v>
      </c>
      <c r="I170" s="434"/>
      <c r="J170" s="434"/>
      <c r="K170" s="434"/>
      <c r="M170" s="447"/>
      <c r="N170" s="849" t="s">
        <v>118</v>
      </c>
      <c r="O170" s="850"/>
      <c r="P170" s="849" t="s">
        <v>356</v>
      </c>
      <c r="Q170" s="850"/>
      <c r="R170" s="849" t="s">
        <v>358</v>
      </c>
      <c r="S170" s="850"/>
      <c r="T170" s="849" t="s">
        <v>313</v>
      </c>
      <c r="U170" s="850"/>
      <c r="V170" s="849" t="s">
        <v>314</v>
      </c>
      <c r="W170" s="850"/>
      <c r="X170" s="850"/>
      <c r="Y170" s="849" t="s">
        <v>323</v>
      </c>
      <c r="Z170" s="850"/>
      <c r="AA170" s="850"/>
      <c r="AB170" s="849" t="s">
        <v>316</v>
      </c>
      <c r="AC170" s="850"/>
      <c r="AD170" s="849"/>
      <c r="AE170" s="850"/>
      <c r="AF170" s="852" t="s">
        <v>361</v>
      </c>
      <c r="AG170" s="850"/>
      <c r="AH170" s="850"/>
      <c r="AI170" s="850"/>
      <c r="AJ170" s="850"/>
      <c r="AK170" s="850"/>
      <c r="AL170" s="850"/>
      <c r="AM170" s="850"/>
      <c r="AN170" s="849" t="s">
        <v>307</v>
      </c>
      <c r="AO170" s="850"/>
      <c r="AP170" s="850"/>
      <c r="AQ170" s="850"/>
      <c r="AR170" s="850"/>
      <c r="AS170" s="849" t="s">
        <v>308</v>
      </c>
      <c r="AT170" s="850"/>
      <c r="AU170" s="850"/>
      <c r="AV170" s="435" t="s">
        <v>320</v>
      </c>
      <c r="AW170" s="851" t="s">
        <v>457</v>
      </c>
      <c r="AX170" s="850"/>
      <c r="AY170" s="850"/>
      <c r="AZ170" s="850"/>
      <c r="BA170" s="850"/>
      <c r="BB170" s="850"/>
      <c r="BC170" s="436">
        <v>228000000</v>
      </c>
      <c r="BD170" s="437">
        <v>0</v>
      </c>
      <c r="BE170" s="436">
        <v>228000000</v>
      </c>
      <c r="BF170" s="437">
        <v>0</v>
      </c>
      <c r="BG170" s="437">
        <v>0</v>
      </c>
      <c r="BH170" s="437">
        <v>0</v>
      </c>
      <c r="BI170" s="437">
        <v>0</v>
      </c>
      <c r="BJ170" s="437">
        <v>0</v>
      </c>
      <c r="BK170" s="437">
        <v>0</v>
      </c>
      <c r="BL170" s="437">
        <v>0</v>
      </c>
      <c r="BM170" s="437">
        <v>0</v>
      </c>
      <c r="BN170" s="437">
        <v>0</v>
      </c>
      <c r="BO170" s="437">
        <v>0</v>
      </c>
    </row>
    <row r="171" spans="1:67" s="433" customFormat="1">
      <c r="A171" s="433" t="str">
        <f t="shared" si="46"/>
        <v>C-2502-1000-1-0-3-3-15</v>
      </c>
      <c r="B171" s="434" t="str">
        <f t="shared" ref="B171:B234" si="47">+N171</f>
        <v>C</v>
      </c>
      <c r="C171" s="434" t="str">
        <f t="shared" ref="C171:C234" si="48">+P171</f>
        <v>2502</v>
      </c>
      <c r="D171" s="434" t="str">
        <f t="shared" ref="D171:D233" si="49">+R171</f>
        <v>1000</v>
      </c>
      <c r="E171" s="434" t="str">
        <f t="shared" ref="E171:E233" si="50">+T171</f>
        <v>1</v>
      </c>
      <c r="F171" s="434" t="str">
        <f t="shared" si="43"/>
        <v>0</v>
      </c>
      <c r="G171" s="434" t="str">
        <f t="shared" si="44"/>
        <v>3</v>
      </c>
      <c r="H171" s="434" t="str">
        <f t="shared" si="45"/>
        <v>3</v>
      </c>
      <c r="I171" s="434"/>
      <c r="J171" s="434"/>
      <c r="K171" s="434"/>
      <c r="M171" s="447"/>
      <c r="N171" s="849" t="s">
        <v>118</v>
      </c>
      <c r="O171" s="850"/>
      <c r="P171" s="849" t="s">
        <v>356</v>
      </c>
      <c r="Q171" s="850"/>
      <c r="R171" s="849" t="s">
        <v>358</v>
      </c>
      <c r="S171" s="850"/>
      <c r="T171" s="849" t="s">
        <v>313</v>
      </c>
      <c r="U171" s="850"/>
      <c r="V171" s="849" t="s">
        <v>314</v>
      </c>
      <c r="W171" s="850"/>
      <c r="X171" s="850"/>
      <c r="Y171" s="849" t="s">
        <v>323</v>
      </c>
      <c r="Z171" s="850"/>
      <c r="AA171" s="850"/>
      <c r="AB171" s="849" t="s">
        <v>323</v>
      </c>
      <c r="AC171" s="850"/>
      <c r="AD171" s="849"/>
      <c r="AE171" s="850"/>
      <c r="AF171" s="852" t="s">
        <v>362</v>
      </c>
      <c r="AG171" s="850"/>
      <c r="AH171" s="850"/>
      <c r="AI171" s="850"/>
      <c r="AJ171" s="850"/>
      <c r="AK171" s="850"/>
      <c r="AL171" s="850"/>
      <c r="AM171" s="850"/>
      <c r="AN171" s="849" t="s">
        <v>307</v>
      </c>
      <c r="AO171" s="850"/>
      <c r="AP171" s="850"/>
      <c r="AQ171" s="850"/>
      <c r="AR171" s="850"/>
      <c r="AS171" s="849" t="s">
        <v>308</v>
      </c>
      <c r="AT171" s="850"/>
      <c r="AU171" s="850"/>
      <c r="AV171" s="435" t="s">
        <v>320</v>
      </c>
      <c r="AW171" s="851" t="s">
        <v>457</v>
      </c>
      <c r="AX171" s="850"/>
      <c r="AY171" s="850"/>
      <c r="AZ171" s="850"/>
      <c r="BA171" s="850"/>
      <c r="BB171" s="850"/>
      <c r="BC171" s="436">
        <v>164000000</v>
      </c>
      <c r="BD171" s="437">
        <v>0</v>
      </c>
      <c r="BE171" s="436">
        <v>164000000</v>
      </c>
      <c r="BF171" s="437">
        <v>0</v>
      </c>
      <c r="BG171" s="437">
        <v>0</v>
      </c>
      <c r="BH171" s="437">
        <v>0</v>
      </c>
      <c r="BI171" s="437">
        <v>0</v>
      </c>
      <c r="BJ171" s="437">
        <v>0</v>
      </c>
      <c r="BK171" s="437">
        <v>0</v>
      </c>
      <c r="BL171" s="437">
        <v>0</v>
      </c>
      <c r="BM171" s="437">
        <v>0</v>
      </c>
      <c r="BN171" s="437">
        <v>0</v>
      </c>
      <c r="BO171" s="437">
        <v>0</v>
      </c>
    </row>
    <row r="172" spans="1:67" s="433" customFormat="1">
      <c r="A172" s="433" t="str">
        <f t="shared" si="46"/>
        <v>C-2502-1000-1-0-3-4-15</v>
      </c>
      <c r="B172" s="434" t="str">
        <f t="shared" si="47"/>
        <v>C</v>
      </c>
      <c r="C172" s="434" t="str">
        <f t="shared" si="48"/>
        <v>2502</v>
      </c>
      <c r="D172" s="434" t="str">
        <f t="shared" si="49"/>
        <v>1000</v>
      </c>
      <c r="E172" s="434" t="str">
        <f t="shared" si="50"/>
        <v>1</v>
      </c>
      <c r="F172" s="434" t="str">
        <f t="shared" si="43"/>
        <v>0</v>
      </c>
      <c r="G172" s="434" t="str">
        <f t="shared" si="44"/>
        <v>3</v>
      </c>
      <c r="H172" s="434" t="str">
        <f t="shared" si="45"/>
        <v>4</v>
      </c>
      <c r="I172" s="434"/>
      <c r="J172" s="434"/>
      <c r="K172" s="434"/>
      <c r="M172" s="447"/>
      <c r="N172" s="849" t="s">
        <v>118</v>
      </c>
      <c r="O172" s="850"/>
      <c r="P172" s="849" t="s">
        <v>356</v>
      </c>
      <c r="Q172" s="850"/>
      <c r="R172" s="849" t="s">
        <v>358</v>
      </c>
      <c r="S172" s="850"/>
      <c r="T172" s="849" t="s">
        <v>313</v>
      </c>
      <c r="U172" s="850"/>
      <c r="V172" s="849" t="s">
        <v>314</v>
      </c>
      <c r="W172" s="850"/>
      <c r="X172" s="850"/>
      <c r="Y172" s="849" t="s">
        <v>323</v>
      </c>
      <c r="Z172" s="850"/>
      <c r="AA172" s="850"/>
      <c r="AB172" s="849" t="s">
        <v>317</v>
      </c>
      <c r="AC172" s="850"/>
      <c r="AD172" s="849"/>
      <c r="AE172" s="850"/>
      <c r="AF172" s="852" t="s">
        <v>103</v>
      </c>
      <c r="AG172" s="850"/>
      <c r="AH172" s="850"/>
      <c r="AI172" s="850"/>
      <c r="AJ172" s="850"/>
      <c r="AK172" s="850"/>
      <c r="AL172" s="850"/>
      <c r="AM172" s="850"/>
      <c r="AN172" s="849" t="s">
        <v>307</v>
      </c>
      <c r="AO172" s="850"/>
      <c r="AP172" s="850"/>
      <c r="AQ172" s="850"/>
      <c r="AR172" s="850"/>
      <c r="AS172" s="849" t="s">
        <v>308</v>
      </c>
      <c r="AT172" s="850"/>
      <c r="AU172" s="850"/>
      <c r="AV172" s="435" t="s">
        <v>320</v>
      </c>
      <c r="AW172" s="851" t="s">
        <v>457</v>
      </c>
      <c r="AX172" s="850"/>
      <c r="AY172" s="850"/>
      <c r="AZ172" s="850"/>
      <c r="BA172" s="850"/>
      <c r="BB172" s="850"/>
      <c r="BC172" s="436">
        <v>361540000</v>
      </c>
      <c r="BD172" s="437">
        <v>0</v>
      </c>
      <c r="BE172" s="436">
        <v>361540000</v>
      </c>
      <c r="BF172" s="437">
        <v>0</v>
      </c>
      <c r="BG172" s="437">
        <v>0</v>
      </c>
      <c r="BH172" s="437">
        <v>0</v>
      </c>
      <c r="BI172" s="437">
        <v>0</v>
      </c>
      <c r="BJ172" s="437">
        <v>0</v>
      </c>
      <c r="BK172" s="437">
        <v>0</v>
      </c>
      <c r="BL172" s="437">
        <v>0</v>
      </c>
      <c r="BM172" s="437">
        <v>0</v>
      </c>
      <c r="BN172" s="437">
        <v>0</v>
      </c>
      <c r="BO172" s="437">
        <v>0</v>
      </c>
    </row>
    <row r="173" spans="1:67" s="433" customFormat="1">
      <c r="A173" s="433" t="str">
        <f t="shared" si="46"/>
        <v>C-2502-1000-1-0-3-11-15</v>
      </c>
      <c r="B173" s="434" t="str">
        <f t="shared" si="47"/>
        <v>C</v>
      </c>
      <c r="C173" s="434" t="str">
        <f t="shared" si="48"/>
        <v>2502</v>
      </c>
      <c r="D173" s="434" t="str">
        <f t="shared" si="49"/>
        <v>1000</v>
      </c>
      <c r="E173" s="434" t="str">
        <f t="shared" si="50"/>
        <v>1</v>
      </c>
      <c r="F173" s="434" t="str">
        <f t="shared" si="43"/>
        <v>0</v>
      </c>
      <c r="G173" s="434" t="str">
        <f t="shared" si="44"/>
        <v>3</v>
      </c>
      <c r="H173" s="434" t="str">
        <f t="shared" si="45"/>
        <v>11</v>
      </c>
      <c r="I173" s="434"/>
      <c r="J173" s="434"/>
      <c r="K173" s="434"/>
      <c r="M173" s="447"/>
      <c r="N173" s="849" t="s">
        <v>118</v>
      </c>
      <c r="O173" s="850"/>
      <c r="P173" s="849" t="s">
        <v>356</v>
      </c>
      <c r="Q173" s="850"/>
      <c r="R173" s="849" t="s">
        <v>358</v>
      </c>
      <c r="S173" s="850"/>
      <c r="T173" s="849" t="s">
        <v>313</v>
      </c>
      <c r="U173" s="850"/>
      <c r="V173" s="849" t="s">
        <v>314</v>
      </c>
      <c r="W173" s="850"/>
      <c r="X173" s="850"/>
      <c r="Y173" s="849" t="s">
        <v>323</v>
      </c>
      <c r="Z173" s="850"/>
      <c r="AA173" s="850"/>
      <c r="AB173" s="849" t="s">
        <v>99</v>
      </c>
      <c r="AC173" s="850"/>
      <c r="AD173" s="849"/>
      <c r="AE173" s="850"/>
      <c r="AF173" s="852" t="s">
        <v>364</v>
      </c>
      <c r="AG173" s="850"/>
      <c r="AH173" s="850"/>
      <c r="AI173" s="850"/>
      <c r="AJ173" s="850"/>
      <c r="AK173" s="850"/>
      <c r="AL173" s="850"/>
      <c r="AM173" s="850"/>
      <c r="AN173" s="849" t="s">
        <v>307</v>
      </c>
      <c r="AO173" s="850"/>
      <c r="AP173" s="850"/>
      <c r="AQ173" s="850"/>
      <c r="AR173" s="850"/>
      <c r="AS173" s="849" t="s">
        <v>308</v>
      </c>
      <c r="AT173" s="850"/>
      <c r="AU173" s="850"/>
      <c r="AV173" s="435" t="s">
        <v>320</v>
      </c>
      <c r="AW173" s="851" t="s">
        <v>457</v>
      </c>
      <c r="AX173" s="850"/>
      <c r="AY173" s="850"/>
      <c r="AZ173" s="850"/>
      <c r="BA173" s="850"/>
      <c r="BB173" s="850"/>
      <c r="BC173" s="436">
        <v>844585822</v>
      </c>
      <c r="BD173" s="437">
        <v>0</v>
      </c>
      <c r="BE173" s="436">
        <v>844585822</v>
      </c>
      <c r="BF173" s="437">
        <v>0</v>
      </c>
      <c r="BG173" s="437">
        <v>0</v>
      </c>
      <c r="BH173" s="437">
        <v>0</v>
      </c>
      <c r="BI173" s="437">
        <v>0</v>
      </c>
      <c r="BJ173" s="437">
        <v>0</v>
      </c>
      <c r="BK173" s="437">
        <v>0</v>
      </c>
      <c r="BL173" s="437">
        <v>0</v>
      </c>
      <c r="BM173" s="437">
        <v>0</v>
      </c>
      <c r="BN173" s="437">
        <v>0</v>
      </c>
      <c r="BO173" s="437">
        <v>0</v>
      </c>
    </row>
    <row r="174" spans="1:67">
      <c r="B174" s="427" t="str">
        <f t="shared" si="47"/>
        <v>C</v>
      </c>
      <c r="C174" s="427" t="str">
        <f t="shared" si="48"/>
        <v>2502</v>
      </c>
      <c r="D174" s="427" t="str">
        <f t="shared" si="49"/>
        <v>1000</v>
      </c>
      <c r="E174" s="427" t="str">
        <f t="shared" si="50"/>
        <v>2</v>
      </c>
      <c r="F174" s="427">
        <f t="shared" si="43"/>
        <v>0</v>
      </c>
      <c r="G174" s="427">
        <f t="shared" si="44"/>
        <v>0</v>
      </c>
      <c r="H174" s="427">
        <f t="shared" si="45"/>
        <v>0</v>
      </c>
      <c r="N174" s="857" t="s">
        <v>118</v>
      </c>
      <c r="O174" s="854"/>
      <c r="P174" s="857" t="s">
        <v>356</v>
      </c>
      <c r="Q174" s="854"/>
      <c r="R174" s="857" t="s">
        <v>358</v>
      </c>
      <c r="S174" s="854"/>
      <c r="T174" s="857" t="s">
        <v>316</v>
      </c>
      <c r="U174" s="854"/>
      <c r="V174" s="857"/>
      <c r="W174" s="854"/>
      <c r="X174" s="854"/>
      <c r="Y174" s="857"/>
      <c r="Z174" s="854"/>
      <c r="AA174" s="854"/>
      <c r="AB174" s="857"/>
      <c r="AC174" s="854"/>
      <c r="AD174" s="857"/>
      <c r="AE174" s="854"/>
      <c r="AF174" s="858" t="s">
        <v>352</v>
      </c>
      <c r="AG174" s="854"/>
      <c r="AH174" s="854"/>
      <c r="AI174" s="854"/>
      <c r="AJ174" s="854"/>
      <c r="AK174" s="854"/>
      <c r="AL174" s="854"/>
      <c r="AM174" s="854"/>
      <c r="AN174" s="857" t="s">
        <v>307</v>
      </c>
      <c r="AO174" s="854"/>
      <c r="AP174" s="854"/>
      <c r="AQ174" s="854"/>
      <c r="AR174" s="854"/>
      <c r="AS174" s="857" t="s">
        <v>308</v>
      </c>
      <c r="AT174" s="854"/>
      <c r="AU174" s="854"/>
      <c r="AV174" s="420" t="s">
        <v>84</v>
      </c>
      <c r="AW174" s="859" t="s">
        <v>309</v>
      </c>
      <c r="AX174" s="854"/>
      <c r="AY174" s="854"/>
      <c r="AZ174" s="854"/>
      <c r="BA174" s="854"/>
      <c r="BB174" s="854"/>
      <c r="BC174" s="421">
        <v>1923920000</v>
      </c>
      <c r="BD174" s="422">
        <v>0</v>
      </c>
      <c r="BE174" s="421">
        <v>326140540</v>
      </c>
      <c r="BF174" s="422">
        <v>0</v>
      </c>
      <c r="BG174" s="421">
        <v>31960207</v>
      </c>
      <c r="BH174" s="421">
        <v>-31960207</v>
      </c>
      <c r="BI174" s="421">
        <v>189203882</v>
      </c>
      <c r="BJ174" s="421">
        <v>-157243675</v>
      </c>
      <c r="BK174" s="421">
        <v>187971505</v>
      </c>
      <c r="BL174" s="421">
        <v>1232377</v>
      </c>
      <c r="BM174" s="421">
        <v>187971505</v>
      </c>
      <c r="BN174" s="422">
        <v>0</v>
      </c>
      <c r="BO174" s="421">
        <v>183673</v>
      </c>
    </row>
    <row r="175" spans="1:67" ht="14.45" customHeight="1">
      <c r="B175" s="427" t="str">
        <f t="shared" si="47"/>
        <v>C</v>
      </c>
      <c r="C175" s="427" t="str">
        <f t="shared" si="48"/>
        <v>2502</v>
      </c>
      <c r="D175" s="427" t="str">
        <f t="shared" si="49"/>
        <v>1000</v>
      </c>
      <c r="E175" s="427" t="str">
        <f t="shared" si="50"/>
        <v>2</v>
      </c>
      <c r="F175" s="427" t="str">
        <f t="shared" si="43"/>
        <v>0</v>
      </c>
      <c r="G175" s="427">
        <f t="shared" si="44"/>
        <v>0</v>
      </c>
      <c r="H175" s="427">
        <f t="shared" si="45"/>
        <v>0</v>
      </c>
      <c r="N175" s="853" t="s">
        <v>118</v>
      </c>
      <c r="O175" s="854"/>
      <c r="P175" s="853" t="s">
        <v>356</v>
      </c>
      <c r="Q175" s="854"/>
      <c r="R175" s="853" t="s">
        <v>358</v>
      </c>
      <c r="S175" s="854"/>
      <c r="T175" s="853" t="s">
        <v>316</v>
      </c>
      <c r="U175" s="854"/>
      <c r="V175" s="853" t="s">
        <v>314</v>
      </c>
      <c r="W175" s="854"/>
      <c r="X175" s="854"/>
      <c r="Y175" s="853"/>
      <c r="Z175" s="854"/>
      <c r="AA175" s="854"/>
      <c r="AB175" s="853"/>
      <c r="AC175" s="854"/>
      <c r="AD175" s="853"/>
      <c r="AE175" s="854"/>
      <c r="AF175" s="855" t="s">
        <v>352</v>
      </c>
      <c r="AG175" s="854"/>
      <c r="AH175" s="854"/>
      <c r="AI175" s="854"/>
      <c r="AJ175" s="854"/>
      <c r="AK175" s="854"/>
      <c r="AL175" s="854"/>
      <c r="AM175" s="854"/>
      <c r="AN175" s="853" t="s">
        <v>307</v>
      </c>
      <c r="AO175" s="854"/>
      <c r="AP175" s="854"/>
      <c r="AQ175" s="854"/>
      <c r="AR175" s="854"/>
      <c r="AS175" s="853" t="s">
        <v>308</v>
      </c>
      <c r="AT175" s="854"/>
      <c r="AU175" s="854"/>
      <c r="AV175" s="417" t="s">
        <v>84</v>
      </c>
      <c r="AW175" s="856" t="s">
        <v>309</v>
      </c>
      <c r="AX175" s="854"/>
      <c r="AY175" s="854"/>
      <c r="AZ175" s="854"/>
      <c r="BA175" s="854"/>
      <c r="BB175" s="854"/>
      <c r="BC175" s="418">
        <v>1600000000</v>
      </c>
      <c r="BD175" s="419">
        <v>0</v>
      </c>
      <c r="BE175" s="418">
        <v>326140540</v>
      </c>
      <c r="BF175" s="419">
        <v>0</v>
      </c>
      <c r="BG175" s="418">
        <v>31960207</v>
      </c>
      <c r="BH175" s="418">
        <v>-31960207</v>
      </c>
      <c r="BI175" s="418">
        <v>189203882</v>
      </c>
      <c r="BJ175" s="418">
        <v>-157243675</v>
      </c>
      <c r="BK175" s="418">
        <v>187971505</v>
      </c>
      <c r="BL175" s="418">
        <v>1232377</v>
      </c>
      <c r="BM175" s="418">
        <v>187971505</v>
      </c>
      <c r="BN175" s="419">
        <v>0</v>
      </c>
      <c r="BO175" s="418">
        <v>183673</v>
      </c>
    </row>
    <row r="176" spans="1:67" s="431" customFormat="1">
      <c r="B176" s="432" t="str">
        <f t="shared" si="47"/>
        <v>C</v>
      </c>
      <c r="C176" s="432" t="str">
        <f t="shared" si="48"/>
        <v>2502</v>
      </c>
      <c r="D176" s="432" t="str">
        <f t="shared" si="49"/>
        <v>1000</v>
      </c>
      <c r="E176" s="432" t="str">
        <f t="shared" si="50"/>
        <v>2</v>
      </c>
      <c r="F176" s="432" t="str">
        <f t="shared" si="43"/>
        <v>0</v>
      </c>
      <c r="G176" s="432" t="str">
        <f t="shared" si="44"/>
        <v>1</v>
      </c>
      <c r="H176" s="432">
        <f t="shared" si="45"/>
        <v>0</v>
      </c>
      <c r="I176" s="432"/>
      <c r="J176" s="432"/>
      <c r="K176" s="432"/>
      <c r="M176" s="449"/>
      <c r="N176" s="860" t="s">
        <v>118</v>
      </c>
      <c r="O176" s="758"/>
      <c r="P176" s="860" t="s">
        <v>356</v>
      </c>
      <c r="Q176" s="758"/>
      <c r="R176" s="860" t="s">
        <v>358</v>
      </c>
      <c r="S176" s="758"/>
      <c r="T176" s="860" t="s">
        <v>316</v>
      </c>
      <c r="U176" s="758"/>
      <c r="V176" s="860" t="s">
        <v>314</v>
      </c>
      <c r="W176" s="758"/>
      <c r="X176" s="758"/>
      <c r="Y176" s="860" t="s">
        <v>313</v>
      </c>
      <c r="Z176" s="758"/>
      <c r="AA176" s="758"/>
      <c r="AB176" s="860"/>
      <c r="AC176" s="758"/>
      <c r="AD176" s="860"/>
      <c r="AE176" s="758"/>
      <c r="AF176" s="862" t="s">
        <v>365</v>
      </c>
      <c r="AG176" s="758"/>
      <c r="AH176" s="758"/>
      <c r="AI176" s="758"/>
      <c r="AJ176" s="758"/>
      <c r="AK176" s="758"/>
      <c r="AL176" s="758"/>
      <c r="AM176" s="758"/>
      <c r="AN176" s="860" t="s">
        <v>307</v>
      </c>
      <c r="AO176" s="758"/>
      <c r="AP176" s="758"/>
      <c r="AQ176" s="758"/>
      <c r="AR176" s="758"/>
      <c r="AS176" s="860" t="s">
        <v>308</v>
      </c>
      <c r="AT176" s="758"/>
      <c r="AU176" s="758"/>
      <c r="AV176" s="443" t="s">
        <v>84</v>
      </c>
      <c r="AW176" s="861" t="s">
        <v>309</v>
      </c>
      <c r="AX176" s="758"/>
      <c r="AY176" s="758"/>
      <c r="AZ176" s="758"/>
      <c r="BA176" s="758"/>
      <c r="BB176" s="758"/>
      <c r="BC176" s="444">
        <v>382300000</v>
      </c>
      <c r="BD176" s="445">
        <v>0</v>
      </c>
      <c r="BE176" s="444">
        <v>177300000</v>
      </c>
      <c r="BF176" s="445">
        <v>0</v>
      </c>
      <c r="BG176" s="444">
        <v>615294</v>
      </c>
      <c r="BH176" s="444">
        <v>-615294</v>
      </c>
      <c r="BI176" s="444">
        <v>38383982</v>
      </c>
      <c r="BJ176" s="444">
        <v>-37768688</v>
      </c>
      <c r="BK176" s="444">
        <v>41020784</v>
      </c>
      <c r="BL176" s="444">
        <v>-2636802</v>
      </c>
      <c r="BM176" s="444">
        <v>41020784</v>
      </c>
      <c r="BN176" s="445">
        <v>0</v>
      </c>
      <c r="BO176" s="444">
        <v>183673</v>
      </c>
    </row>
    <row r="177" spans="1:67" s="433" customFormat="1">
      <c r="A177" s="433" t="str">
        <f t="shared" ref="A177:A187" si="51">+B177&amp;"-"&amp;C177&amp;"-"&amp;D177&amp;"-"&amp;E177&amp;"-"&amp;F177&amp;"-"&amp;G177&amp;"-"&amp;H177&amp;"-"&amp;AV177</f>
        <v>C-2502-1000-2-0-1-1-10</v>
      </c>
      <c r="B177" s="434" t="str">
        <f t="shared" si="47"/>
        <v>C</v>
      </c>
      <c r="C177" s="434" t="str">
        <f t="shared" si="48"/>
        <v>2502</v>
      </c>
      <c r="D177" s="434" t="str">
        <f t="shared" si="49"/>
        <v>1000</v>
      </c>
      <c r="E177" s="434" t="str">
        <f t="shared" si="50"/>
        <v>2</v>
      </c>
      <c r="F177" s="434" t="str">
        <f t="shared" si="43"/>
        <v>0</v>
      </c>
      <c r="G177" s="434" t="str">
        <f t="shared" si="44"/>
        <v>1</v>
      </c>
      <c r="H177" s="434" t="str">
        <f t="shared" si="45"/>
        <v>1</v>
      </c>
      <c r="I177" s="434"/>
      <c r="J177" s="434"/>
      <c r="K177" s="434"/>
      <c r="M177" s="447"/>
      <c r="N177" s="849" t="s">
        <v>118</v>
      </c>
      <c r="O177" s="850"/>
      <c r="P177" s="849" t="s">
        <v>356</v>
      </c>
      <c r="Q177" s="850"/>
      <c r="R177" s="849" t="s">
        <v>358</v>
      </c>
      <c r="S177" s="850"/>
      <c r="T177" s="849" t="s">
        <v>316</v>
      </c>
      <c r="U177" s="850"/>
      <c r="V177" s="849" t="s">
        <v>314</v>
      </c>
      <c r="W177" s="850"/>
      <c r="X177" s="850"/>
      <c r="Y177" s="849" t="s">
        <v>313</v>
      </c>
      <c r="Z177" s="850"/>
      <c r="AA177" s="850"/>
      <c r="AB177" s="849" t="s">
        <v>313</v>
      </c>
      <c r="AC177" s="850"/>
      <c r="AD177" s="849"/>
      <c r="AE177" s="850"/>
      <c r="AF177" s="852" t="s">
        <v>366</v>
      </c>
      <c r="AG177" s="850"/>
      <c r="AH177" s="850"/>
      <c r="AI177" s="850"/>
      <c r="AJ177" s="850"/>
      <c r="AK177" s="850"/>
      <c r="AL177" s="850"/>
      <c r="AM177" s="850"/>
      <c r="AN177" s="849" t="s">
        <v>307</v>
      </c>
      <c r="AO177" s="850"/>
      <c r="AP177" s="850"/>
      <c r="AQ177" s="850"/>
      <c r="AR177" s="850"/>
      <c r="AS177" s="849" t="s">
        <v>308</v>
      </c>
      <c r="AT177" s="850"/>
      <c r="AU177" s="850"/>
      <c r="AV177" s="435" t="s">
        <v>84</v>
      </c>
      <c r="AW177" s="851" t="s">
        <v>309</v>
      </c>
      <c r="AX177" s="850"/>
      <c r="AY177" s="850"/>
      <c r="AZ177" s="850"/>
      <c r="BA177" s="850"/>
      <c r="BB177" s="850"/>
      <c r="BC177" s="436">
        <v>177300000</v>
      </c>
      <c r="BD177" s="437">
        <v>0</v>
      </c>
      <c r="BE177" s="436">
        <v>177300000</v>
      </c>
      <c r="BF177" s="437">
        <v>0</v>
      </c>
      <c r="BG177" s="437">
        <v>0</v>
      </c>
      <c r="BH177" s="437">
        <v>0</v>
      </c>
      <c r="BI177" s="437">
        <v>0</v>
      </c>
      <c r="BJ177" s="437">
        <v>0</v>
      </c>
      <c r="BK177" s="437">
        <v>0</v>
      </c>
      <c r="BL177" s="437">
        <v>0</v>
      </c>
      <c r="BM177" s="437">
        <v>0</v>
      </c>
      <c r="BN177" s="437">
        <v>0</v>
      </c>
      <c r="BO177" s="437">
        <v>0</v>
      </c>
    </row>
    <row r="178" spans="1:67" s="433" customFormat="1">
      <c r="A178" s="433" t="str">
        <f t="shared" si="51"/>
        <v>C-2502-1000-2-0-1-2-10</v>
      </c>
      <c r="B178" s="434" t="str">
        <f t="shared" si="47"/>
        <v>C</v>
      </c>
      <c r="C178" s="434" t="str">
        <f t="shared" si="48"/>
        <v>2502</v>
      </c>
      <c r="D178" s="434" t="str">
        <f t="shared" si="49"/>
        <v>1000</v>
      </c>
      <c r="E178" s="434" t="str">
        <f t="shared" si="50"/>
        <v>2</v>
      </c>
      <c r="F178" s="434" t="str">
        <f t="shared" si="43"/>
        <v>0</v>
      </c>
      <c r="G178" s="434" t="str">
        <f t="shared" si="44"/>
        <v>1</v>
      </c>
      <c r="H178" s="434" t="str">
        <f t="shared" si="45"/>
        <v>2</v>
      </c>
      <c r="I178" s="434"/>
      <c r="J178" s="434"/>
      <c r="K178" s="434"/>
      <c r="M178" s="447"/>
      <c r="N178" s="849" t="s">
        <v>118</v>
      </c>
      <c r="O178" s="850"/>
      <c r="P178" s="849" t="s">
        <v>356</v>
      </c>
      <c r="Q178" s="850"/>
      <c r="R178" s="849" t="s">
        <v>358</v>
      </c>
      <c r="S178" s="850"/>
      <c r="T178" s="849" t="s">
        <v>316</v>
      </c>
      <c r="U178" s="850"/>
      <c r="V178" s="849" t="s">
        <v>314</v>
      </c>
      <c r="W178" s="850"/>
      <c r="X178" s="850"/>
      <c r="Y178" s="849" t="s">
        <v>313</v>
      </c>
      <c r="Z178" s="850"/>
      <c r="AA178" s="850"/>
      <c r="AB178" s="849" t="s">
        <v>316</v>
      </c>
      <c r="AC178" s="850"/>
      <c r="AD178" s="849"/>
      <c r="AE178" s="850"/>
      <c r="AF178" s="852" t="s">
        <v>361</v>
      </c>
      <c r="AG178" s="850"/>
      <c r="AH178" s="850"/>
      <c r="AI178" s="850"/>
      <c r="AJ178" s="850"/>
      <c r="AK178" s="850"/>
      <c r="AL178" s="850"/>
      <c r="AM178" s="850"/>
      <c r="AN178" s="849" t="s">
        <v>307</v>
      </c>
      <c r="AO178" s="850"/>
      <c r="AP178" s="850"/>
      <c r="AQ178" s="850"/>
      <c r="AR178" s="850"/>
      <c r="AS178" s="849" t="s">
        <v>308</v>
      </c>
      <c r="AT178" s="850"/>
      <c r="AU178" s="850"/>
      <c r="AV178" s="435" t="s">
        <v>84</v>
      </c>
      <c r="AW178" s="851" t="s">
        <v>309</v>
      </c>
      <c r="AX178" s="850"/>
      <c r="AY178" s="850"/>
      <c r="AZ178" s="850"/>
      <c r="BA178" s="850"/>
      <c r="BB178" s="850"/>
      <c r="BC178" s="436">
        <v>175000000</v>
      </c>
      <c r="BD178" s="437">
        <v>0</v>
      </c>
      <c r="BE178" s="437">
        <v>0</v>
      </c>
      <c r="BF178" s="437">
        <v>0</v>
      </c>
      <c r="BG178" s="437">
        <v>0</v>
      </c>
      <c r="BH178" s="437">
        <v>0</v>
      </c>
      <c r="BI178" s="436">
        <v>35000000</v>
      </c>
      <c r="BJ178" s="436">
        <v>-35000000</v>
      </c>
      <c r="BK178" s="436">
        <v>35000000</v>
      </c>
      <c r="BL178" s="437">
        <v>0</v>
      </c>
      <c r="BM178" s="436">
        <v>35000000</v>
      </c>
      <c r="BN178" s="437">
        <v>0</v>
      </c>
      <c r="BO178" s="437">
        <v>0</v>
      </c>
    </row>
    <row r="179" spans="1:67" s="433" customFormat="1">
      <c r="A179" s="433" t="str">
        <f t="shared" si="51"/>
        <v>C-2502-1000-2-0-1-3-10</v>
      </c>
      <c r="B179" s="434" t="str">
        <f t="shared" si="47"/>
        <v>C</v>
      </c>
      <c r="C179" s="434" t="str">
        <f t="shared" si="48"/>
        <v>2502</v>
      </c>
      <c r="D179" s="434" t="str">
        <f t="shared" si="49"/>
        <v>1000</v>
      </c>
      <c r="E179" s="434" t="str">
        <f t="shared" si="50"/>
        <v>2</v>
      </c>
      <c r="F179" s="434" t="str">
        <f t="shared" si="43"/>
        <v>0</v>
      </c>
      <c r="G179" s="434" t="str">
        <f t="shared" si="44"/>
        <v>1</v>
      </c>
      <c r="H179" s="434" t="str">
        <f t="shared" si="45"/>
        <v>3</v>
      </c>
      <c r="I179" s="434"/>
      <c r="J179" s="434"/>
      <c r="K179" s="434"/>
      <c r="M179" s="447"/>
      <c r="N179" s="849" t="s">
        <v>118</v>
      </c>
      <c r="O179" s="850"/>
      <c r="P179" s="849" t="s">
        <v>356</v>
      </c>
      <c r="Q179" s="850"/>
      <c r="R179" s="849" t="s">
        <v>358</v>
      </c>
      <c r="S179" s="850"/>
      <c r="T179" s="849" t="s">
        <v>316</v>
      </c>
      <c r="U179" s="850"/>
      <c r="V179" s="849" t="s">
        <v>314</v>
      </c>
      <c r="W179" s="850"/>
      <c r="X179" s="850"/>
      <c r="Y179" s="849" t="s">
        <v>313</v>
      </c>
      <c r="Z179" s="850"/>
      <c r="AA179" s="850"/>
      <c r="AB179" s="849" t="s">
        <v>323</v>
      </c>
      <c r="AC179" s="850"/>
      <c r="AD179" s="849"/>
      <c r="AE179" s="850"/>
      <c r="AF179" s="852" t="s">
        <v>362</v>
      </c>
      <c r="AG179" s="850"/>
      <c r="AH179" s="850"/>
      <c r="AI179" s="850"/>
      <c r="AJ179" s="850"/>
      <c r="AK179" s="850"/>
      <c r="AL179" s="850"/>
      <c r="AM179" s="850"/>
      <c r="AN179" s="849" t="s">
        <v>307</v>
      </c>
      <c r="AO179" s="850"/>
      <c r="AP179" s="850"/>
      <c r="AQ179" s="850"/>
      <c r="AR179" s="850"/>
      <c r="AS179" s="849" t="s">
        <v>308</v>
      </c>
      <c r="AT179" s="850"/>
      <c r="AU179" s="850"/>
      <c r="AV179" s="435" t="s">
        <v>84</v>
      </c>
      <c r="AW179" s="851" t="s">
        <v>309</v>
      </c>
      <c r="AX179" s="850"/>
      <c r="AY179" s="850"/>
      <c r="AZ179" s="850"/>
      <c r="BA179" s="850"/>
      <c r="BB179" s="850"/>
      <c r="BC179" s="436">
        <v>5000000</v>
      </c>
      <c r="BD179" s="437">
        <v>0</v>
      </c>
      <c r="BE179" s="437">
        <v>0</v>
      </c>
      <c r="BF179" s="437">
        <v>0</v>
      </c>
      <c r="BG179" s="437">
        <v>0</v>
      </c>
      <c r="BH179" s="437">
        <v>0</v>
      </c>
      <c r="BI179" s="437">
        <v>0</v>
      </c>
      <c r="BJ179" s="437">
        <v>0</v>
      </c>
      <c r="BK179" s="436">
        <v>504590</v>
      </c>
      <c r="BL179" s="436">
        <v>-504590</v>
      </c>
      <c r="BM179" s="436">
        <v>504590</v>
      </c>
      <c r="BN179" s="437">
        <v>0</v>
      </c>
      <c r="BO179" s="436">
        <v>183673</v>
      </c>
    </row>
    <row r="180" spans="1:67" s="433" customFormat="1" ht="14.45" customHeight="1">
      <c r="A180" s="433" t="str">
        <f t="shared" si="51"/>
        <v>C-2502-1000-2-0-1-4-10</v>
      </c>
      <c r="B180" s="434" t="str">
        <f t="shared" si="47"/>
        <v>C</v>
      </c>
      <c r="C180" s="434" t="str">
        <f t="shared" si="48"/>
        <v>2502</v>
      </c>
      <c r="D180" s="434" t="str">
        <f t="shared" si="49"/>
        <v>1000</v>
      </c>
      <c r="E180" s="434" t="str">
        <f t="shared" si="50"/>
        <v>2</v>
      </c>
      <c r="F180" s="434" t="str">
        <f t="shared" si="43"/>
        <v>0</v>
      </c>
      <c r="G180" s="434" t="str">
        <f t="shared" si="44"/>
        <v>1</v>
      </c>
      <c r="H180" s="434" t="str">
        <f t="shared" si="45"/>
        <v>4</v>
      </c>
      <c r="I180" s="434"/>
      <c r="J180" s="434"/>
      <c r="K180" s="434"/>
      <c r="M180" s="447"/>
      <c r="N180" s="849" t="s">
        <v>118</v>
      </c>
      <c r="O180" s="850"/>
      <c r="P180" s="849" t="s">
        <v>356</v>
      </c>
      <c r="Q180" s="850"/>
      <c r="R180" s="849" t="s">
        <v>358</v>
      </c>
      <c r="S180" s="850"/>
      <c r="T180" s="849" t="s">
        <v>316</v>
      </c>
      <c r="U180" s="850"/>
      <c r="V180" s="849" t="s">
        <v>314</v>
      </c>
      <c r="W180" s="850"/>
      <c r="X180" s="850"/>
      <c r="Y180" s="849" t="s">
        <v>313</v>
      </c>
      <c r="Z180" s="850"/>
      <c r="AA180" s="850"/>
      <c r="AB180" s="849" t="s">
        <v>317</v>
      </c>
      <c r="AC180" s="850"/>
      <c r="AD180" s="849"/>
      <c r="AE180" s="850"/>
      <c r="AF180" s="852" t="s">
        <v>103</v>
      </c>
      <c r="AG180" s="850"/>
      <c r="AH180" s="850"/>
      <c r="AI180" s="850"/>
      <c r="AJ180" s="850"/>
      <c r="AK180" s="850"/>
      <c r="AL180" s="850"/>
      <c r="AM180" s="850"/>
      <c r="AN180" s="849" t="s">
        <v>307</v>
      </c>
      <c r="AO180" s="850"/>
      <c r="AP180" s="850"/>
      <c r="AQ180" s="850"/>
      <c r="AR180" s="850"/>
      <c r="AS180" s="849" t="s">
        <v>308</v>
      </c>
      <c r="AT180" s="850"/>
      <c r="AU180" s="850"/>
      <c r="AV180" s="435" t="s">
        <v>84</v>
      </c>
      <c r="AW180" s="851" t="s">
        <v>309</v>
      </c>
      <c r="AX180" s="850"/>
      <c r="AY180" s="850"/>
      <c r="AZ180" s="850"/>
      <c r="BA180" s="850"/>
      <c r="BB180" s="850"/>
      <c r="BC180" s="436">
        <v>25000000</v>
      </c>
      <c r="BD180" s="437">
        <v>0</v>
      </c>
      <c r="BE180" s="437">
        <v>0</v>
      </c>
      <c r="BF180" s="437">
        <v>0</v>
      </c>
      <c r="BG180" s="436">
        <v>615294</v>
      </c>
      <c r="BH180" s="436">
        <v>-615294</v>
      </c>
      <c r="BI180" s="436">
        <v>3383982</v>
      </c>
      <c r="BJ180" s="436">
        <v>-2768688</v>
      </c>
      <c r="BK180" s="436">
        <v>5516194</v>
      </c>
      <c r="BL180" s="436">
        <v>-2132212</v>
      </c>
      <c r="BM180" s="436">
        <v>5516194</v>
      </c>
      <c r="BN180" s="437">
        <v>0</v>
      </c>
      <c r="BO180" s="437">
        <v>0</v>
      </c>
    </row>
    <row r="181" spans="1:67" ht="14.45" customHeight="1">
      <c r="B181" s="427" t="str">
        <f t="shared" si="47"/>
        <v>C</v>
      </c>
      <c r="C181" s="427" t="str">
        <f t="shared" si="48"/>
        <v>2502</v>
      </c>
      <c r="D181" s="427" t="str">
        <f t="shared" si="49"/>
        <v>1000</v>
      </c>
      <c r="E181" s="427" t="str">
        <f t="shared" si="50"/>
        <v>2</v>
      </c>
      <c r="F181" s="427" t="str">
        <f t="shared" si="43"/>
        <v>0</v>
      </c>
      <c r="G181" s="427" t="str">
        <f t="shared" si="44"/>
        <v>2</v>
      </c>
      <c r="H181" s="427">
        <f t="shared" si="45"/>
        <v>0</v>
      </c>
      <c r="N181" s="853" t="s">
        <v>118</v>
      </c>
      <c r="O181" s="854"/>
      <c r="P181" s="853" t="s">
        <v>356</v>
      </c>
      <c r="Q181" s="854"/>
      <c r="R181" s="853" t="s">
        <v>358</v>
      </c>
      <c r="S181" s="854"/>
      <c r="T181" s="853" t="s">
        <v>316</v>
      </c>
      <c r="U181" s="854"/>
      <c r="V181" s="853" t="s">
        <v>314</v>
      </c>
      <c r="W181" s="854"/>
      <c r="X181" s="854"/>
      <c r="Y181" s="853" t="s">
        <v>316</v>
      </c>
      <c r="Z181" s="854"/>
      <c r="AA181" s="854"/>
      <c r="AB181" s="853"/>
      <c r="AC181" s="854"/>
      <c r="AD181" s="853"/>
      <c r="AE181" s="854"/>
      <c r="AF181" s="855" t="s">
        <v>360</v>
      </c>
      <c r="AG181" s="854"/>
      <c r="AH181" s="854"/>
      <c r="AI181" s="854"/>
      <c r="AJ181" s="854"/>
      <c r="AK181" s="854"/>
      <c r="AL181" s="854"/>
      <c r="AM181" s="854"/>
      <c r="AN181" s="853" t="s">
        <v>307</v>
      </c>
      <c r="AO181" s="854"/>
      <c r="AP181" s="854"/>
      <c r="AQ181" s="854"/>
      <c r="AR181" s="854"/>
      <c r="AS181" s="853" t="s">
        <v>308</v>
      </c>
      <c r="AT181" s="854"/>
      <c r="AU181" s="854"/>
      <c r="AV181" s="417" t="s">
        <v>84</v>
      </c>
      <c r="AW181" s="856" t="s">
        <v>309</v>
      </c>
      <c r="AX181" s="854"/>
      <c r="AY181" s="854"/>
      <c r="AZ181" s="854"/>
      <c r="BA181" s="854"/>
      <c r="BB181" s="854"/>
      <c r="BC181" s="418">
        <v>1217700000</v>
      </c>
      <c r="BD181" s="419">
        <v>0</v>
      </c>
      <c r="BE181" s="418">
        <v>148840540</v>
      </c>
      <c r="BF181" s="419">
        <v>0</v>
      </c>
      <c r="BG181" s="418">
        <v>31344913</v>
      </c>
      <c r="BH181" s="418">
        <v>-31344913</v>
      </c>
      <c r="BI181" s="418">
        <v>150819900</v>
      </c>
      <c r="BJ181" s="418">
        <v>-119474987</v>
      </c>
      <c r="BK181" s="418">
        <v>146950721</v>
      </c>
      <c r="BL181" s="418">
        <v>3869179</v>
      </c>
      <c r="BM181" s="418">
        <v>146950721</v>
      </c>
      <c r="BN181" s="419">
        <v>0</v>
      </c>
      <c r="BO181" s="419">
        <v>0</v>
      </c>
    </row>
    <row r="182" spans="1:67" s="433" customFormat="1">
      <c r="A182" s="433" t="str">
        <f t="shared" si="51"/>
        <v>C-2502-1000-2-0-2-1-10</v>
      </c>
      <c r="B182" s="434" t="str">
        <f t="shared" si="47"/>
        <v>C</v>
      </c>
      <c r="C182" s="434" t="str">
        <f t="shared" si="48"/>
        <v>2502</v>
      </c>
      <c r="D182" s="434" t="str">
        <f t="shared" si="49"/>
        <v>1000</v>
      </c>
      <c r="E182" s="434" t="str">
        <f t="shared" si="50"/>
        <v>2</v>
      </c>
      <c r="F182" s="434" t="str">
        <f t="shared" si="43"/>
        <v>0</v>
      </c>
      <c r="G182" s="434" t="str">
        <f t="shared" si="44"/>
        <v>2</v>
      </c>
      <c r="H182" s="434" t="str">
        <f t="shared" si="45"/>
        <v>1</v>
      </c>
      <c r="I182" s="434"/>
      <c r="J182" s="434"/>
      <c r="K182" s="434"/>
      <c r="M182" s="447"/>
      <c r="N182" s="849" t="s">
        <v>118</v>
      </c>
      <c r="O182" s="850"/>
      <c r="P182" s="849" t="s">
        <v>356</v>
      </c>
      <c r="Q182" s="850"/>
      <c r="R182" s="849" t="s">
        <v>358</v>
      </c>
      <c r="S182" s="850"/>
      <c r="T182" s="849" t="s">
        <v>316</v>
      </c>
      <c r="U182" s="850"/>
      <c r="V182" s="849" t="s">
        <v>314</v>
      </c>
      <c r="W182" s="850"/>
      <c r="X182" s="850"/>
      <c r="Y182" s="849" t="s">
        <v>316</v>
      </c>
      <c r="Z182" s="850"/>
      <c r="AA182" s="850"/>
      <c r="AB182" s="849" t="s">
        <v>313</v>
      </c>
      <c r="AC182" s="850"/>
      <c r="AD182" s="849"/>
      <c r="AE182" s="850"/>
      <c r="AF182" s="852" t="s">
        <v>366</v>
      </c>
      <c r="AG182" s="850"/>
      <c r="AH182" s="850"/>
      <c r="AI182" s="850"/>
      <c r="AJ182" s="850"/>
      <c r="AK182" s="850"/>
      <c r="AL182" s="850"/>
      <c r="AM182" s="850"/>
      <c r="AN182" s="849" t="s">
        <v>307</v>
      </c>
      <c r="AO182" s="850"/>
      <c r="AP182" s="850"/>
      <c r="AQ182" s="850"/>
      <c r="AR182" s="850"/>
      <c r="AS182" s="849" t="s">
        <v>308</v>
      </c>
      <c r="AT182" s="850"/>
      <c r="AU182" s="850"/>
      <c r="AV182" s="435" t="s">
        <v>84</v>
      </c>
      <c r="AW182" s="851" t="s">
        <v>309</v>
      </c>
      <c r="AX182" s="850"/>
      <c r="AY182" s="850"/>
      <c r="AZ182" s="850"/>
      <c r="BA182" s="850"/>
      <c r="BB182" s="850"/>
      <c r="BC182" s="436">
        <v>172000000</v>
      </c>
      <c r="BD182" s="437">
        <v>0</v>
      </c>
      <c r="BE182" s="436">
        <v>400000</v>
      </c>
      <c r="BF182" s="437">
        <v>0</v>
      </c>
      <c r="BG182" s="437">
        <v>0</v>
      </c>
      <c r="BH182" s="437">
        <v>0</v>
      </c>
      <c r="BI182" s="436">
        <v>11440000</v>
      </c>
      <c r="BJ182" s="436">
        <v>-11440000</v>
      </c>
      <c r="BK182" s="436">
        <v>11440000</v>
      </c>
      <c r="BL182" s="437">
        <v>0</v>
      </c>
      <c r="BM182" s="436">
        <v>11440000</v>
      </c>
      <c r="BN182" s="437">
        <v>0</v>
      </c>
      <c r="BO182" s="437">
        <v>0</v>
      </c>
    </row>
    <row r="183" spans="1:67" s="433" customFormat="1">
      <c r="A183" s="433" t="str">
        <f t="shared" si="51"/>
        <v>C-2502-1000-2-0-2-2-10</v>
      </c>
      <c r="B183" s="434" t="str">
        <f t="shared" si="47"/>
        <v>C</v>
      </c>
      <c r="C183" s="434" t="str">
        <f t="shared" si="48"/>
        <v>2502</v>
      </c>
      <c r="D183" s="434" t="str">
        <f t="shared" si="49"/>
        <v>1000</v>
      </c>
      <c r="E183" s="434" t="str">
        <f t="shared" si="50"/>
        <v>2</v>
      </c>
      <c r="F183" s="434" t="str">
        <f t="shared" si="43"/>
        <v>0</v>
      </c>
      <c r="G183" s="434" t="str">
        <f t="shared" si="44"/>
        <v>2</v>
      </c>
      <c r="H183" s="434" t="str">
        <f t="shared" si="45"/>
        <v>2</v>
      </c>
      <c r="I183" s="434"/>
      <c r="J183" s="434"/>
      <c r="K183" s="434"/>
      <c r="M183" s="447"/>
      <c r="N183" s="849" t="s">
        <v>118</v>
      </c>
      <c r="O183" s="850"/>
      <c r="P183" s="849" t="s">
        <v>356</v>
      </c>
      <c r="Q183" s="850"/>
      <c r="R183" s="849" t="s">
        <v>358</v>
      </c>
      <c r="S183" s="850"/>
      <c r="T183" s="849" t="s">
        <v>316</v>
      </c>
      <c r="U183" s="850"/>
      <c r="V183" s="849" t="s">
        <v>314</v>
      </c>
      <c r="W183" s="850"/>
      <c r="X183" s="850"/>
      <c r="Y183" s="849" t="s">
        <v>316</v>
      </c>
      <c r="Z183" s="850"/>
      <c r="AA183" s="850"/>
      <c r="AB183" s="849" t="s">
        <v>316</v>
      </c>
      <c r="AC183" s="850"/>
      <c r="AD183" s="849"/>
      <c r="AE183" s="850"/>
      <c r="AF183" s="852" t="s">
        <v>361</v>
      </c>
      <c r="AG183" s="850"/>
      <c r="AH183" s="850"/>
      <c r="AI183" s="850"/>
      <c r="AJ183" s="850"/>
      <c r="AK183" s="850"/>
      <c r="AL183" s="850"/>
      <c r="AM183" s="850"/>
      <c r="AN183" s="849" t="s">
        <v>307</v>
      </c>
      <c r="AO183" s="850"/>
      <c r="AP183" s="850"/>
      <c r="AQ183" s="850"/>
      <c r="AR183" s="850"/>
      <c r="AS183" s="849" t="s">
        <v>308</v>
      </c>
      <c r="AT183" s="850"/>
      <c r="AU183" s="850"/>
      <c r="AV183" s="435" t="s">
        <v>84</v>
      </c>
      <c r="AW183" s="851" t="s">
        <v>309</v>
      </c>
      <c r="AX183" s="850"/>
      <c r="AY183" s="850"/>
      <c r="AZ183" s="850"/>
      <c r="BA183" s="850"/>
      <c r="BB183" s="850"/>
      <c r="BC183" s="436">
        <v>633400000</v>
      </c>
      <c r="BD183" s="437">
        <v>0</v>
      </c>
      <c r="BE183" s="437">
        <v>0</v>
      </c>
      <c r="BF183" s="437">
        <v>0</v>
      </c>
      <c r="BG183" s="437">
        <v>0</v>
      </c>
      <c r="BH183" s="437">
        <v>0</v>
      </c>
      <c r="BI183" s="436">
        <v>126680000</v>
      </c>
      <c r="BJ183" s="436">
        <v>-126680000</v>
      </c>
      <c r="BK183" s="436">
        <v>126680000</v>
      </c>
      <c r="BL183" s="437">
        <v>0</v>
      </c>
      <c r="BM183" s="436">
        <v>126680000</v>
      </c>
      <c r="BN183" s="437">
        <v>0</v>
      </c>
      <c r="BO183" s="437">
        <v>0</v>
      </c>
    </row>
    <row r="184" spans="1:67" s="433" customFormat="1">
      <c r="A184" s="433" t="str">
        <f t="shared" si="51"/>
        <v>C-2502-1000-2-0-2-3-10</v>
      </c>
      <c r="B184" s="434" t="str">
        <f t="shared" si="47"/>
        <v>C</v>
      </c>
      <c r="C184" s="434" t="str">
        <f t="shared" si="48"/>
        <v>2502</v>
      </c>
      <c r="D184" s="434" t="str">
        <f t="shared" si="49"/>
        <v>1000</v>
      </c>
      <c r="E184" s="434" t="str">
        <f t="shared" si="50"/>
        <v>2</v>
      </c>
      <c r="F184" s="434" t="str">
        <f t="shared" si="43"/>
        <v>0</v>
      </c>
      <c r="G184" s="434" t="str">
        <f t="shared" si="44"/>
        <v>2</v>
      </c>
      <c r="H184" s="434" t="str">
        <f t="shared" si="45"/>
        <v>3</v>
      </c>
      <c r="I184" s="434"/>
      <c r="J184" s="434"/>
      <c r="K184" s="434"/>
      <c r="M184" s="447"/>
      <c r="N184" s="849" t="s">
        <v>118</v>
      </c>
      <c r="O184" s="850"/>
      <c r="P184" s="849" t="s">
        <v>356</v>
      </c>
      <c r="Q184" s="850"/>
      <c r="R184" s="849" t="s">
        <v>358</v>
      </c>
      <c r="S184" s="850"/>
      <c r="T184" s="849" t="s">
        <v>316</v>
      </c>
      <c r="U184" s="850"/>
      <c r="V184" s="849" t="s">
        <v>314</v>
      </c>
      <c r="W184" s="850"/>
      <c r="X184" s="850"/>
      <c r="Y184" s="849" t="s">
        <v>316</v>
      </c>
      <c r="Z184" s="850"/>
      <c r="AA184" s="850"/>
      <c r="AB184" s="849" t="s">
        <v>323</v>
      </c>
      <c r="AC184" s="850"/>
      <c r="AD184" s="849"/>
      <c r="AE184" s="850"/>
      <c r="AF184" s="852" t="s">
        <v>362</v>
      </c>
      <c r="AG184" s="850"/>
      <c r="AH184" s="850"/>
      <c r="AI184" s="850"/>
      <c r="AJ184" s="850"/>
      <c r="AK184" s="850"/>
      <c r="AL184" s="850"/>
      <c r="AM184" s="850"/>
      <c r="AN184" s="849" t="s">
        <v>307</v>
      </c>
      <c r="AO184" s="850"/>
      <c r="AP184" s="850"/>
      <c r="AQ184" s="850"/>
      <c r="AR184" s="850"/>
      <c r="AS184" s="849" t="s">
        <v>308</v>
      </c>
      <c r="AT184" s="850"/>
      <c r="AU184" s="850"/>
      <c r="AV184" s="435" t="s">
        <v>84</v>
      </c>
      <c r="AW184" s="851" t="s">
        <v>309</v>
      </c>
      <c r="AX184" s="850"/>
      <c r="AY184" s="850"/>
      <c r="AZ184" s="850"/>
      <c r="BA184" s="850"/>
      <c r="BB184" s="850"/>
      <c r="BC184" s="436">
        <v>120000000</v>
      </c>
      <c r="BD184" s="437">
        <v>0</v>
      </c>
      <c r="BE184" s="437">
        <v>0</v>
      </c>
      <c r="BF184" s="437">
        <v>0</v>
      </c>
      <c r="BG184" s="437">
        <v>0</v>
      </c>
      <c r="BH184" s="437">
        <v>0</v>
      </c>
      <c r="BI184" s="437">
        <v>0</v>
      </c>
      <c r="BJ184" s="437">
        <v>0</v>
      </c>
      <c r="BK184" s="436">
        <v>2201129</v>
      </c>
      <c r="BL184" s="436">
        <v>-2201129</v>
      </c>
      <c r="BM184" s="436">
        <v>2201129</v>
      </c>
      <c r="BN184" s="437">
        <v>0</v>
      </c>
      <c r="BO184" s="437">
        <v>0</v>
      </c>
    </row>
    <row r="185" spans="1:67" s="433" customFormat="1" ht="14.45" customHeight="1">
      <c r="A185" s="433" t="str">
        <f t="shared" si="51"/>
        <v>C-2502-1000-2-0-2-4-10</v>
      </c>
      <c r="B185" s="434" t="str">
        <f t="shared" si="47"/>
        <v>C</v>
      </c>
      <c r="C185" s="434" t="str">
        <f t="shared" si="48"/>
        <v>2502</v>
      </c>
      <c r="D185" s="434" t="str">
        <f t="shared" si="49"/>
        <v>1000</v>
      </c>
      <c r="E185" s="434" t="str">
        <f t="shared" si="50"/>
        <v>2</v>
      </c>
      <c r="F185" s="434" t="str">
        <f t="shared" si="43"/>
        <v>0</v>
      </c>
      <c r="G185" s="434" t="str">
        <f t="shared" si="44"/>
        <v>2</v>
      </c>
      <c r="H185" s="434" t="str">
        <f t="shared" si="45"/>
        <v>4</v>
      </c>
      <c r="I185" s="434"/>
      <c r="J185" s="434"/>
      <c r="K185" s="434"/>
      <c r="M185" s="447"/>
      <c r="N185" s="849" t="s">
        <v>118</v>
      </c>
      <c r="O185" s="850"/>
      <c r="P185" s="849" t="s">
        <v>356</v>
      </c>
      <c r="Q185" s="850"/>
      <c r="R185" s="849" t="s">
        <v>358</v>
      </c>
      <c r="S185" s="850"/>
      <c r="T185" s="849" t="s">
        <v>316</v>
      </c>
      <c r="U185" s="850"/>
      <c r="V185" s="849" t="s">
        <v>314</v>
      </c>
      <c r="W185" s="850"/>
      <c r="X185" s="850"/>
      <c r="Y185" s="849" t="s">
        <v>316</v>
      </c>
      <c r="Z185" s="850"/>
      <c r="AA185" s="850"/>
      <c r="AB185" s="849" t="s">
        <v>317</v>
      </c>
      <c r="AC185" s="850"/>
      <c r="AD185" s="849"/>
      <c r="AE185" s="850"/>
      <c r="AF185" s="852" t="s">
        <v>103</v>
      </c>
      <c r="AG185" s="850"/>
      <c r="AH185" s="850"/>
      <c r="AI185" s="850"/>
      <c r="AJ185" s="850"/>
      <c r="AK185" s="850"/>
      <c r="AL185" s="850"/>
      <c r="AM185" s="850"/>
      <c r="AN185" s="849" t="s">
        <v>307</v>
      </c>
      <c r="AO185" s="850"/>
      <c r="AP185" s="850"/>
      <c r="AQ185" s="850"/>
      <c r="AR185" s="850"/>
      <c r="AS185" s="849" t="s">
        <v>308</v>
      </c>
      <c r="AT185" s="850"/>
      <c r="AU185" s="850"/>
      <c r="AV185" s="435" t="s">
        <v>84</v>
      </c>
      <c r="AW185" s="851" t="s">
        <v>309</v>
      </c>
      <c r="AX185" s="850"/>
      <c r="AY185" s="850"/>
      <c r="AZ185" s="850"/>
      <c r="BA185" s="850"/>
      <c r="BB185" s="850"/>
      <c r="BC185" s="436">
        <v>140000000</v>
      </c>
      <c r="BD185" s="437">
        <v>0</v>
      </c>
      <c r="BE185" s="437">
        <v>0</v>
      </c>
      <c r="BF185" s="437">
        <v>0</v>
      </c>
      <c r="BG185" s="436">
        <v>31344913</v>
      </c>
      <c r="BH185" s="436">
        <v>-31344913</v>
      </c>
      <c r="BI185" s="436">
        <v>12699900</v>
      </c>
      <c r="BJ185" s="436">
        <v>18645013</v>
      </c>
      <c r="BK185" s="436">
        <v>2770132</v>
      </c>
      <c r="BL185" s="436">
        <v>9929768</v>
      </c>
      <c r="BM185" s="436">
        <v>2770132</v>
      </c>
      <c r="BN185" s="437">
        <v>0</v>
      </c>
      <c r="BO185" s="437">
        <v>0</v>
      </c>
    </row>
    <row r="186" spans="1:67" s="433" customFormat="1">
      <c r="A186" s="433" t="str">
        <f t="shared" si="51"/>
        <v>C-2502-1000-2-0-2-6-10</v>
      </c>
      <c r="B186" s="434" t="str">
        <f t="shared" si="47"/>
        <v>C</v>
      </c>
      <c r="C186" s="434" t="str">
        <f t="shared" si="48"/>
        <v>2502</v>
      </c>
      <c r="D186" s="434" t="str">
        <f t="shared" si="49"/>
        <v>1000</v>
      </c>
      <c r="E186" s="434" t="str">
        <f t="shared" si="50"/>
        <v>2</v>
      </c>
      <c r="F186" s="434" t="str">
        <f t="shared" si="43"/>
        <v>0</v>
      </c>
      <c r="G186" s="434" t="str">
        <f t="shared" si="44"/>
        <v>2</v>
      </c>
      <c r="H186" s="434" t="str">
        <f t="shared" si="45"/>
        <v>6</v>
      </c>
      <c r="I186" s="434"/>
      <c r="J186" s="434"/>
      <c r="K186" s="434"/>
      <c r="M186" s="447"/>
      <c r="N186" s="849" t="s">
        <v>118</v>
      </c>
      <c r="O186" s="850"/>
      <c r="P186" s="849" t="s">
        <v>356</v>
      </c>
      <c r="Q186" s="850"/>
      <c r="R186" s="849" t="s">
        <v>358</v>
      </c>
      <c r="S186" s="850"/>
      <c r="T186" s="849" t="s">
        <v>316</v>
      </c>
      <c r="U186" s="850"/>
      <c r="V186" s="849" t="s">
        <v>314</v>
      </c>
      <c r="W186" s="850"/>
      <c r="X186" s="850"/>
      <c r="Y186" s="849" t="s">
        <v>316</v>
      </c>
      <c r="Z186" s="850"/>
      <c r="AA186" s="850"/>
      <c r="AB186" s="849" t="s">
        <v>326</v>
      </c>
      <c r="AC186" s="850"/>
      <c r="AD186" s="849"/>
      <c r="AE186" s="850"/>
      <c r="AF186" s="852" t="s">
        <v>363</v>
      </c>
      <c r="AG186" s="850"/>
      <c r="AH186" s="850"/>
      <c r="AI186" s="850"/>
      <c r="AJ186" s="850"/>
      <c r="AK186" s="850"/>
      <c r="AL186" s="850"/>
      <c r="AM186" s="850"/>
      <c r="AN186" s="849" t="s">
        <v>307</v>
      </c>
      <c r="AO186" s="850"/>
      <c r="AP186" s="850"/>
      <c r="AQ186" s="850"/>
      <c r="AR186" s="850"/>
      <c r="AS186" s="849" t="s">
        <v>308</v>
      </c>
      <c r="AT186" s="850"/>
      <c r="AU186" s="850"/>
      <c r="AV186" s="435" t="s">
        <v>84</v>
      </c>
      <c r="AW186" s="851" t="s">
        <v>309</v>
      </c>
      <c r="AX186" s="850"/>
      <c r="AY186" s="850"/>
      <c r="AZ186" s="850"/>
      <c r="BA186" s="850"/>
      <c r="BB186" s="850"/>
      <c r="BC186" s="436">
        <v>70000000</v>
      </c>
      <c r="BD186" s="437">
        <v>0</v>
      </c>
      <c r="BE186" s="436">
        <v>70000000</v>
      </c>
      <c r="BF186" s="437">
        <v>0</v>
      </c>
      <c r="BG186" s="437">
        <v>0</v>
      </c>
      <c r="BH186" s="437">
        <v>0</v>
      </c>
      <c r="BI186" s="437">
        <v>0</v>
      </c>
      <c r="BJ186" s="437">
        <v>0</v>
      </c>
      <c r="BK186" s="437">
        <v>0</v>
      </c>
      <c r="BL186" s="437">
        <v>0</v>
      </c>
      <c r="BM186" s="437">
        <v>0</v>
      </c>
      <c r="BN186" s="437">
        <v>0</v>
      </c>
      <c r="BO186" s="437">
        <v>0</v>
      </c>
    </row>
    <row r="187" spans="1:67" s="433" customFormat="1">
      <c r="A187" s="433" t="str">
        <f t="shared" si="51"/>
        <v>C-2502-1000-2-0-2-11-10</v>
      </c>
      <c r="B187" s="434" t="str">
        <f t="shared" si="47"/>
        <v>C</v>
      </c>
      <c r="C187" s="434" t="str">
        <f t="shared" si="48"/>
        <v>2502</v>
      </c>
      <c r="D187" s="434" t="str">
        <f t="shared" si="49"/>
        <v>1000</v>
      </c>
      <c r="E187" s="434" t="str">
        <f t="shared" si="50"/>
        <v>2</v>
      </c>
      <c r="F187" s="434" t="str">
        <f t="shared" si="43"/>
        <v>0</v>
      </c>
      <c r="G187" s="434" t="str">
        <f t="shared" si="44"/>
        <v>2</v>
      </c>
      <c r="H187" s="434" t="str">
        <f t="shared" si="45"/>
        <v>11</v>
      </c>
      <c r="I187" s="434"/>
      <c r="J187" s="434"/>
      <c r="K187" s="434"/>
      <c r="M187" s="447"/>
      <c r="N187" s="849" t="s">
        <v>118</v>
      </c>
      <c r="O187" s="850"/>
      <c r="P187" s="849" t="s">
        <v>356</v>
      </c>
      <c r="Q187" s="850"/>
      <c r="R187" s="849" t="s">
        <v>358</v>
      </c>
      <c r="S187" s="850"/>
      <c r="T187" s="849" t="s">
        <v>316</v>
      </c>
      <c r="U187" s="850"/>
      <c r="V187" s="849" t="s">
        <v>314</v>
      </c>
      <c r="W187" s="850"/>
      <c r="X187" s="850"/>
      <c r="Y187" s="849" t="s">
        <v>316</v>
      </c>
      <c r="Z187" s="850"/>
      <c r="AA187" s="850"/>
      <c r="AB187" s="849" t="s">
        <v>99</v>
      </c>
      <c r="AC187" s="850"/>
      <c r="AD187" s="849"/>
      <c r="AE187" s="850"/>
      <c r="AF187" s="852" t="s">
        <v>364</v>
      </c>
      <c r="AG187" s="850"/>
      <c r="AH187" s="850"/>
      <c r="AI187" s="850"/>
      <c r="AJ187" s="850"/>
      <c r="AK187" s="850"/>
      <c r="AL187" s="850"/>
      <c r="AM187" s="850"/>
      <c r="AN187" s="849" t="s">
        <v>307</v>
      </c>
      <c r="AO187" s="850"/>
      <c r="AP187" s="850"/>
      <c r="AQ187" s="850"/>
      <c r="AR187" s="850"/>
      <c r="AS187" s="849" t="s">
        <v>308</v>
      </c>
      <c r="AT187" s="850"/>
      <c r="AU187" s="850"/>
      <c r="AV187" s="435" t="s">
        <v>84</v>
      </c>
      <c r="AW187" s="851" t="s">
        <v>309</v>
      </c>
      <c r="AX187" s="850"/>
      <c r="AY187" s="850"/>
      <c r="AZ187" s="850"/>
      <c r="BA187" s="850"/>
      <c r="BB187" s="850"/>
      <c r="BC187" s="436">
        <v>82300000</v>
      </c>
      <c r="BD187" s="437">
        <v>0</v>
      </c>
      <c r="BE187" s="436">
        <v>78440540</v>
      </c>
      <c r="BF187" s="437">
        <v>0</v>
      </c>
      <c r="BG187" s="437">
        <v>0</v>
      </c>
      <c r="BH187" s="437">
        <v>0</v>
      </c>
      <c r="BI187" s="437">
        <v>0</v>
      </c>
      <c r="BJ187" s="437">
        <v>0</v>
      </c>
      <c r="BK187" s="436">
        <v>3859460</v>
      </c>
      <c r="BL187" s="436">
        <v>-3859460</v>
      </c>
      <c r="BM187" s="436">
        <v>3859460</v>
      </c>
      <c r="BN187" s="437">
        <v>0</v>
      </c>
      <c r="BO187" s="437">
        <v>0</v>
      </c>
    </row>
    <row r="188" spans="1:67">
      <c r="B188" s="427" t="str">
        <f t="shared" si="47"/>
        <v>C</v>
      </c>
      <c r="C188" s="427" t="str">
        <f t="shared" si="48"/>
        <v>2502</v>
      </c>
      <c r="D188" s="427" t="str">
        <f t="shared" si="49"/>
        <v>1000</v>
      </c>
      <c r="E188" s="427" t="str">
        <f t="shared" si="50"/>
        <v>3</v>
      </c>
      <c r="F188" s="427">
        <f t="shared" si="43"/>
        <v>0</v>
      </c>
      <c r="G188" s="427">
        <f t="shared" si="44"/>
        <v>0</v>
      </c>
      <c r="H188" s="427">
        <f t="shared" si="45"/>
        <v>0</v>
      </c>
      <c r="N188" s="857" t="s">
        <v>118</v>
      </c>
      <c r="O188" s="854"/>
      <c r="P188" s="857" t="s">
        <v>356</v>
      </c>
      <c r="Q188" s="854"/>
      <c r="R188" s="857" t="s">
        <v>358</v>
      </c>
      <c r="S188" s="854"/>
      <c r="T188" s="857" t="s">
        <v>323</v>
      </c>
      <c r="U188" s="854"/>
      <c r="V188" s="857"/>
      <c r="W188" s="854"/>
      <c r="X188" s="854"/>
      <c r="Y188" s="857"/>
      <c r="Z188" s="854"/>
      <c r="AA188" s="854"/>
      <c r="AB188" s="857"/>
      <c r="AC188" s="854"/>
      <c r="AD188" s="857"/>
      <c r="AE188" s="854"/>
      <c r="AF188" s="858" t="s">
        <v>354</v>
      </c>
      <c r="AG188" s="854"/>
      <c r="AH188" s="854"/>
      <c r="AI188" s="854"/>
      <c r="AJ188" s="854"/>
      <c r="AK188" s="854"/>
      <c r="AL188" s="854"/>
      <c r="AM188" s="854"/>
      <c r="AN188" s="857" t="s">
        <v>307</v>
      </c>
      <c r="AO188" s="854"/>
      <c r="AP188" s="854"/>
      <c r="AQ188" s="854"/>
      <c r="AR188" s="854"/>
      <c r="AS188" s="857" t="s">
        <v>308</v>
      </c>
      <c r="AT188" s="854"/>
      <c r="AU188" s="854"/>
      <c r="AV188" s="420" t="s">
        <v>84</v>
      </c>
      <c r="AW188" s="859" t="s">
        <v>309</v>
      </c>
      <c r="AX188" s="854"/>
      <c r="AY188" s="854"/>
      <c r="AZ188" s="854"/>
      <c r="BA188" s="854"/>
      <c r="BB188" s="854"/>
      <c r="BC188" s="421">
        <v>3500000000</v>
      </c>
      <c r="BD188" s="422">
        <v>0</v>
      </c>
      <c r="BE188" s="421">
        <v>635633119</v>
      </c>
      <c r="BF188" s="422">
        <v>0</v>
      </c>
      <c r="BG188" s="421">
        <v>125463622</v>
      </c>
      <c r="BH188" s="421">
        <v>-125463622</v>
      </c>
      <c r="BI188" s="421">
        <v>183730664</v>
      </c>
      <c r="BJ188" s="421">
        <v>-58267042</v>
      </c>
      <c r="BK188" s="421">
        <v>176193107</v>
      </c>
      <c r="BL188" s="421">
        <v>7537557</v>
      </c>
      <c r="BM188" s="421">
        <v>176193107</v>
      </c>
      <c r="BN188" s="422">
        <v>0</v>
      </c>
      <c r="BO188" s="422">
        <v>0</v>
      </c>
    </row>
    <row r="189" spans="1:67" ht="14.45" customHeight="1">
      <c r="B189" s="427" t="str">
        <f t="shared" si="47"/>
        <v>C</v>
      </c>
      <c r="C189" s="427" t="str">
        <f t="shared" si="48"/>
        <v>2502</v>
      </c>
      <c r="D189" s="427" t="str">
        <f t="shared" si="49"/>
        <v>1000</v>
      </c>
      <c r="E189" s="427" t="str">
        <f t="shared" si="50"/>
        <v>3</v>
      </c>
      <c r="F189" s="427" t="str">
        <f t="shared" si="43"/>
        <v>0</v>
      </c>
      <c r="G189" s="427">
        <f t="shared" si="44"/>
        <v>0</v>
      </c>
      <c r="H189" s="427">
        <f t="shared" si="45"/>
        <v>0</v>
      </c>
      <c r="N189" s="853" t="s">
        <v>118</v>
      </c>
      <c r="O189" s="854"/>
      <c r="P189" s="853" t="s">
        <v>356</v>
      </c>
      <c r="Q189" s="854"/>
      <c r="R189" s="853" t="s">
        <v>358</v>
      </c>
      <c r="S189" s="854"/>
      <c r="T189" s="853" t="s">
        <v>323</v>
      </c>
      <c r="U189" s="854"/>
      <c r="V189" s="853" t="s">
        <v>314</v>
      </c>
      <c r="W189" s="854"/>
      <c r="X189" s="854"/>
      <c r="Y189" s="853"/>
      <c r="Z189" s="854"/>
      <c r="AA189" s="854"/>
      <c r="AB189" s="853"/>
      <c r="AC189" s="854"/>
      <c r="AD189" s="853"/>
      <c r="AE189" s="854"/>
      <c r="AF189" s="855" t="s">
        <v>354</v>
      </c>
      <c r="AG189" s="854"/>
      <c r="AH189" s="854"/>
      <c r="AI189" s="854"/>
      <c r="AJ189" s="854"/>
      <c r="AK189" s="854"/>
      <c r="AL189" s="854"/>
      <c r="AM189" s="854"/>
      <c r="AN189" s="853" t="s">
        <v>307</v>
      </c>
      <c r="AO189" s="854"/>
      <c r="AP189" s="854"/>
      <c r="AQ189" s="854"/>
      <c r="AR189" s="854"/>
      <c r="AS189" s="853" t="s">
        <v>308</v>
      </c>
      <c r="AT189" s="854"/>
      <c r="AU189" s="854"/>
      <c r="AV189" s="417" t="s">
        <v>84</v>
      </c>
      <c r="AW189" s="856" t="s">
        <v>309</v>
      </c>
      <c r="AX189" s="854"/>
      <c r="AY189" s="854"/>
      <c r="AZ189" s="854"/>
      <c r="BA189" s="854"/>
      <c r="BB189" s="854"/>
      <c r="BC189" s="418">
        <v>2500000000</v>
      </c>
      <c r="BD189" s="419">
        <v>0</v>
      </c>
      <c r="BE189" s="418">
        <v>635633119</v>
      </c>
      <c r="BF189" s="419">
        <v>0</v>
      </c>
      <c r="BG189" s="418">
        <v>125463622</v>
      </c>
      <c r="BH189" s="418">
        <v>-125463622</v>
      </c>
      <c r="BI189" s="418">
        <v>183730664</v>
      </c>
      <c r="BJ189" s="418">
        <v>-58267042</v>
      </c>
      <c r="BK189" s="418">
        <v>176193107</v>
      </c>
      <c r="BL189" s="418">
        <v>7537557</v>
      </c>
      <c r="BM189" s="418">
        <v>176193107</v>
      </c>
      <c r="BN189" s="419">
        <v>0</v>
      </c>
      <c r="BO189" s="419">
        <v>0</v>
      </c>
    </row>
    <row r="190" spans="1:67">
      <c r="B190" s="427" t="str">
        <f t="shared" si="47"/>
        <v>C</v>
      </c>
      <c r="C190" s="427" t="str">
        <f t="shared" si="48"/>
        <v>2502</v>
      </c>
      <c r="D190" s="427" t="str">
        <f t="shared" si="49"/>
        <v>1000</v>
      </c>
      <c r="E190" s="427" t="str">
        <f t="shared" si="50"/>
        <v>3</v>
      </c>
      <c r="F190" s="427" t="str">
        <f t="shared" si="43"/>
        <v>0</v>
      </c>
      <c r="G190" s="427" t="str">
        <f t="shared" si="44"/>
        <v>1</v>
      </c>
      <c r="H190" s="427">
        <f t="shared" si="45"/>
        <v>0</v>
      </c>
      <c r="N190" s="853" t="s">
        <v>118</v>
      </c>
      <c r="O190" s="854"/>
      <c r="P190" s="853" t="s">
        <v>356</v>
      </c>
      <c r="Q190" s="854"/>
      <c r="R190" s="853" t="s">
        <v>358</v>
      </c>
      <c r="S190" s="854"/>
      <c r="T190" s="853" t="s">
        <v>323</v>
      </c>
      <c r="U190" s="854"/>
      <c r="V190" s="853" t="s">
        <v>314</v>
      </c>
      <c r="W190" s="854"/>
      <c r="X190" s="854"/>
      <c r="Y190" s="853" t="s">
        <v>313</v>
      </c>
      <c r="Z190" s="854"/>
      <c r="AA190" s="854"/>
      <c r="AB190" s="853"/>
      <c r="AC190" s="854"/>
      <c r="AD190" s="853"/>
      <c r="AE190" s="854"/>
      <c r="AF190" s="855" t="s">
        <v>365</v>
      </c>
      <c r="AG190" s="854"/>
      <c r="AH190" s="854"/>
      <c r="AI190" s="854"/>
      <c r="AJ190" s="854"/>
      <c r="AK190" s="854"/>
      <c r="AL190" s="854"/>
      <c r="AM190" s="854"/>
      <c r="AN190" s="853" t="s">
        <v>307</v>
      </c>
      <c r="AO190" s="854"/>
      <c r="AP190" s="854"/>
      <c r="AQ190" s="854"/>
      <c r="AR190" s="854"/>
      <c r="AS190" s="853" t="s">
        <v>308</v>
      </c>
      <c r="AT190" s="854"/>
      <c r="AU190" s="854"/>
      <c r="AV190" s="417" t="s">
        <v>84</v>
      </c>
      <c r="AW190" s="856" t="s">
        <v>309</v>
      </c>
      <c r="AX190" s="854"/>
      <c r="AY190" s="854"/>
      <c r="AZ190" s="854"/>
      <c r="BA190" s="854"/>
      <c r="BB190" s="854"/>
      <c r="BC190" s="419">
        <v>0</v>
      </c>
      <c r="BD190" s="419">
        <v>0</v>
      </c>
      <c r="BE190" s="419">
        <v>0</v>
      </c>
      <c r="BF190" s="419">
        <v>0</v>
      </c>
      <c r="BG190" s="419">
        <v>0</v>
      </c>
      <c r="BH190" s="419">
        <v>0</v>
      </c>
      <c r="BI190" s="419">
        <v>0</v>
      </c>
      <c r="BJ190" s="419">
        <v>0</v>
      </c>
      <c r="BK190" s="419">
        <v>0</v>
      </c>
      <c r="BL190" s="419">
        <v>0</v>
      </c>
      <c r="BM190" s="419">
        <v>0</v>
      </c>
      <c r="BN190" s="419">
        <v>0</v>
      </c>
      <c r="BO190" s="419">
        <v>0</v>
      </c>
    </row>
    <row r="191" spans="1:67" s="433" customFormat="1">
      <c r="A191" s="433" t="str">
        <f t="shared" ref="A191" si="52">+B191&amp;"-"&amp;C191&amp;"-"&amp;D191&amp;"-"&amp;E191&amp;"-"&amp;F191&amp;"-"&amp;G191&amp;"-"&amp;H191&amp;"-"&amp;AV191</f>
        <v>C-2502-1000-3-0-1-4-10</v>
      </c>
      <c r="B191" s="434" t="str">
        <f t="shared" si="47"/>
        <v>C</v>
      </c>
      <c r="C191" s="434" t="str">
        <f t="shared" si="48"/>
        <v>2502</v>
      </c>
      <c r="D191" s="434" t="str">
        <f t="shared" si="49"/>
        <v>1000</v>
      </c>
      <c r="E191" s="434" t="str">
        <f t="shared" si="50"/>
        <v>3</v>
      </c>
      <c r="F191" s="434" t="str">
        <f t="shared" si="43"/>
        <v>0</v>
      </c>
      <c r="G191" s="434" t="str">
        <f t="shared" si="44"/>
        <v>1</v>
      </c>
      <c r="H191" s="434" t="str">
        <f t="shared" si="45"/>
        <v>4</v>
      </c>
      <c r="I191" s="434"/>
      <c r="J191" s="434"/>
      <c r="K191" s="434"/>
      <c r="M191" s="447"/>
      <c r="N191" s="849" t="s">
        <v>118</v>
      </c>
      <c r="O191" s="850"/>
      <c r="P191" s="849" t="s">
        <v>356</v>
      </c>
      <c r="Q191" s="850"/>
      <c r="R191" s="849" t="s">
        <v>358</v>
      </c>
      <c r="S191" s="850"/>
      <c r="T191" s="849" t="s">
        <v>323</v>
      </c>
      <c r="U191" s="850"/>
      <c r="V191" s="849" t="s">
        <v>314</v>
      </c>
      <c r="W191" s="850"/>
      <c r="X191" s="850"/>
      <c r="Y191" s="849" t="s">
        <v>313</v>
      </c>
      <c r="Z191" s="850"/>
      <c r="AA191" s="850"/>
      <c r="AB191" s="849" t="s">
        <v>317</v>
      </c>
      <c r="AC191" s="850"/>
      <c r="AD191" s="849"/>
      <c r="AE191" s="850"/>
      <c r="AF191" s="852" t="s">
        <v>103</v>
      </c>
      <c r="AG191" s="850"/>
      <c r="AH191" s="850"/>
      <c r="AI191" s="850"/>
      <c r="AJ191" s="850"/>
      <c r="AK191" s="850"/>
      <c r="AL191" s="850"/>
      <c r="AM191" s="850"/>
      <c r="AN191" s="849" t="s">
        <v>307</v>
      </c>
      <c r="AO191" s="850"/>
      <c r="AP191" s="850"/>
      <c r="AQ191" s="850"/>
      <c r="AR191" s="850"/>
      <c r="AS191" s="849" t="s">
        <v>308</v>
      </c>
      <c r="AT191" s="850"/>
      <c r="AU191" s="850"/>
      <c r="AV191" s="435" t="s">
        <v>84</v>
      </c>
      <c r="AW191" s="851" t="s">
        <v>309</v>
      </c>
      <c r="AX191" s="850"/>
      <c r="AY191" s="850"/>
      <c r="AZ191" s="850"/>
      <c r="BA191" s="850"/>
      <c r="BB191" s="850"/>
      <c r="BC191" s="437">
        <v>0</v>
      </c>
      <c r="BD191" s="437">
        <v>0</v>
      </c>
      <c r="BE191" s="437">
        <v>0</v>
      </c>
      <c r="BF191" s="437">
        <v>0</v>
      </c>
      <c r="BG191" s="437">
        <v>0</v>
      </c>
      <c r="BH191" s="437">
        <v>0</v>
      </c>
      <c r="BI191" s="437">
        <v>0</v>
      </c>
      <c r="BJ191" s="437">
        <v>0</v>
      </c>
      <c r="BK191" s="437">
        <v>0</v>
      </c>
      <c r="BL191" s="437">
        <v>0</v>
      </c>
      <c r="BM191" s="437">
        <v>0</v>
      </c>
      <c r="BN191" s="437">
        <v>0</v>
      </c>
      <c r="BO191" s="437">
        <v>0</v>
      </c>
    </row>
    <row r="192" spans="1:67" ht="14.45" customHeight="1">
      <c r="B192" s="427" t="str">
        <f t="shared" si="47"/>
        <v>C</v>
      </c>
      <c r="C192" s="427" t="str">
        <f t="shared" si="48"/>
        <v>2502</v>
      </c>
      <c r="D192" s="427" t="str">
        <f t="shared" si="49"/>
        <v>1000</v>
      </c>
      <c r="E192" s="427" t="str">
        <f t="shared" si="50"/>
        <v>3</v>
      </c>
      <c r="F192" s="427" t="str">
        <f t="shared" si="43"/>
        <v>0</v>
      </c>
      <c r="G192" s="427" t="str">
        <f t="shared" si="44"/>
        <v>2</v>
      </c>
      <c r="H192" s="427">
        <f t="shared" si="45"/>
        <v>0</v>
      </c>
      <c r="N192" s="853" t="s">
        <v>118</v>
      </c>
      <c r="O192" s="854"/>
      <c r="P192" s="853" t="s">
        <v>356</v>
      </c>
      <c r="Q192" s="854"/>
      <c r="R192" s="853" t="s">
        <v>358</v>
      </c>
      <c r="S192" s="854"/>
      <c r="T192" s="853" t="s">
        <v>323</v>
      </c>
      <c r="U192" s="854"/>
      <c r="V192" s="853" t="s">
        <v>314</v>
      </c>
      <c r="W192" s="854"/>
      <c r="X192" s="854"/>
      <c r="Y192" s="853" t="s">
        <v>316</v>
      </c>
      <c r="Z192" s="854"/>
      <c r="AA192" s="854"/>
      <c r="AB192" s="853"/>
      <c r="AC192" s="854"/>
      <c r="AD192" s="853"/>
      <c r="AE192" s="854"/>
      <c r="AF192" s="855" t="s">
        <v>360</v>
      </c>
      <c r="AG192" s="854"/>
      <c r="AH192" s="854"/>
      <c r="AI192" s="854"/>
      <c r="AJ192" s="854"/>
      <c r="AK192" s="854"/>
      <c r="AL192" s="854"/>
      <c r="AM192" s="854"/>
      <c r="AN192" s="853" t="s">
        <v>307</v>
      </c>
      <c r="AO192" s="854"/>
      <c r="AP192" s="854"/>
      <c r="AQ192" s="854"/>
      <c r="AR192" s="854"/>
      <c r="AS192" s="853" t="s">
        <v>308</v>
      </c>
      <c r="AT192" s="854"/>
      <c r="AU192" s="854"/>
      <c r="AV192" s="417" t="s">
        <v>84</v>
      </c>
      <c r="AW192" s="856" t="s">
        <v>309</v>
      </c>
      <c r="AX192" s="854"/>
      <c r="AY192" s="854"/>
      <c r="AZ192" s="854"/>
      <c r="BA192" s="854"/>
      <c r="BB192" s="854"/>
      <c r="BC192" s="418">
        <v>2500000000</v>
      </c>
      <c r="BD192" s="419">
        <v>0</v>
      </c>
      <c r="BE192" s="418">
        <v>635633119</v>
      </c>
      <c r="BF192" s="419">
        <v>0</v>
      </c>
      <c r="BG192" s="418">
        <v>125463622</v>
      </c>
      <c r="BH192" s="418">
        <v>-125463622</v>
      </c>
      <c r="BI192" s="418">
        <v>183730664</v>
      </c>
      <c r="BJ192" s="418">
        <v>-58267042</v>
      </c>
      <c r="BK192" s="418">
        <v>176193107</v>
      </c>
      <c r="BL192" s="418">
        <v>7537557</v>
      </c>
      <c r="BM192" s="418">
        <v>176193107</v>
      </c>
      <c r="BN192" s="419">
        <v>0</v>
      </c>
      <c r="BO192" s="419">
        <v>0</v>
      </c>
    </row>
    <row r="193" spans="1:67" s="433" customFormat="1">
      <c r="A193" s="433" t="str">
        <f t="shared" ref="A193:A198" si="53">+B193&amp;"-"&amp;C193&amp;"-"&amp;D193&amp;"-"&amp;E193&amp;"-"&amp;F193&amp;"-"&amp;G193&amp;"-"&amp;H193&amp;"-"&amp;AV193</f>
        <v>C-2502-1000-3-0-2-1-10</v>
      </c>
      <c r="B193" s="434" t="str">
        <f t="shared" si="47"/>
        <v>C</v>
      </c>
      <c r="C193" s="434" t="str">
        <f t="shared" si="48"/>
        <v>2502</v>
      </c>
      <c r="D193" s="434" t="str">
        <f t="shared" si="49"/>
        <v>1000</v>
      </c>
      <c r="E193" s="434" t="str">
        <f t="shared" si="50"/>
        <v>3</v>
      </c>
      <c r="F193" s="434" t="str">
        <f t="shared" si="43"/>
        <v>0</v>
      </c>
      <c r="G193" s="434" t="str">
        <f t="shared" si="44"/>
        <v>2</v>
      </c>
      <c r="H193" s="434" t="str">
        <f t="shared" si="45"/>
        <v>1</v>
      </c>
      <c r="I193" s="434"/>
      <c r="J193" s="434"/>
      <c r="K193" s="434"/>
      <c r="M193" s="447"/>
      <c r="N193" s="849" t="s">
        <v>118</v>
      </c>
      <c r="O193" s="850"/>
      <c r="P193" s="849" t="s">
        <v>356</v>
      </c>
      <c r="Q193" s="850"/>
      <c r="R193" s="849" t="s">
        <v>358</v>
      </c>
      <c r="S193" s="850"/>
      <c r="T193" s="849" t="s">
        <v>323</v>
      </c>
      <c r="U193" s="850"/>
      <c r="V193" s="849" t="s">
        <v>314</v>
      </c>
      <c r="W193" s="850"/>
      <c r="X193" s="850"/>
      <c r="Y193" s="849" t="s">
        <v>316</v>
      </c>
      <c r="Z193" s="850"/>
      <c r="AA193" s="850"/>
      <c r="AB193" s="849" t="s">
        <v>313</v>
      </c>
      <c r="AC193" s="850"/>
      <c r="AD193" s="849"/>
      <c r="AE193" s="850"/>
      <c r="AF193" s="852" t="s">
        <v>366</v>
      </c>
      <c r="AG193" s="850"/>
      <c r="AH193" s="850"/>
      <c r="AI193" s="850"/>
      <c r="AJ193" s="850"/>
      <c r="AK193" s="850"/>
      <c r="AL193" s="850"/>
      <c r="AM193" s="850"/>
      <c r="AN193" s="849" t="s">
        <v>307</v>
      </c>
      <c r="AO193" s="850"/>
      <c r="AP193" s="850"/>
      <c r="AQ193" s="850"/>
      <c r="AR193" s="850"/>
      <c r="AS193" s="849" t="s">
        <v>308</v>
      </c>
      <c r="AT193" s="850"/>
      <c r="AU193" s="850"/>
      <c r="AV193" s="435" t="s">
        <v>84</v>
      </c>
      <c r="AW193" s="851" t="s">
        <v>309</v>
      </c>
      <c r="AX193" s="850"/>
      <c r="AY193" s="850"/>
      <c r="AZ193" s="850"/>
      <c r="BA193" s="850"/>
      <c r="BB193" s="850"/>
      <c r="BC193" s="436">
        <v>1000000000</v>
      </c>
      <c r="BD193" s="437">
        <v>0</v>
      </c>
      <c r="BE193" s="436">
        <v>205633119</v>
      </c>
      <c r="BF193" s="437">
        <v>0</v>
      </c>
      <c r="BG193" s="436">
        <v>72343200</v>
      </c>
      <c r="BH193" s="436">
        <v>-72343200</v>
      </c>
      <c r="BI193" s="436">
        <v>49267080</v>
      </c>
      <c r="BJ193" s="436">
        <v>23076120</v>
      </c>
      <c r="BK193" s="436">
        <v>49267080</v>
      </c>
      <c r="BL193" s="437">
        <v>0</v>
      </c>
      <c r="BM193" s="436">
        <v>49267080</v>
      </c>
      <c r="BN193" s="437">
        <v>0</v>
      </c>
      <c r="BO193" s="437">
        <v>0</v>
      </c>
    </row>
    <row r="194" spans="1:67" s="433" customFormat="1">
      <c r="A194" s="433" t="str">
        <f t="shared" si="53"/>
        <v>C-2502-1000-3-0-2-2-10</v>
      </c>
      <c r="B194" s="434" t="str">
        <f t="shared" si="47"/>
        <v>C</v>
      </c>
      <c r="C194" s="434" t="str">
        <f t="shared" si="48"/>
        <v>2502</v>
      </c>
      <c r="D194" s="434" t="str">
        <f t="shared" si="49"/>
        <v>1000</v>
      </c>
      <c r="E194" s="434" t="str">
        <f t="shared" si="50"/>
        <v>3</v>
      </c>
      <c r="F194" s="434" t="str">
        <f t="shared" si="43"/>
        <v>0</v>
      </c>
      <c r="G194" s="434" t="str">
        <f t="shared" si="44"/>
        <v>2</v>
      </c>
      <c r="H194" s="434" t="str">
        <f t="shared" si="45"/>
        <v>2</v>
      </c>
      <c r="I194" s="434"/>
      <c r="J194" s="434"/>
      <c r="K194" s="434"/>
      <c r="M194" s="447"/>
      <c r="N194" s="849" t="s">
        <v>118</v>
      </c>
      <c r="O194" s="850"/>
      <c r="P194" s="849" t="s">
        <v>356</v>
      </c>
      <c r="Q194" s="850"/>
      <c r="R194" s="849" t="s">
        <v>358</v>
      </c>
      <c r="S194" s="850"/>
      <c r="T194" s="849" t="s">
        <v>323</v>
      </c>
      <c r="U194" s="850"/>
      <c r="V194" s="849" t="s">
        <v>314</v>
      </c>
      <c r="W194" s="850"/>
      <c r="X194" s="850"/>
      <c r="Y194" s="849" t="s">
        <v>316</v>
      </c>
      <c r="Z194" s="850"/>
      <c r="AA194" s="850"/>
      <c r="AB194" s="849" t="s">
        <v>316</v>
      </c>
      <c r="AC194" s="850"/>
      <c r="AD194" s="849"/>
      <c r="AE194" s="850"/>
      <c r="AF194" s="852" t="s">
        <v>361</v>
      </c>
      <c r="AG194" s="850"/>
      <c r="AH194" s="850"/>
      <c r="AI194" s="850"/>
      <c r="AJ194" s="850"/>
      <c r="AK194" s="850"/>
      <c r="AL194" s="850"/>
      <c r="AM194" s="850"/>
      <c r="AN194" s="849" t="s">
        <v>307</v>
      </c>
      <c r="AO194" s="850"/>
      <c r="AP194" s="850"/>
      <c r="AQ194" s="850"/>
      <c r="AR194" s="850"/>
      <c r="AS194" s="849" t="s">
        <v>308</v>
      </c>
      <c r="AT194" s="850"/>
      <c r="AU194" s="850"/>
      <c r="AV194" s="435" t="s">
        <v>84</v>
      </c>
      <c r="AW194" s="851" t="s">
        <v>309</v>
      </c>
      <c r="AX194" s="850"/>
      <c r="AY194" s="850"/>
      <c r="AZ194" s="850"/>
      <c r="BA194" s="850"/>
      <c r="BB194" s="850"/>
      <c r="BC194" s="436">
        <v>550000000</v>
      </c>
      <c r="BD194" s="437">
        <v>0</v>
      </c>
      <c r="BE194" s="436">
        <v>130000000</v>
      </c>
      <c r="BF194" s="437">
        <v>0</v>
      </c>
      <c r="BG194" s="437">
        <v>0</v>
      </c>
      <c r="BH194" s="437">
        <v>0</v>
      </c>
      <c r="BI194" s="436">
        <v>84000000</v>
      </c>
      <c r="BJ194" s="436">
        <v>-84000000</v>
      </c>
      <c r="BK194" s="436">
        <v>84000000</v>
      </c>
      <c r="BL194" s="437">
        <v>0</v>
      </c>
      <c r="BM194" s="436">
        <v>84000000</v>
      </c>
      <c r="BN194" s="437">
        <v>0</v>
      </c>
      <c r="BO194" s="437">
        <v>0</v>
      </c>
    </row>
    <row r="195" spans="1:67" s="433" customFormat="1">
      <c r="A195" s="433" t="str">
        <f t="shared" si="53"/>
        <v>C-2502-1000-3-0-2-3-10</v>
      </c>
      <c r="B195" s="434" t="str">
        <f t="shared" si="47"/>
        <v>C</v>
      </c>
      <c r="C195" s="434" t="str">
        <f t="shared" si="48"/>
        <v>2502</v>
      </c>
      <c r="D195" s="434" t="str">
        <f t="shared" si="49"/>
        <v>1000</v>
      </c>
      <c r="E195" s="434" t="str">
        <f t="shared" si="50"/>
        <v>3</v>
      </c>
      <c r="F195" s="434" t="str">
        <f t="shared" si="43"/>
        <v>0</v>
      </c>
      <c r="G195" s="434" t="str">
        <f t="shared" si="44"/>
        <v>2</v>
      </c>
      <c r="H195" s="434" t="str">
        <f t="shared" si="45"/>
        <v>3</v>
      </c>
      <c r="I195" s="434"/>
      <c r="J195" s="434"/>
      <c r="K195" s="434"/>
      <c r="M195" s="447"/>
      <c r="N195" s="849" t="s">
        <v>118</v>
      </c>
      <c r="O195" s="850"/>
      <c r="P195" s="849" t="s">
        <v>356</v>
      </c>
      <c r="Q195" s="850"/>
      <c r="R195" s="849" t="s">
        <v>358</v>
      </c>
      <c r="S195" s="850"/>
      <c r="T195" s="849" t="s">
        <v>323</v>
      </c>
      <c r="U195" s="850"/>
      <c r="V195" s="849" t="s">
        <v>314</v>
      </c>
      <c r="W195" s="850"/>
      <c r="X195" s="850"/>
      <c r="Y195" s="849" t="s">
        <v>316</v>
      </c>
      <c r="Z195" s="850"/>
      <c r="AA195" s="850"/>
      <c r="AB195" s="849" t="s">
        <v>323</v>
      </c>
      <c r="AC195" s="850"/>
      <c r="AD195" s="849"/>
      <c r="AE195" s="850"/>
      <c r="AF195" s="852" t="s">
        <v>362</v>
      </c>
      <c r="AG195" s="850"/>
      <c r="AH195" s="850"/>
      <c r="AI195" s="850"/>
      <c r="AJ195" s="850"/>
      <c r="AK195" s="850"/>
      <c r="AL195" s="850"/>
      <c r="AM195" s="850"/>
      <c r="AN195" s="849" t="s">
        <v>307</v>
      </c>
      <c r="AO195" s="850"/>
      <c r="AP195" s="850"/>
      <c r="AQ195" s="850"/>
      <c r="AR195" s="850"/>
      <c r="AS195" s="849" t="s">
        <v>308</v>
      </c>
      <c r="AT195" s="850"/>
      <c r="AU195" s="850"/>
      <c r="AV195" s="435" t="s">
        <v>84</v>
      </c>
      <c r="AW195" s="851" t="s">
        <v>309</v>
      </c>
      <c r="AX195" s="850"/>
      <c r="AY195" s="850"/>
      <c r="AZ195" s="850"/>
      <c r="BA195" s="850"/>
      <c r="BB195" s="850"/>
      <c r="BC195" s="436">
        <v>250000000</v>
      </c>
      <c r="BD195" s="437">
        <v>0</v>
      </c>
      <c r="BE195" s="437">
        <v>0</v>
      </c>
      <c r="BF195" s="437">
        <v>0</v>
      </c>
      <c r="BG195" s="437">
        <v>0</v>
      </c>
      <c r="BH195" s="437">
        <v>0</v>
      </c>
      <c r="BI195" s="437">
        <v>0</v>
      </c>
      <c r="BJ195" s="437">
        <v>0</v>
      </c>
      <c r="BK195" s="436">
        <v>4965325</v>
      </c>
      <c r="BL195" s="436">
        <v>-4965325</v>
      </c>
      <c r="BM195" s="436">
        <v>4965325</v>
      </c>
      <c r="BN195" s="437">
        <v>0</v>
      </c>
      <c r="BO195" s="437">
        <v>0</v>
      </c>
    </row>
    <row r="196" spans="1:67" s="433" customFormat="1" ht="14.45" customHeight="1">
      <c r="A196" s="433" t="str">
        <f t="shared" si="53"/>
        <v>C-2502-1000-3-0-2-4-10</v>
      </c>
      <c r="B196" s="434" t="str">
        <f t="shared" si="47"/>
        <v>C</v>
      </c>
      <c r="C196" s="434" t="str">
        <f t="shared" si="48"/>
        <v>2502</v>
      </c>
      <c r="D196" s="434" t="str">
        <f t="shared" si="49"/>
        <v>1000</v>
      </c>
      <c r="E196" s="434" t="str">
        <f t="shared" si="50"/>
        <v>3</v>
      </c>
      <c r="F196" s="434" t="str">
        <f t="shared" si="43"/>
        <v>0</v>
      </c>
      <c r="G196" s="434" t="str">
        <f t="shared" si="44"/>
        <v>2</v>
      </c>
      <c r="H196" s="434" t="str">
        <f t="shared" si="45"/>
        <v>4</v>
      </c>
      <c r="I196" s="434"/>
      <c r="J196" s="434"/>
      <c r="K196" s="434"/>
      <c r="M196" s="447"/>
      <c r="N196" s="849" t="s">
        <v>118</v>
      </c>
      <c r="O196" s="850"/>
      <c r="P196" s="849" t="s">
        <v>356</v>
      </c>
      <c r="Q196" s="850"/>
      <c r="R196" s="849" t="s">
        <v>358</v>
      </c>
      <c r="S196" s="850"/>
      <c r="T196" s="849" t="s">
        <v>323</v>
      </c>
      <c r="U196" s="850"/>
      <c r="V196" s="849" t="s">
        <v>314</v>
      </c>
      <c r="W196" s="850"/>
      <c r="X196" s="850"/>
      <c r="Y196" s="849" t="s">
        <v>316</v>
      </c>
      <c r="Z196" s="850"/>
      <c r="AA196" s="850"/>
      <c r="AB196" s="849" t="s">
        <v>317</v>
      </c>
      <c r="AC196" s="850"/>
      <c r="AD196" s="849"/>
      <c r="AE196" s="850"/>
      <c r="AF196" s="852" t="s">
        <v>103</v>
      </c>
      <c r="AG196" s="850"/>
      <c r="AH196" s="850"/>
      <c r="AI196" s="850"/>
      <c r="AJ196" s="850"/>
      <c r="AK196" s="850"/>
      <c r="AL196" s="850"/>
      <c r="AM196" s="850"/>
      <c r="AN196" s="849" t="s">
        <v>307</v>
      </c>
      <c r="AO196" s="850"/>
      <c r="AP196" s="850"/>
      <c r="AQ196" s="850"/>
      <c r="AR196" s="850"/>
      <c r="AS196" s="849" t="s">
        <v>308</v>
      </c>
      <c r="AT196" s="850"/>
      <c r="AU196" s="850"/>
      <c r="AV196" s="435" t="s">
        <v>84</v>
      </c>
      <c r="AW196" s="851" t="s">
        <v>309</v>
      </c>
      <c r="AX196" s="850"/>
      <c r="AY196" s="850"/>
      <c r="AZ196" s="850"/>
      <c r="BA196" s="850"/>
      <c r="BB196" s="850"/>
      <c r="BC196" s="436">
        <v>400000000</v>
      </c>
      <c r="BD196" s="437">
        <v>0</v>
      </c>
      <c r="BE196" s="437">
        <v>0</v>
      </c>
      <c r="BF196" s="437">
        <v>0</v>
      </c>
      <c r="BG196" s="436">
        <v>53120422</v>
      </c>
      <c r="BH196" s="436">
        <v>-53120422</v>
      </c>
      <c r="BI196" s="436">
        <v>50463584</v>
      </c>
      <c r="BJ196" s="436">
        <v>2656838</v>
      </c>
      <c r="BK196" s="436">
        <v>37960702</v>
      </c>
      <c r="BL196" s="436">
        <v>12502882</v>
      </c>
      <c r="BM196" s="436">
        <v>37960702</v>
      </c>
      <c r="BN196" s="437">
        <v>0</v>
      </c>
      <c r="BO196" s="437">
        <v>0</v>
      </c>
    </row>
    <row r="197" spans="1:67" s="433" customFormat="1">
      <c r="A197" s="433" t="str">
        <f t="shared" si="53"/>
        <v>C-2502-1000-3-0-2-6-10</v>
      </c>
      <c r="B197" s="434" t="str">
        <f t="shared" si="47"/>
        <v>C</v>
      </c>
      <c r="C197" s="434" t="str">
        <f t="shared" si="48"/>
        <v>2502</v>
      </c>
      <c r="D197" s="434" t="str">
        <f t="shared" si="49"/>
        <v>1000</v>
      </c>
      <c r="E197" s="434" t="str">
        <f t="shared" si="50"/>
        <v>3</v>
      </c>
      <c r="F197" s="434" t="str">
        <f t="shared" si="43"/>
        <v>0</v>
      </c>
      <c r="G197" s="434" t="str">
        <f t="shared" si="44"/>
        <v>2</v>
      </c>
      <c r="H197" s="434" t="str">
        <f t="shared" si="45"/>
        <v>6</v>
      </c>
      <c r="I197" s="434"/>
      <c r="J197" s="434"/>
      <c r="K197" s="434"/>
      <c r="M197" s="447"/>
      <c r="N197" s="849" t="s">
        <v>118</v>
      </c>
      <c r="O197" s="850"/>
      <c r="P197" s="849" t="s">
        <v>356</v>
      </c>
      <c r="Q197" s="850"/>
      <c r="R197" s="849" t="s">
        <v>358</v>
      </c>
      <c r="S197" s="850"/>
      <c r="T197" s="849" t="s">
        <v>323</v>
      </c>
      <c r="U197" s="850"/>
      <c r="V197" s="849" t="s">
        <v>314</v>
      </c>
      <c r="W197" s="850"/>
      <c r="X197" s="850"/>
      <c r="Y197" s="849" t="s">
        <v>316</v>
      </c>
      <c r="Z197" s="850"/>
      <c r="AA197" s="850"/>
      <c r="AB197" s="849" t="s">
        <v>326</v>
      </c>
      <c r="AC197" s="850"/>
      <c r="AD197" s="849"/>
      <c r="AE197" s="850"/>
      <c r="AF197" s="852" t="s">
        <v>363</v>
      </c>
      <c r="AG197" s="850"/>
      <c r="AH197" s="850"/>
      <c r="AI197" s="850"/>
      <c r="AJ197" s="850"/>
      <c r="AK197" s="850"/>
      <c r="AL197" s="850"/>
      <c r="AM197" s="850"/>
      <c r="AN197" s="849" t="s">
        <v>307</v>
      </c>
      <c r="AO197" s="850"/>
      <c r="AP197" s="850"/>
      <c r="AQ197" s="850"/>
      <c r="AR197" s="850"/>
      <c r="AS197" s="849" t="s">
        <v>308</v>
      </c>
      <c r="AT197" s="850"/>
      <c r="AU197" s="850"/>
      <c r="AV197" s="435" t="s">
        <v>84</v>
      </c>
      <c r="AW197" s="851" t="s">
        <v>309</v>
      </c>
      <c r="AX197" s="850"/>
      <c r="AY197" s="850"/>
      <c r="AZ197" s="850"/>
      <c r="BA197" s="850"/>
      <c r="BB197" s="850"/>
      <c r="BC197" s="436">
        <v>200000000</v>
      </c>
      <c r="BD197" s="437">
        <v>0</v>
      </c>
      <c r="BE197" s="436">
        <v>200000000</v>
      </c>
      <c r="BF197" s="437">
        <v>0</v>
      </c>
      <c r="BG197" s="437">
        <v>0</v>
      </c>
      <c r="BH197" s="437">
        <v>0</v>
      </c>
      <c r="BI197" s="437">
        <v>0</v>
      </c>
      <c r="BJ197" s="437">
        <v>0</v>
      </c>
      <c r="BK197" s="437">
        <v>0</v>
      </c>
      <c r="BL197" s="437">
        <v>0</v>
      </c>
      <c r="BM197" s="437">
        <v>0</v>
      </c>
      <c r="BN197" s="437">
        <v>0</v>
      </c>
      <c r="BO197" s="437">
        <v>0</v>
      </c>
    </row>
    <row r="198" spans="1:67" s="433" customFormat="1">
      <c r="A198" s="433" t="str">
        <f t="shared" si="53"/>
        <v>C-2502-1000-3-0-2-11-10</v>
      </c>
      <c r="B198" s="434" t="str">
        <f t="shared" si="47"/>
        <v>C</v>
      </c>
      <c r="C198" s="434" t="str">
        <f t="shared" si="48"/>
        <v>2502</v>
      </c>
      <c r="D198" s="434" t="str">
        <f t="shared" si="49"/>
        <v>1000</v>
      </c>
      <c r="E198" s="434" t="str">
        <f t="shared" si="50"/>
        <v>3</v>
      </c>
      <c r="F198" s="434" t="str">
        <f t="shared" si="43"/>
        <v>0</v>
      </c>
      <c r="G198" s="434" t="str">
        <f t="shared" si="44"/>
        <v>2</v>
      </c>
      <c r="H198" s="434" t="str">
        <f t="shared" si="45"/>
        <v>11</v>
      </c>
      <c r="I198" s="434"/>
      <c r="J198" s="434"/>
      <c r="K198" s="434"/>
      <c r="M198" s="447"/>
      <c r="N198" s="849" t="s">
        <v>118</v>
      </c>
      <c r="O198" s="850"/>
      <c r="P198" s="849" t="s">
        <v>356</v>
      </c>
      <c r="Q198" s="850"/>
      <c r="R198" s="849" t="s">
        <v>358</v>
      </c>
      <c r="S198" s="850"/>
      <c r="T198" s="849" t="s">
        <v>323</v>
      </c>
      <c r="U198" s="850"/>
      <c r="V198" s="849" t="s">
        <v>314</v>
      </c>
      <c r="W198" s="850"/>
      <c r="X198" s="850"/>
      <c r="Y198" s="849" t="s">
        <v>316</v>
      </c>
      <c r="Z198" s="850"/>
      <c r="AA198" s="850"/>
      <c r="AB198" s="849" t="s">
        <v>99</v>
      </c>
      <c r="AC198" s="850"/>
      <c r="AD198" s="849"/>
      <c r="AE198" s="850"/>
      <c r="AF198" s="852" t="s">
        <v>364</v>
      </c>
      <c r="AG198" s="850"/>
      <c r="AH198" s="850"/>
      <c r="AI198" s="850"/>
      <c r="AJ198" s="850"/>
      <c r="AK198" s="850"/>
      <c r="AL198" s="850"/>
      <c r="AM198" s="850"/>
      <c r="AN198" s="849" t="s">
        <v>307</v>
      </c>
      <c r="AO198" s="850"/>
      <c r="AP198" s="850"/>
      <c r="AQ198" s="850"/>
      <c r="AR198" s="850"/>
      <c r="AS198" s="849" t="s">
        <v>308</v>
      </c>
      <c r="AT198" s="850"/>
      <c r="AU198" s="850"/>
      <c r="AV198" s="435" t="s">
        <v>84</v>
      </c>
      <c r="AW198" s="851" t="s">
        <v>309</v>
      </c>
      <c r="AX198" s="850"/>
      <c r="AY198" s="850"/>
      <c r="AZ198" s="850"/>
      <c r="BA198" s="850"/>
      <c r="BB198" s="850"/>
      <c r="BC198" s="436">
        <v>100000000</v>
      </c>
      <c r="BD198" s="437">
        <v>0</v>
      </c>
      <c r="BE198" s="436">
        <v>100000000</v>
      </c>
      <c r="BF198" s="437">
        <v>0</v>
      </c>
      <c r="BG198" s="437">
        <v>0</v>
      </c>
      <c r="BH198" s="437">
        <v>0</v>
      </c>
      <c r="BI198" s="437">
        <v>0</v>
      </c>
      <c r="BJ198" s="437">
        <v>0</v>
      </c>
      <c r="BK198" s="437">
        <v>0</v>
      </c>
      <c r="BL198" s="437">
        <v>0</v>
      </c>
      <c r="BM198" s="437">
        <v>0</v>
      </c>
      <c r="BN198" s="437">
        <v>0</v>
      </c>
      <c r="BO198" s="437">
        <v>0</v>
      </c>
    </row>
    <row r="199" spans="1:67" ht="14.45" customHeight="1">
      <c r="B199" s="427" t="str">
        <f t="shared" si="47"/>
        <v>C</v>
      </c>
      <c r="C199" s="427" t="str">
        <f t="shared" si="48"/>
        <v>2502</v>
      </c>
      <c r="D199" s="427" t="str">
        <f t="shared" si="49"/>
        <v>1000</v>
      </c>
      <c r="E199" s="427" t="str">
        <f t="shared" si="50"/>
        <v>4</v>
      </c>
      <c r="F199" s="427">
        <f t="shared" si="43"/>
        <v>0</v>
      </c>
      <c r="G199" s="427">
        <f t="shared" si="44"/>
        <v>0</v>
      </c>
      <c r="H199" s="427">
        <f t="shared" si="45"/>
        <v>0</v>
      </c>
      <c r="N199" s="857" t="s">
        <v>118</v>
      </c>
      <c r="O199" s="854"/>
      <c r="P199" s="857" t="s">
        <v>356</v>
      </c>
      <c r="Q199" s="854"/>
      <c r="R199" s="857" t="s">
        <v>358</v>
      </c>
      <c r="S199" s="854"/>
      <c r="T199" s="857" t="s">
        <v>317</v>
      </c>
      <c r="U199" s="854"/>
      <c r="V199" s="857"/>
      <c r="W199" s="854"/>
      <c r="X199" s="854"/>
      <c r="Y199" s="857"/>
      <c r="Z199" s="854"/>
      <c r="AA199" s="854"/>
      <c r="AB199" s="857"/>
      <c r="AC199" s="854"/>
      <c r="AD199" s="857"/>
      <c r="AE199" s="854"/>
      <c r="AF199" s="858" t="s">
        <v>353</v>
      </c>
      <c r="AG199" s="854"/>
      <c r="AH199" s="854"/>
      <c r="AI199" s="854"/>
      <c r="AJ199" s="854"/>
      <c r="AK199" s="854"/>
      <c r="AL199" s="854"/>
      <c r="AM199" s="854"/>
      <c r="AN199" s="857" t="s">
        <v>307</v>
      </c>
      <c r="AO199" s="854"/>
      <c r="AP199" s="854"/>
      <c r="AQ199" s="854"/>
      <c r="AR199" s="854"/>
      <c r="AS199" s="857" t="s">
        <v>308</v>
      </c>
      <c r="AT199" s="854"/>
      <c r="AU199" s="854"/>
      <c r="AV199" s="420" t="s">
        <v>84</v>
      </c>
      <c r="AW199" s="859" t="s">
        <v>309</v>
      </c>
      <c r="AX199" s="854"/>
      <c r="AY199" s="854"/>
      <c r="AZ199" s="854"/>
      <c r="BA199" s="854"/>
      <c r="BB199" s="854"/>
      <c r="BC199" s="421">
        <v>900000000</v>
      </c>
      <c r="BD199" s="421">
        <v>20000000</v>
      </c>
      <c r="BE199" s="421">
        <v>109841417</v>
      </c>
      <c r="BF199" s="422">
        <v>0</v>
      </c>
      <c r="BG199" s="421">
        <v>51680173</v>
      </c>
      <c r="BH199" s="421">
        <v>-31680173</v>
      </c>
      <c r="BI199" s="421">
        <v>26703548</v>
      </c>
      <c r="BJ199" s="421">
        <v>24976625</v>
      </c>
      <c r="BK199" s="421">
        <v>23253498</v>
      </c>
      <c r="BL199" s="421">
        <v>3450050</v>
      </c>
      <c r="BM199" s="421">
        <v>23253498</v>
      </c>
      <c r="BN199" s="422">
        <v>0</v>
      </c>
      <c r="BO199" s="422">
        <v>0</v>
      </c>
    </row>
    <row r="200" spans="1:67" ht="14.45" customHeight="1">
      <c r="B200" s="427" t="str">
        <f t="shared" si="47"/>
        <v>C</v>
      </c>
      <c r="C200" s="427" t="str">
        <f t="shared" si="48"/>
        <v>2502</v>
      </c>
      <c r="D200" s="427" t="str">
        <f t="shared" si="49"/>
        <v>1000</v>
      </c>
      <c r="E200" s="427" t="str">
        <f t="shared" si="50"/>
        <v>4</v>
      </c>
      <c r="F200" s="427" t="str">
        <f t="shared" si="43"/>
        <v>0</v>
      </c>
      <c r="G200" s="427">
        <f t="shared" si="44"/>
        <v>0</v>
      </c>
      <c r="H200" s="427">
        <f t="shared" si="45"/>
        <v>0</v>
      </c>
      <c r="N200" s="853" t="s">
        <v>118</v>
      </c>
      <c r="O200" s="854"/>
      <c r="P200" s="853" t="s">
        <v>356</v>
      </c>
      <c r="Q200" s="854"/>
      <c r="R200" s="853" t="s">
        <v>358</v>
      </c>
      <c r="S200" s="854"/>
      <c r="T200" s="853" t="s">
        <v>317</v>
      </c>
      <c r="U200" s="854"/>
      <c r="V200" s="853" t="s">
        <v>314</v>
      </c>
      <c r="W200" s="854"/>
      <c r="X200" s="854"/>
      <c r="Y200" s="853"/>
      <c r="Z200" s="854"/>
      <c r="AA200" s="854"/>
      <c r="AB200" s="853"/>
      <c r="AC200" s="854"/>
      <c r="AD200" s="853"/>
      <c r="AE200" s="854"/>
      <c r="AF200" s="855" t="s">
        <v>353</v>
      </c>
      <c r="AG200" s="854"/>
      <c r="AH200" s="854"/>
      <c r="AI200" s="854"/>
      <c r="AJ200" s="854"/>
      <c r="AK200" s="854"/>
      <c r="AL200" s="854"/>
      <c r="AM200" s="854"/>
      <c r="AN200" s="853" t="s">
        <v>307</v>
      </c>
      <c r="AO200" s="854"/>
      <c r="AP200" s="854"/>
      <c r="AQ200" s="854"/>
      <c r="AR200" s="854"/>
      <c r="AS200" s="853" t="s">
        <v>308</v>
      </c>
      <c r="AT200" s="854"/>
      <c r="AU200" s="854"/>
      <c r="AV200" s="417" t="s">
        <v>84</v>
      </c>
      <c r="AW200" s="856" t="s">
        <v>309</v>
      </c>
      <c r="AX200" s="854"/>
      <c r="AY200" s="854"/>
      <c r="AZ200" s="854"/>
      <c r="BA200" s="854"/>
      <c r="BB200" s="854"/>
      <c r="BC200" s="418">
        <v>600000000</v>
      </c>
      <c r="BD200" s="418">
        <v>20000000</v>
      </c>
      <c r="BE200" s="418">
        <v>109841417</v>
      </c>
      <c r="BF200" s="419">
        <v>0</v>
      </c>
      <c r="BG200" s="418">
        <v>51680173</v>
      </c>
      <c r="BH200" s="418">
        <v>-31680173</v>
      </c>
      <c r="BI200" s="418">
        <v>26703548</v>
      </c>
      <c r="BJ200" s="418">
        <v>24976625</v>
      </c>
      <c r="BK200" s="418">
        <v>23253498</v>
      </c>
      <c r="BL200" s="418">
        <v>3450050</v>
      </c>
      <c r="BM200" s="418">
        <v>23253498</v>
      </c>
      <c r="BN200" s="419">
        <v>0</v>
      </c>
      <c r="BO200" s="419">
        <v>0</v>
      </c>
    </row>
    <row r="201" spans="1:67" ht="14.45" customHeight="1">
      <c r="B201" s="427" t="str">
        <f t="shared" si="47"/>
        <v>C</v>
      </c>
      <c r="C201" s="427" t="str">
        <f t="shared" si="48"/>
        <v>2502</v>
      </c>
      <c r="D201" s="427" t="str">
        <f t="shared" si="49"/>
        <v>1000</v>
      </c>
      <c r="E201" s="427" t="str">
        <f t="shared" si="50"/>
        <v>4</v>
      </c>
      <c r="F201" s="427" t="str">
        <f t="shared" si="43"/>
        <v>0</v>
      </c>
      <c r="G201" s="427" t="str">
        <f t="shared" si="44"/>
        <v>2</v>
      </c>
      <c r="H201" s="427">
        <f t="shared" si="45"/>
        <v>0</v>
      </c>
      <c r="N201" s="853" t="s">
        <v>118</v>
      </c>
      <c r="O201" s="854"/>
      <c r="P201" s="853" t="s">
        <v>356</v>
      </c>
      <c r="Q201" s="854"/>
      <c r="R201" s="853" t="s">
        <v>358</v>
      </c>
      <c r="S201" s="854"/>
      <c r="T201" s="853" t="s">
        <v>317</v>
      </c>
      <c r="U201" s="854"/>
      <c r="V201" s="853" t="s">
        <v>314</v>
      </c>
      <c r="W201" s="854"/>
      <c r="X201" s="854"/>
      <c r="Y201" s="853" t="s">
        <v>316</v>
      </c>
      <c r="Z201" s="854"/>
      <c r="AA201" s="854"/>
      <c r="AB201" s="853"/>
      <c r="AC201" s="854"/>
      <c r="AD201" s="853"/>
      <c r="AE201" s="854"/>
      <c r="AF201" s="855" t="s">
        <v>360</v>
      </c>
      <c r="AG201" s="854"/>
      <c r="AH201" s="854"/>
      <c r="AI201" s="854"/>
      <c r="AJ201" s="854"/>
      <c r="AK201" s="854"/>
      <c r="AL201" s="854"/>
      <c r="AM201" s="854"/>
      <c r="AN201" s="853" t="s">
        <v>307</v>
      </c>
      <c r="AO201" s="854"/>
      <c r="AP201" s="854"/>
      <c r="AQ201" s="854"/>
      <c r="AR201" s="854"/>
      <c r="AS201" s="853" t="s">
        <v>308</v>
      </c>
      <c r="AT201" s="854"/>
      <c r="AU201" s="854"/>
      <c r="AV201" s="417" t="s">
        <v>84</v>
      </c>
      <c r="AW201" s="856" t="s">
        <v>309</v>
      </c>
      <c r="AX201" s="854"/>
      <c r="AY201" s="854"/>
      <c r="AZ201" s="854"/>
      <c r="BA201" s="854"/>
      <c r="BB201" s="854"/>
      <c r="BC201" s="418">
        <v>600000000</v>
      </c>
      <c r="BD201" s="418">
        <v>20000000</v>
      </c>
      <c r="BE201" s="418">
        <v>109841417</v>
      </c>
      <c r="BF201" s="419">
        <v>0</v>
      </c>
      <c r="BG201" s="418">
        <v>51680173</v>
      </c>
      <c r="BH201" s="418">
        <v>-31680173</v>
      </c>
      <c r="BI201" s="418">
        <v>26703548</v>
      </c>
      <c r="BJ201" s="418">
        <v>24976625</v>
      </c>
      <c r="BK201" s="418">
        <v>23253498</v>
      </c>
      <c r="BL201" s="418">
        <v>3450050</v>
      </c>
      <c r="BM201" s="418">
        <v>23253498</v>
      </c>
      <c r="BN201" s="419">
        <v>0</v>
      </c>
      <c r="BO201" s="419">
        <v>0</v>
      </c>
    </row>
    <row r="202" spans="1:67" s="433" customFormat="1" ht="14.45" customHeight="1">
      <c r="A202" s="433" t="str">
        <f t="shared" ref="A202:A207" si="54">+B202&amp;"-"&amp;C202&amp;"-"&amp;D202&amp;"-"&amp;E202&amp;"-"&amp;F202&amp;"-"&amp;G202&amp;"-"&amp;H202&amp;"-"&amp;AV202</f>
        <v>C-2502-1000-4-0-2-1-10</v>
      </c>
      <c r="B202" s="434" t="str">
        <f t="shared" si="47"/>
        <v>C</v>
      </c>
      <c r="C202" s="434" t="str">
        <f t="shared" si="48"/>
        <v>2502</v>
      </c>
      <c r="D202" s="434" t="str">
        <f t="shared" si="49"/>
        <v>1000</v>
      </c>
      <c r="E202" s="434" t="str">
        <f t="shared" si="50"/>
        <v>4</v>
      </c>
      <c r="F202" s="434" t="str">
        <f t="shared" si="43"/>
        <v>0</v>
      </c>
      <c r="G202" s="434" t="str">
        <f t="shared" si="44"/>
        <v>2</v>
      </c>
      <c r="H202" s="434" t="str">
        <f t="shared" si="45"/>
        <v>1</v>
      </c>
      <c r="I202" s="434"/>
      <c r="J202" s="434"/>
      <c r="K202" s="434"/>
      <c r="M202" s="447"/>
      <c r="N202" s="849" t="s">
        <v>118</v>
      </c>
      <c r="O202" s="850"/>
      <c r="P202" s="849" t="s">
        <v>356</v>
      </c>
      <c r="Q202" s="850"/>
      <c r="R202" s="849" t="s">
        <v>358</v>
      </c>
      <c r="S202" s="850"/>
      <c r="T202" s="849" t="s">
        <v>317</v>
      </c>
      <c r="U202" s="850"/>
      <c r="V202" s="849" t="s">
        <v>314</v>
      </c>
      <c r="W202" s="850"/>
      <c r="X202" s="850"/>
      <c r="Y202" s="849" t="s">
        <v>316</v>
      </c>
      <c r="Z202" s="850"/>
      <c r="AA202" s="850"/>
      <c r="AB202" s="849" t="s">
        <v>313</v>
      </c>
      <c r="AC202" s="850"/>
      <c r="AD202" s="849"/>
      <c r="AE202" s="850"/>
      <c r="AF202" s="852" t="s">
        <v>366</v>
      </c>
      <c r="AG202" s="850"/>
      <c r="AH202" s="850"/>
      <c r="AI202" s="850"/>
      <c r="AJ202" s="850"/>
      <c r="AK202" s="850"/>
      <c r="AL202" s="850"/>
      <c r="AM202" s="850"/>
      <c r="AN202" s="849" t="s">
        <v>307</v>
      </c>
      <c r="AO202" s="850"/>
      <c r="AP202" s="850"/>
      <c r="AQ202" s="850"/>
      <c r="AR202" s="850"/>
      <c r="AS202" s="849" t="s">
        <v>308</v>
      </c>
      <c r="AT202" s="850"/>
      <c r="AU202" s="850"/>
      <c r="AV202" s="435" t="s">
        <v>84</v>
      </c>
      <c r="AW202" s="851" t="s">
        <v>309</v>
      </c>
      <c r="AX202" s="850"/>
      <c r="AY202" s="850"/>
      <c r="AZ202" s="850"/>
      <c r="BA202" s="850"/>
      <c r="BB202" s="850"/>
      <c r="BC202" s="436">
        <v>335914298</v>
      </c>
      <c r="BD202" s="437">
        <v>0</v>
      </c>
      <c r="BE202" s="436">
        <v>85476715</v>
      </c>
      <c r="BF202" s="437">
        <v>0</v>
      </c>
      <c r="BG202" s="436">
        <v>37600000</v>
      </c>
      <c r="BH202" s="436">
        <v>-37600000</v>
      </c>
      <c r="BI202" s="436">
        <v>17207434</v>
      </c>
      <c r="BJ202" s="436">
        <v>20392566</v>
      </c>
      <c r="BK202" s="436">
        <v>17207434</v>
      </c>
      <c r="BL202" s="437">
        <v>0</v>
      </c>
      <c r="BM202" s="436">
        <v>17207434</v>
      </c>
      <c r="BN202" s="437">
        <v>0</v>
      </c>
      <c r="BO202" s="437">
        <v>0</v>
      </c>
    </row>
    <row r="203" spans="1:67" s="433" customFormat="1">
      <c r="A203" s="433" t="str">
        <f t="shared" si="54"/>
        <v>C-2502-1000-4-0-2-2-10</v>
      </c>
      <c r="B203" s="434" t="str">
        <f t="shared" si="47"/>
        <v>C</v>
      </c>
      <c r="C203" s="434" t="str">
        <f t="shared" si="48"/>
        <v>2502</v>
      </c>
      <c r="D203" s="434" t="str">
        <f t="shared" si="49"/>
        <v>1000</v>
      </c>
      <c r="E203" s="434" t="str">
        <f t="shared" si="50"/>
        <v>4</v>
      </c>
      <c r="F203" s="434" t="str">
        <f t="shared" si="43"/>
        <v>0</v>
      </c>
      <c r="G203" s="434" t="str">
        <f t="shared" si="44"/>
        <v>2</v>
      </c>
      <c r="H203" s="434" t="str">
        <f t="shared" si="45"/>
        <v>2</v>
      </c>
      <c r="I203" s="434"/>
      <c r="J203" s="434"/>
      <c r="K203" s="434"/>
      <c r="M203" s="447"/>
      <c r="N203" s="849" t="s">
        <v>118</v>
      </c>
      <c r="O203" s="850"/>
      <c r="P203" s="849" t="s">
        <v>356</v>
      </c>
      <c r="Q203" s="850"/>
      <c r="R203" s="849" t="s">
        <v>358</v>
      </c>
      <c r="S203" s="850"/>
      <c r="T203" s="849" t="s">
        <v>317</v>
      </c>
      <c r="U203" s="850"/>
      <c r="V203" s="849" t="s">
        <v>314</v>
      </c>
      <c r="W203" s="850"/>
      <c r="X203" s="850"/>
      <c r="Y203" s="849" t="s">
        <v>316</v>
      </c>
      <c r="Z203" s="850"/>
      <c r="AA203" s="850"/>
      <c r="AB203" s="849" t="s">
        <v>316</v>
      </c>
      <c r="AC203" s="850"/>
      <c r="AD203" s="849"/>
      <c r="AE203" s="850"/>
      <c r="AF203" s="852" t="s">
        <v>361</v>
      </c>
      <c r="AG203" s="850"/>
      <c r="AH203" s="850"/>
      <c r="AI203" s="850"/>
      <c r="AJ203" s="850"/>
      <c r="AK203" s="850"/>
      <c r="AL203" s="850"/>
      <c r="AM203" s="850"/>
      <c r="AN203" s="849" t="s">
        <v>307</v>
      </c>
      <c r="AO203" s="850"/>
      <c r="AP203" s="850"/>
      <c r="AQ203" s="850"/>
      <c r="AR203" s="850"/>
      <c r="AS203" s="849" t="s">
        <v>308</v>
      </c>
      <c r="AT203" s="850"/>
      <c r="AU203" s="850"/>
      <c r="AV203" s="435" t="s">
        <v>84</v>
      </c>
      <c r="AW203" s="851" t="s">
        <v>309</v>
      </c>
      <c r="AX203" s="850"/>
      <c r="AY203" s="850"/>
      <c r="AZ203" s="850"/>
      <c r="BA203" s="850"/>
      <c r="BB203" s="850"/>
      <c r="BC203" s="436">
        <v>40000000</v>
      </c>
      <c r="BD203" s="437">
        <v>0</v>
      </c>
      <c r="BE203" s="437">
        <v>0</v>
      </c>
      <c r="BF203" s="437">
        <v>0</v>
      </c>
      <c r="BG203" s="437">
        <v>0</v>
      </c>
      <c r="BH203" s="437">
        <v>0</v>
      </c>
      <c r="BI203" s="437">
        <v>0</v>
      </c>
      <c r="BJ203" s="437">
        <v>0</v>
      </c>
      <c r="BK203" s="437">
        <v>0</v>
      </c>
      <c r="BL203" s="437">
        <v>0</v>
      </c>
      <c r="BM203" s="437">
        <v>0</v>
      </c>
      <c r="BN203" s="437">
        <v>0</v>
      </c>
      <c r="BO203" s="437">
        <v>0</v>
      </c>
    </row>
    <row r="204" spans="1:67" s="433" customFormat="1">
      <c r="A204" s="433" t="str">
        <f t="shared" si="54"/>
        <v>C-2502-1000-4-0-2-3-10</v>
      </c>
      <c r="B204" s="434" t="str">
        <f t="shared" si="47"/>
        <v>C</v>
      </c>
      <c r="C204" s="434" t="str">
        <f t="shared" si="48"/>
        <v>2502</v>
      </c>
      <c r="D204" s="434" t="str">
        <f t="shared" si="49"/>
        <v>1000</v>
      </c>
      <c r="E204" s="434" t="str">
        <f t="shared" si="50"/>
        <v>4</v>
      </c>
      <c r="F204" s="434" t="str">
        <f t="shared" si="43"/>
        <v>0</v>
      </c>
      <c r="G204" s="434" t="str">
        <f t="shared" si="44"/>
        <v>2</v>
      </c>
      <c r="H204" s="434" t="str">
        <f t="shared" si="45"/>
        <v>3</v>
      </c>
      <c r="I204" s="434"/>
      <c r="J204" s="434"/>
      <c r="K204" s="434"/>
      <c r="M204" s="447"/>
      <c r="N204" s="849" t="s">
        <v>118</v>
      </c>
      <c r="O204" s="850"/>
      <c r="P204" s="849" t="s">
        <v>356</v>
      </c>
      <c r="Q204" s="850"/>
      <c r="R204" s="849" t="s">
        <v>358</v>
      </c>
      <c r="S204" s="850"/>
      <c r="T204" s="849" t="s">
        <v>317</v>
      </c>
      <c r="U204" s="850"/>
      <c r="V204" s="849" t="s">
        <v>314</v>
      </c>
      <c r="W204" s="850"/>
      <c r="X204" s="850"/>
      <c r="Y204" s="849" t="s">
        <v>316</v>
      </c>
      <c r="Z204" s="850"/>
      <c r="AA204" s="850"/>
      <c r="AB204" s="849" t="s">
        <v>323</v>
      </c>
      <c r="AC204" s="850"/>
      <c r="AD204" s="849"/>
      <c r="AE204" s="850"/>
      <c r="AF204" s="852" t="s">
        <v>362</v>
      </c>
      <c r="AG204" s="850"/>
      <c r="AH204" s="850"/>
      <c r="AI204" s="850"/>
      <c r="AJ204" s="850"/>
      <c r="AK204" s="850"/>
      <c r="AL204" s="850"/>
      <c r="AM204" s="850"/>
      <c r="AN204" s="849" t="s">
        <v>307</v>
      </c>
      <c r="AO204" s="850"/>
      <c r="AP204" s="850"/>
      <c r="AQ204" s="850"/>
      <c r="AR204" s="850"/>
      <c r="AS204" s="849" t="s">
        <v>308</v>
      </c>
      <c r="AT204" s="850"/>
      <c r="AU204" s="850"/>
      <c r="AV204" s="435" t="s">
        <v>84</v>
      </c>
      <c r="AW204" s="851" t="s">
        <v>309</v>
      </c>
      <c r="AX204" s="850"/>
      <c r="AY204" s="850"/>
      <c r="AZ204" s="850"/>
      <c r="BA204" s="850"/>
      <c r="BB204" s="850"/>
      <c r="BC204" s="436">
        <v>45000000</v>
      </c>
      <c r="BD204" s="437">
        <v>0</v>
      </c>
      <c r="BE204" s="437">
        <v>0</v>
      </c>
      <c r="BF204" s="437">
        <v>0</v>
      </c>
      <c r="BG204" s="437">
        <v>0</v>
      </c>
      <c r="BH204" s="437">
        <v>0</v>
      </c>
      <c r="BI204" s="437">
        <v>0</v>
      </c>
      <c r="BJ204" s="437">
        <v>0</v>
      </c>
      <c r="BK204" s="436">
        <v>1095303</v>
      </c>
      <c r="BL204" s="436">
        <v>-1095303</v>
      </c>
      <c r="BM204" s="436">
        <v>1095303</v>
      </c>
      <c r="BN204" s="437">
        <v>0</v>
      </c>
      <c r="BO204" s="437">
        <v>0</v>
      </c>
    </row>
    <row r="205" spans="1:67" s="433" customFormat="1" ht="14.45" customHeight="1">
      <c r="A205" s="433" t="str">
        <f t="shared" si="54"/>
        <v>C-2502-1000-4-0-2-4-10</v>
      </c>
      <c r="B205" s="434" t="str">
        <f t="shared" si="47"/>
        <v>C</v>
      </c>
      <c r="C205" s="434" t="str">
        <f t="shared" si="48"/>
        <v>2502</v>
      </c>
      <c r="D205" s="434" t="str">
        <f t="shared" si="49"/>
        <v>1000</v>
      </c>
      <c r="E205" s="434" t="str">
        <f t="shared" si="50"/>
        <v>4</v>
      </c>
      <c r="F205" s="434" t="str">
        <f t="shared" si="43"/>
        <v>0</v>
      </c>
      <c r="G205" s="434" t="str">
        <f t="shared" si="44"/>
        <v>2</v>
      </c>
      <c r="H205" s="434" t="str">
        <f t="shared" si="45"/>
        <v>4</v>
      </c>
      <c r="I205" s="434"/>
      <c r="J205" s="434"/>
      <c r="K205" s="434"/>
      <c r="M205" s="447"/>
      <c r="N205" s="849" t="s">
        <v>118</v>
      </c>
      <c r="O205" s="850"/>
      <c r="P205" s="849" t="s">
        <v>356</v>
      </c>
      <c r="Q205" s="850"/>
      <c r="R205" s="849" t="s">
        <v>358</v>
      </c>
      <c r="S205" s="850"/>
      <c r="T205" s="849" t="s">
        <v>317</v>
      </c>
      <c r="U205" s="850"/>
      <c r="V205" s="849" t="s">
        <v>314</v>
      </c>
      <c r="W205" s="850"/>
      <c r="X205" s="850"/>
      <c r="Y205" s="849" t="s">
        <v>316</v>
      </c>
      <c r="Z205" s="850"/>
      <c r="AA205" s="850"/>
      <c r="AB205" s="849" t="s">
        <v>317</v>
      </c>
      <c r="AC205" s="850"/>
      <c r="AD205" s="849"/>
      <c r="AE205" s="850"/>
      <c r="AF205" s="852" t="s">
        <v>103</v>
      </c>
      <c r="AG205" s="850"/>
      <c r="AH205" s="850"/>
      <c r="AI205" s="850"/>
      <c r="AJ205" s="850"/>
      <c r="AK205" s="850"/>
      <c r="AL205" s="850"/>
      <c r="AM205" s="850"/>
      <c r="AN205" s="849" t="s">
        <v>307</v>
      </c>
      <c r="AO205" s="850"/>
      <c r="AP205" s="850"/>
      <c r="AQ205" s="850"/>
      <c r="AR205" s="850"/>
      <c r="AS205" s="849" t="s">
        <v>308</v>
      </c>
      <c r="AT205" s="850"/>
      <c r="AU205" s="850"/>
      <c r="AV205" s="435" t="s">
        <v>84</v>
      </c>
      <c r="AW205" s="851" t="s">
        <v>309</v>
      </c>
      <c r="AX205" s="850"/>
      <c r="AY205" s="850"/>
      <c r="AZ205" s="850"/>
      <c r="BA205" s="850"/>
      <c r="BB205" s="850"/>
      <c r="BC205" s="436">
        <v>159085702</v>
      </c>
      <c r="BD205" s="437">
        <v>0</v>
      </c>
      <c r="BE205" s="436">
        <v>24364702</v>
      </c>
      <c r="BF205" s="437">
        <v>0</v>
      </c>
      <c r="BG205" s="436">
        <v>14080173</v>
      </c>
      <c r="BH205" s="436">
        <v>-14080173</v>
      </c>
      <c r="BI205" s="436">
        <v>9496114</v>
      </c>
      <c r="BJ205" s="436">
        <v>4584059</v>
      </c>
      <c r="BK205" s="436">
        <v>4950761</v>
      </c>
      <c r="BL205" s="436">
        <v>4545353</v>
      </c>
      <c r="BM205" s="436">
        <v>4950761</v>
      </c>
      <c r="BN205" s="437">
        <v>0</v>
      </c>
      <c r="BO205" s="437">
        <v>0</v>
      </c>
    </row>
    <row r="206" spans="1:67" s="433" customFormat="1">
      <c r="A206" s="433" t="str">
        <f t="shared" si="54"/>
        <v>C-2502-1000-4-0-2-6-10</v>
      </c>
      <c r="B206" s="434" t="str">
        <f t="shared" si="47"/>
        <v>C</v>
      </c>
      <c r="C206" s="434" t="str">
        <f t="shared" si="48"/>
        <v>2502</v>
      </c>
      <c r="D206" s="434" t="str">
        <f t="shared" si="49"/>
        <v>1000</v>
      </c>
      <c r="E206" s="434" t="str">
        <f t="shared" si="50"/>
        <v>4</v>
      </c>
      <c r="F206" s="434" t="str">
        <f t="shared" si="43"/>
        <v>0</v>
      </c>
      <c r="G206" s="434" t="str">
        <f t="shared" si="44"/>
        <v>2</v>
      </c>
      <c r="H206" s="434" t="str">
        <f t="shared" si="45"/>
        <v>6</v>
      </c>
      <c r="I206" s="434"/>
      <c r="J206" s="434"/>
      <c r="K206" s="434"/>
      <c r="M206" s="447"/>
      <c r="N206" s="849" t="s">
        <v>118</v>
      </c>
      <c r="O206" s="850"/>
      <c r="P206" s="849" t="s">
        <v>356</v>
      </c>
      <c r="Q206" s="850"/>
      <c r="R206" s="849" t="s">
        <v>358</v>
      </c>
      <c r="S206" s="850"/>
      <c r="T206" s="849" t="s">
        <v>317</v>
      </c>
      <c r="U206" s="850"/>
      <c r="V206" s="849" t="s">
        <v>314</v>
      </c>
      <c r="W206" s="850"/>
      <c r="X206" s="850"/>
      <c r="Y206" s="849" t="s">
        <v>316</v>
      </c>
      <c r="Z206" s="850"/>
      <c r="AA206" s="850"/>
      <c r="AB206" s="849" t="s">
        <v>326</v>
      </c>
      <c r="AC206" s="850"/>
      <c r="AD206" s="849"/>
      <c r="AE206" s="850"/>
      <c r="AF206" s="852" t="s">
        <v>363</v>
      </c>
      <c r="AG206" s="850"/>
      <c r="AH206" s="850"/>
      <c r="AI206" s="850"/>
      <c r="AJ206" s="850"/>
      <c r="AK206" s="850"/>
      <c r="AL206" s="850"/>
      <c r="AM206" s="850"/>
      <c r="AN206" s="849" t="s">
        <v>307</v>
      </c>
      <c r="AO206" s="850"/>
      <c r="AP206" s="850"/>
      <c r="AQ206" s="850"/>
      <c r="AR206" s="850"/>
      <c r="AS206" s="849" t="s">
        <v>308</v>
      </c>
      <c r="AT206" s="850"/>
      <c r="AU206" s="850"/>
      <c r="AV206" s="435" t="s">
        <v>84</v>
      </c>
      <c r="AW206" s="851" t="s">
        <v>309</v>
      </c>
      <c r="AX206" s="850"/>
      <c r="AY206" s="850"/>
      <c r="AZ206" s="850"/>
      <c r="BA206" s="850"/>
      <c r="BB206" s="850"/>
      <c r="BC206" s="436">
        <v>20000000</v>
      </c>
      <c r="BD206" s="436">
        <v>20000000</v>
      </c>
      <c r="BE206" s="437">
        <v>0</v>
      </c>
      <c r="BF206" s="437">
        <v>0</v>
      </c>
      <c r="BG206" s="437">
        <v>0</v>
      </c>
      <c r="BH206" s="436">
        <v>20000000</v>
      </c>
      <c r="BI206" s="437">
        <v>0</v>
      </c>
      <c r="BJ206" s="437">
        <v>0</v>
      </c>
      <c r="BK206" s="437">
        <v>0</v>
      </c>
      <c r="BL206" s="437">
        <v>0</v>
      </c>
      <c r="BM206" s="437">
        <v>0</v>
      </c>
      <c r="BN206" s="437">
        <v>0</v>
      </c>
      <c r="BO206" s="437">
        <v>0</v>
      </c>
    </row>
    <row r="207" spans="1:67" s="433" customFormat="1">
      <c r="A207" s="433" t="str">
        <f t="shared" si="54"/>
        <v>C-2502-1000-4-0-2-11-10</v>
      </c>
      <c r="B207" s="434" t="str">
        <f t="shared" si="47"/>
        <v>C</v>
      </c>
      <c r="C207" s="434" t="str">
        <f t="shared" si="48"/>
        <v>2502</v>
      </c>
      <c r="D207" s="434" t="str">
        <f t="shared" si="49"/>
        <v>1000</v>
      </c>
      <c r="E207" s="434" t="str">
        <f t="shared" si="50"/>
        <v>4</v>
      </c>
      <c r="F207" s="434" t="str">
        <f t="shared" si="43"/>
        <v>0</v>
      </c>
      <c r="G207" s="434" t="str">
        <f t="shared" si="44"/>
        <v>2</v>
      </c>
      <c r="H207" s="434" t="str">
        <f t="shared" si="45"/>
        <v>11</v>
      </c>
      <c r="I207" s="434"/>
      <c r="J207" s="434"/>
      <c r="K207" s="434"/>
      <c r="M207" s="447"/>
      <c r="N207" s="849" t="s">
        <v>118</v>
      </c>
      <c r="O207" s="850"/>
      <c r="P207" s="849" t="s">
        <v>356</v>
      </c>
      <c r="Q207" s="850"/>
      <c r="R207" s="849" t="s">
        <v>358</v>
      </c>
      <c r="S207" s="850"/>
      <c r="T207" s="849" t="s">
        <v>317</v>
      </c>
      <c r="U207" s="850"/>
      <c r="V207" s="849" t="s">
        <v>314</v>
      </c>
      <c r="W207" s="850"/>
      <c r="X207" s="850"/>
      <c r="Y207" s="849" t="s">
        <v>316</v>
      </c>
      <c r="Z207" s="850"/>
      <c r="AA207" s="850"/>
      <c r="AB207" s="849" t="s">
        <v>99</v>
      </c>
      <c r="AC207" s="850"/>
      <c r="AD207" s="849"/>
      <c r="AE207" s="850"/>
      <c r="AF207" s="852" t="s">
        <v>364</v>
      </c>
      <c r="AG207" s="850"/>
      <c r="AH207" s="850"/>
      <c r="AI207" s="850"/>
      <c r="AJ207" s="850"/>
      <c r="AK207" s="850"/>
      <c r="AL207" s="850"/>
      <c r="AM207" s="850"/>
      <c r="AN207" s="849" t="s">
        <v>307</v>
      </c>
      <c r="AO207" s="850"/>
      <c r="AP207" s="850"/>
      <c r="AQ207" s="850"/>
      <c r="AR207" s="850"/>
      <c r="AS207" s="849" t="s">
        <v>308</v>
      </c>
      <c r="AT207" s="850"/>
      <c r="AU207" s="850"/>
      <c r="AV207" s="435" t="s">
        <v>84</v>
      </c>
      <c r="AW207" s="851" t="s">
        <v>309</v>
      </c>
      <c r="AX207" s="850"/>
      <c r="AY207" s="850"/>
      <c r="AZ207" s="850"/>
      <c r="BA207" s="850"/>
      <c r="BB207" s="850"/>
      <c r="BC207" s="437">
        <v>0</v>
      </c>
      <c r="BD207" s="437">
        <v>0</v>
      </c>
      <c r="BE207" s="437">
        <v>0</v>
      </c>
      <c r="BF207" s="437">
        <v>0</v>
      </c>
      <c r="BG207" s="437">
        <v>0</v>
      </c>
      <c r="BH207" s="437">
        <v>0</v>
      </c>
      <c r="BI207" s="437">
        <v>0</v>
      </c>
      <c r="BJ207" s="437">
        <v>0</v>
      </c>
      <c r="BK207" s="437">
        <v>0</v>
      </c>
      <c r="BL207" s="437">
        <v>0</v>
      </c>
      <c r="BM207" s="437">
        <v>0</v>
      </c>
      <c r="BN207" s="437">
        <v>0</v>
      </c>
      <c r="BO207" s="437">
        <v>0</v>
      </c>
    </row>
    <row r="208" spans="1:67">
      <c r="B208" s="427" t="str">
        <f t="shared" si="47"/>
        <v>C</v>
      </c>
      <c r="C208" s="427" t="str">
        <f t="shared" si="48"/>
        <v>2502</v>
      </c>
      <c r="D208" s="427" t="str">
        <f t="shared" si="49"/>
        <v>1000</v>
      </c>
      <c r="E208" s="427" t="str">
        <f t="shared" si="50"/>
        <v>5</v>
      </c>
      <c r="F208" s="427">
        <f t="shared" si="43"/>
        <v>0</v>
      </c>
      <c r="G208" s="427">
        <f t="shared" si="44"/>
        <v>0</v>
      </c>
      <c r="H208" s="427">
        <f t="shared" si="45"/>
        <v>0</v>
      </c>
      <c r="N208" s="857" t="s">
        <v>118</v>
      </c>
      <c r="O208" s="854"/>
      <c r="P208" s="857" t="s">
        <v>356</v>
      </c>
      <c r="Q208" s="854"/>
      <c r="R208" s="857" t="s">
        <v>358</v>
      </c>
      <c r="S208" s="854"/>
      <c r="T208" s="857" t="s">
        <v>318</v>
      </c>
      <c r="U208" s="854"/>
      <c r="V208" s="857"/>
      <c r="W208" s="854"/>
      <c r="X208" s="854"/>
      <c r="Y208" s="857"/>
      <c r="Z208" s="854"/>
      <c r="AA208" s="854"/>
      <c r="AB208" s="857"/>
      <c r="AC208" s="854"/>
      <c r="AD208" s="857"/>
      <c r="AE208" s="854"/>
      <c r="AF208" s="858" t="s">
        <v>367</v>
      </c>
      <c r="AG208" s="854"/>
      <c r="AH208" s="854"/>
      <c r="AI208" s="854"/>
      <c r="AJ208" s="854"/>
      <c r="AK208" s="854"/>
      <c r="AL208" s="854"/>
      <c r="AM208" s="854"/>
      <c r="AN208" s="857" t="s">
        <v>307</v>
      </c>
      <c r="AO208" s="854"/>
      <c r="AP208" s="854"/>
      <c r="AQ208" s="854"/>
      <c r="AR208" s="854"/>
      <c r="AS208" s="857" t="s">
        <v>308</v>
      </c>
      <c r="AT208" s="854"/>
      <c r="AU208" s="854"/>
      <c r="AV208" s="420" t="s">
        <v>84</v>
      </c>
      <c r="AW208" s="859" t="s">
        <v>309</v>
      </c>
      <c r="AX208" s="854"/>
      <c r="AY208" s="854"/>
      <c r="AZ208" s="854"/>
      <c r="BA208" s="854"/>
      <c r="BB208" s="854"/>
      <c r="BC208" s="421">
        <v>1200000000</v>
      </c>
      <c r="BD208" s="422">
        <v>0</v>
      </c>
      <c r="BE208" s="421">
        <v>21000000</v>
      </c>
      <c r="BF208" s="422">
        <v>0</v>
      </c>
      <c r="BG208" s="421">
        <v>39730524</v>
      </c>
      <c r="BH208" s="421">
        <v>-39730524</v>
      </c>
      <c r="BI208" s="421">
        <v>99815420</v>
      </c>
      <c r="BJ208" s="421">
        <v>-60084896</v>
      </c>
      <c r="BK208" s="421">
        <v>86752609</v>
      </c>
      <c r="BL208" s="421">
        <v>13062811</v>
      </c>
      <c r="BM208" s="421">
        <v>86752609</v>
      </c>
      <c r="BN208" s="422">
        <v>0</v>
      </c>
      <c r="BO208" s="422">
        <v>0</v>
      </c>
    </row>
    <row r="209" spans="1:67" ht="14.45" customHeight="1">
      <c r="B209" s="427" t="str">
        <f t="shared" si="47"/>
        <v>C</v>
      </c>
      <c r="C209" s="427" t="str">
        <f t="shared" si="48"/>
        <v>2502</v>
      </c>
      <c r="D209" s="427" t="str">
        <f t="shared" si="49"/>
        <v>1000</v>
      </c>
      <c r="E209" s="427" t="str">
        <f t="shared" si="50"/>
        <v>5</v>
      </c>
      <c r="F209" s="427" t="str">
        <f t="shared" si="43"/>
        <v>0</v>
      </c>
      <c r="G209" s="427">
        <f t="shared" si="44"/>
        <v>0</v>
      </c>
      <c r="H209" s="427">
        <f t="shared" si="45"/>
        <v>0</v>
      </c>
      <c r="N209" s="853" t="s">
        <v>118</v>
      </c>
      <c r="O209" s="854"/>
      <c r="P209" s="853" t="s">
        <v>356</v>
      </c>
      <c r="Q209" s="854"/>
      <c r="R209" s="853" t="s">
        <v>358</v>
      </c>
      <c r="S209" s="854"/>
      <c r="T209" s="853" t="s">
        <v>318</v>
      </c>
      <c r="U209" s="854"/>
      <c r="V209" s="853" t="s">
        <v>314</v>
      </c>
      <c r="W209" s="854"/>
      <c r="X209" s="854"/>
      <c r="Y209" s="853"/>
      <c r="Z209" s="854"/>
      <c r="AA209" s="854"/>
      <c r="AB209" s="853"/>
      <c r="AC209" s="854"/>
      <c r="AD209" s="853"/>
      <c r="AE209" s="854"/>
      <c r="AF209" s="855" t="s">
        <v>367</v>
      </c>
      <c r="AG209" s="854"/>
      <c r="AH209" s="854"/>
      <c r="AI209" s="854"/>
      <c r="AJ209" s="854"/>
      <c r="AK209" s="854"/>
      <c r="AL209" s="854"/>
      <c r="AM209" s="854"/>
      <c r="AN209" s="853" t="s">
        <v>307</v>
      </c>
      <c r="AO209" s="854"/>
      <c r="AP209" s="854"/>
      <c r="AQ209" s="854"/>
      <c r="AR209" s="854"/>
      <c r="AS209" s="853" t="s">
        <v>308</v>
      </c>
      <c r="AT209" s="854"/>
      <c r="AU209" s="854"/>
      <c r="AV209" s="417" t="s">
        <v>84</v>
      </c>
      <c r="AW209" s="856" t="s">
        <v>309</v>
      </c>
      <c r="AX209" s="854"/>
      <c r="AY209" s="854"/>
      <c r="AZ209" s="854"/>
      <c r="BA209" s="854"/>
      <c r="BB209" s="854"/>
      <c r="BC209" s="418">
        <v>900000000</v>
      </c>
      <c r="BD209" s="419">
        <v>0</v>
      </c>
      <c r="BE209" s="418">
        <v>21000000</v>
      </c>
      <c r="BF209" s="419">
        <v>0</v>
      </c>
      <c r="BG209" s="418">
        <v>39730524</v>
      </c>
      <c r="BH209" s="418">
        <v>-39730524</v>
      </c>
      <c r="BI209" s="418">
        <v>99815420</v>
      </c>
      <c r="BJ209" s="418">
        <v>-60084896</v>
      </c>
      <c r="BK209" s="418">
        <v>86752609</v>
      </c>
      <c r="BL209" s="418">
        <v>13062811</v>
      </c>
      <c r="BM209" s="418">
        <v>86752609</v>
      </c>
      <c r="BN209" s="419">
        <v>0</v>
      </c>
      <c r="BO209" s="419">
        <v>0</v>
      </c>
    </row>
    <row r="210" spans="1:67" ht="14.45" customHeight="1">
      <c r="B210" s="427" t="str">
        <f t="shared" si="47"/>
        <v>C</v>
      </c>
      <c r="C210" s="427" t="str">
        <f t="shared" si="48"/>
        <v>2502</v>
      </c>
      <c r="D210" s="427" t="str">
        <f t="shared" si="49"/>
        <v>1000</v>
      </c>
      <c r="E210" s="427" t="str">
        <f t="shared" si="50"/>
        <v>5</v>
      </c>
      <c r="F210" s="427" t="str">
        <f t="shared" si="43"/>
        <v>0</v>
      </c>
      <c r="G210" s="427" t="str">
        <f t="shared" si="44"/>
        <v>2</v>
      </c>
      <c r="H210" s="427">
        <f t="shared" ref="H210:H232" si="55">+AB210</f>
        <v>0</v>
      </c>
      <c r="N210" s="853" t="s">
        <v>118</v>
      </c>
      <c r="O210" s="854"/>
      <c r="P210" s="853" t="s">
        <v>356</v>
      </c>
      <c r="Q210" s="854"/>
      <c r="R210" s="853" t="s">
        <v>358</v>
      </c>
      <c r="S210" s="854"/>
      <c r="T210" s="853" t="s">
        <v>318</v>
      </c>
      <c r="U210" s="854"/>
      <c r="V210" s="853" t="s">
        <v>314</v>
      </c>
      <c r="W210" s="854"/>
      <c r="X210" s="854"/>
      <c r="Y210" s="853" t="s">
        <v>316</v>
      </c>
      <c r="Z210" s="854"/>
      <c r="AA210" s="854"/>
      <c r="AB210" s="853"/>
      <c r="AC210" s="854"/>
      <c r="AD210" s="853"/>
      <c r="AE210" s="854"/>
      <c r="AF210" s="855" t="s">
        <v>360</v>
      </c>
      <c r="AG210" s="854"/>
      <c r="AH210" s="854"/>
      <c r="AI210" s="854"/>
      <c r="AJ210" s="854"/>
      <c r="AK210" s="854"/>
      <c r="AL210" s="854"/>
      <c r="AM210" s="854"/>
      <c r="AN210" s="853" t="s">
        <v>307</v>
      </c>
      <c r="AO210" s="854"/>
      <c r="AP210" s="854"/>
      <c r="AQ210" s="854"/>
      <c r="AR210" s="854"/>
      <c r="AS210" s="853" t="s">
        <v>308</v>
      </c>
      <c r="AT210" s="854"/>
      <c r="AU210" s="854"/>
      <c r="AV210" s="417" t="s">
        <v>84</v>
      </c>
      <c r="AW210" s="856" t="s">
        <v>309</v>
      </c>
      <c r="AX210" s="854"/>
      <c r="AY210" s="854"/>
      <c r="AZ210" s="854"/>
      <c r="BA210" s="854"/>
      <c r="BB210" s="854"/>
      <c r="BC210" s="418">
        <v>900000000</v>
      </c>
      <c r="BD210" s="419">
        <v>0</v>
      </c>
      <c r="BE210" s="418">
        <v>21000000</v>
      </c>
      <c r="BF210" s="419">
        <v>0</v>
      </c>
      <c r="BG210" s="418">
        <v>39730524</v>
      </c>
      <c r="BH210" s="418">
        <v>-39730524</v>
      </c>
      <c r="BI210" s="418">
        <v>99815420</v>
      </c>
      <c r="BJ210" s="418">
        <v>-60084896</v>
      </c>
      <c r="BK210" s="418">
        <v>86752609</v>
      </c>
      <c r="BL210" s="418">
        <v>13062811</v>
      </c>
      <c r="BM210" s="418">
        <v>86752609</v>
      </c>
      <c r="BN210" s="419">
        <v>0</v>
      </c>
      <c r="BO210" s="419">
        <v>0</v>
      </c>
    </row>
    <row r="211" spans="1:67" s="433" customFormat="1">
      <c r="A211" s="433" t="str">
        <f t="shared" ref="A211:A216" si="56">+B211&amp;"-"&amp;C211&amp;"-"&amp;D211&amp;"-"&amp;E211&amp;"-"&amp;F211&amp;"-"&amp;G211&amp;"-"&amp;H211&amp;"-"&amp;AV211</f>
        <v>C-2502-1000-5-0-2-1-10</v>
      </c>
      <c r="B211" s="434" t="str">
        <f t="shared" si="47"/>
        <v>C</v>
      </c>
      <c r="C211" s="434" t="str">
        <f t="shared" si="48"/>
        <v>2502</v>
      </c>
      <c r="D211" s="434" t="str">
        <f t="shared" si="49"/>
        <v>1000</v>
      </c>
      <c r="E211" s="434" t="str">
        <f t="shared" si="50"/>
        <v>5</v>
      </c>
      <c r="F211" s="434" t="str">
        <f t="shared" ref="F211:F233" si="57">+V211</f>
        <v>0</v>
      </c>
      <c r="G211" s="434" t="str">
        <f t="shared" ref="G211:G233" si="58">+Y211</f>
        <v>2</v>
      </c>
      <c r="H211" s="434" t="str">
        <f t="shared" si="55"/>
        <v>1</v>
      </c>
      <c r="I211" s="434"/>
      <c r="J211" s="434"/>
      <c r="K211" s="434"/>
      <c r="M211" s="447"/>
      <c r="N211" s="849" t="s">
        <v>118</v>
      </c>
      <c r="O211" s="850"/>
      <c r="P211" s="849" t="s">
        <v>356</v>
      </c>
      <c r="Q211" s="850"/>
      <c r="R211" s="849" t="s">
        <v>358</v>
      </c>
      <c r="S211" s="850"/>
      <c r="T211" s="849" t="s">
        <v>318</v>
      </c>
      <c r="U211" s="850"/>
      <c r="V211" s="849" t="s">
        <v>314</v>
      </c>
      <c r="W211" s="850"/>
      <c r="X211" s="850"/>
      <c r="Y211" s="849" t="s">
        <v>316</v>
      </c>
      <c r="Z211" s="850"/>
      <c r="AA211" s="850"/>
      <c r="AB211" s="849" t="s">
        <v>313</v>
      </c>
      <c r="AC211" s="850"/>
      <c r="AD211" s="849"/>
      <c r="AE211" s="850"/>
      <c r="AF211" s="852" t="s">
        <v>366</v>
      </c>
      <c r="AG211" s="850"/>
      <c r="AH211" s="850"/>
      <c r="AI211" s="850"/>
      <c r="AJ211" s="850"/>
      <c r="AK211" s="850"/>
      <c r="AL211" s="850"/>
      <c r="AM211" s="850"/>
      <c r="AN211" s="849" t="s">
        <v>307</v>
      </c>
      <c r="AO211" s="850"/>
      <c r="AP211" s="850"/>
      <c r="AQ211" s="850"/>
      <c r="AR211" s="850"/>
      <c r="AS211" s="849" t="s">
        <v>308</v>
      </c>
      <c r="AT211" s="850"/>
      <c r="AU211" s="850"/>
      <c r="AV211" s="435" t="s">
        <v>84</v>
      </c>
      <c r="AW211" s="851" t="s">
        <v>309</v>
      </c>
      <c r="AX211" s="850"/>
      <c r="AY211" s="850"/>
      <c r="AZ211" s="850"/>
      <c r="BA211" s="850"/>
      <c r="BB211" s="850"/>
      <c r="BC211" s="436">
        <v>550000000</v>
      </c>
      <c r="BD211" s="437">
        <v>0</v>
      </c>
      <c r="BE211" s="437">
        <v>0</v>
      </c>
      <c r="BF211" s="437">
        <v>0</v>
      </c>
      <c r="BG211" s="437">
        <v>0</v>
      </c>
      <c r="BH211" s="437">
        <v>0</v>
      </c>
      <c r="BI211" s="436">
        <v>36400000</v>
      </c>
      <c r="BJ211" s="436">
        <v>-36400000</v>
      </c>
      <c r="BK211" s="436">
        <v>36400000</v>
      </c>
      <c r="BL211" s="437">
        <v>0</v>
      </c>
      <c r="BM211" s="436">
        <v>36400000</v>
      </c>
      <c r="BN211" s="437">
        <v>0</v>
      </c>
      <c r="BO211" s="437">
        <v>0</v>
      </c>
    </row>
    <row r="212" spans="1:67" s="433" customFormat="1">
      <c r="A212" s="433" t="str">
        <f t="shared" si="56"/>
        <v>C-2502-1000-5-0-2-2-10</v>
      </c>
      <c r="B212" s="434" t="str">
        <f t="shared" si="47"/>
        <v>C</v>
      </c>
      <c r="C212" s="434" t="str">
        <f t="shared" si="48"/>
        <v>2502</v>
      </c>
      <c r="D212" s="434" t="str">
        <f t="shared" si="49"/>
        <v>1000</v>
      </c>
      <c r="E212" s="434" t="str">
        <f t="shared" si="50"/>
        <v>5</v>
      </c>
      <c r="F212" s="434" t="str">
        <f t="shared" si="57"/>
        <v>0</v>
      </c>
      <c r="G212" s="434" t="str">
        <f t="shared" si="58"/>
        <v>2</v>
      </c>
      <c r="H212" s="434" t="str">
        <f t="shared" si="55"/>
        <v>2</v>
      </c>
      <c r="I212" s="434"/>
      <c r="J212" s="434"/>
      <c r="K212" s="434"/>
      <c r="M212" s="447"/>
      <c r="N212" s="849" t="s">
        <v>118</v>
      </c>
      <c r="O212" s="850"/>
      <c r="P212" s="849" t="s">
        <v>356</v>
      </c>
      <c r="Q212" s="850"/>
      <c r="R212" s="849" t="s">
        <v>358</v>
      </c>
      <c r="S212" s="850"/>
      <c r="T212" s="849" t="s">
        <v>318</v>
      </c>
      <c r="U212" s="850"/>
      <c r="V212" s="849" t="s">
        <v>314</v>
      </c>
      <c r="W212" s="850"/>
      <c r="X212" s="850"/>
      <c r="Y212" s="849" t="s">
        <v>316</v>
      </c>
      <c r="Z212" s="850"/>
      <c r="AA212" s="850"/>
      <c r="AB212" s="849" t="s">
        <v>316</v>
      </c>
      <c r="AC212" s="850"/>
      <c r="AD212" s="849"/>
      <c r="AE212" s="850"/>
      <c r="AF212" s="852" t="s">
        <v>361</v>
      </c>
      <c r="AG212" s="850"/>
      <c r="AH212" s="850"/>
      <c r="AI212" s="850"/>
      <c r="AJ212" s="850"/>
      <c r="AK212" s="850"/>
      <c r="AL212" s="850"/>
      <c r="AM212" s="850"/>
      <c r="AN212" s="849" t="s">
        <v>307</v>
      </c>
      <c r="AO212" s="850"/>
      <c r="AP212" s="850"/>
      <c r="AQ212" s="850"/>
      <c r="AR212" s="850"/>
      <c r="AS212" s="849" t="s">
        <v>308</v>
      </c>
      <c r="AT212" s="850"/>
      <c r="AU212" s="850"/>
      <c r="AV212" s="435" t="s">
        <v>84</v>
      </c>
      <c r="AW212" s="851" t="s">
        <v>309</v>
      </c>
      <c r="AX212" s="850"/>
      <c r="AY212" s="850"/>
      <c r="AZ212" s="850"/>
      <c r="BA212" s="850"/>
      <c r="BB212" s="850"/>
      <c r="BC212" s="436">
        <v>120000000</v>
      </c>
      <c r="BD212" s="437">
        <v>0</v>
      </c>
      <c r="BE212" s="437">
        <v>0</v>
      </c>
      <c r="BF212" s="437">
        <v>0</v>
      </c>
      <c r="BG212" s="437">
        <v>0</v>
      </c>
      <c r="BH212" s="437">
        <v>0</v>
      </c>
      <c r="BI212" s="436">
        <v>24000000</v>
      </c>
      <c r="BJ212" s="436">
        <v>-24000000</v>
      </c>
      <c r="BK212" s="436">
        <v>24000000</v>
      </c>
      <c r="BL212" s="437">
        <v>0</v>
      </c>
      <c r="BM212" s="436">
        <v>24000000</v>
      </c>
      <c r="BN212" s="437">
        <v>0</v>
      </c>
      <c r="BO212" s="437">
        <v>0</v>
      </c>
    </row>
    <row r="213" spans="1:67" s="433" customFormat="1">
      <c r="A213" s="433" t="str">
        <f t="shared" si="56"/>
        <v>C-2502-1000-5-0-2-3-10</v>
      </c>
      <c r="B213" s="434" t="str">
        <f t="shared" si="47"/>
        <v>C</v>
      </c>
      <c r="C213" s="434" t="str">
        <f t="shared" si="48"/>
        <v>2502</v>
      </c>
      <c r="D213" s="434" t="str">
        <f t="shared" si="49"/>
        <v>1000</v>
      </c>
      <c r="E213" s="434" t="str">
        <f t="shared" si="50"/>
        <v>5</v>
      </c>
      <c r="F213" s="434" t="str">
        <f t="shared" si="57"/>
        <v>0</v>
      </c>
      <c r="G213" s="434" t="str">
        <f t="shared" si="58"/>
        <v>2</v>
      </c>
      <c r="H213" s="434" t="str">
        <f t="shared" si="55"/>
        <v>3</v>
      </c>
      <c r="I213" s="434"/>
      <c r="J213" s="434"/>
      <c r="K213" s="434"/>
      <c r="M213" s="447"/>
      <c r="N213" s="849" t="s">
        <v>118</v>
      </c>
      <c r="O213" s="850"/>
      <c r="P213" s="849" t="s">
        <v>356</v>
      </c>
      <c r="Q213" s="850"/>
      <c r="R213" s="849" t="s">
        <v>358</v>
      </c>
      <c r="S213" s="850"/>
      <c r="T213" s="849" t="s">
        <v>318</v>
      </c>
      <c r="U213" s="850"/>
      <c r="V213" s="849" t="s">
        <v>314</v>
      </c>
      <c r="W213" s="850"/>
      <c r="X213" s="850"/>
      <c r="Y213" s="849" t="s">
        <v>316</v>
      </c>
      <c r="Z213" s="850"/>
      <c r="AA213" s="850"/>
      <c r="AB213" s="849" t="s">
        <v>323</v>
      </c>
      <c r="AC213" s="850"/>
      <c r="AD213" s="849"/>
      <c r="AE213" s="850"/>
      <c r="AF213" s="852" t="s">
        <v>362</v>
      </c>
      <c r="AG213" s="850"/>
      <c r="AH213" s="850"/>
      <c r="AI213" s="850"/>
      <c r="AJ213" s="850"/>
      <c r="AK213" s="850"/>
      <c r="AL213" s="850"/>
      <c r="AM213" s="850"/>
      <c r="AN213" s="849" t="s">
        <v>307</v>
      </c>
      <c r="AO213" s="850"/>
      <c r="AP213" s="850"/>
      <c r="AQ213" s="850"/>
      <c r="AR213" s="850"/>
      <c r="AS213" s="849" t="s">
        <v>308</v>
      </c>
      <c r="AT213" s="850"/>
      <c r="AU213" s="850"/>
      <c r="AV213" s="435" t="s">
        <v>84</v>
      </c>
      <c r="AW213" s="851" t="s">
        <v>309</v>
      </c>
      <c r="AX213" s="850"/>
      <c r="AY213" s="850"/>
      <c r="AZ213" s="850"/>
      <c r="BA213" s="850"/>
      <c r="BB213" s="850"/>
      <c r="BC213" s="436">
        <v>55000000</v>
      </c>
      <c r="BD213" s="437">
        <v>0</v>
      </c>
      <c r="BE213" s="437">
        <v>0</v>
      </c>
      <c r="BF213" s="437">
        <v>0</v>
      </c>
      <c r="BG213" s="437">
        <v>0</v>
      </c>
      <c r="BH213" s="437">
        <v>0</v>
      </c>
      <c r="BI213" s="437">
        <v>0</v>
      </c>
      <c r="BJ213" s="437">
        <v>0</v>
      </c>
      <c r="BK213" s="436">
        <v>2215386</v>
      </c>
      <c r="BL213" s="436">
        <v>-2215386</v>
      </c>
      <c r="BM213" s="436">
        <v>2215386</v>
      </c>
      <c r="BN213" s="437">
        <v>0</v>
      </c>
      <c r="BO213" s="437">
        <v>0</v>
      </c>
    </row>
    <row r="214" spans="1:67" s="433" customFormat="1" ht="14.45" customHeight="1">
      <c r="A214" s="433" t="str">
        <f t="shared" si="56"/>
        <v>C-2502-1000-5-0-2-4-10</v>
      </c>
      <c r="B214" s="434" t="str">
        <f t="shared" si="47"/>
        <v>C</v>
      </c>
      <c r="C214" s="434" t="str">
        <f t="shared" si="48"/>
        <v>2502</v>
      </c>
      <c r="D214" s="434" t="str">
        <f t="shared" si="49"/>
        <v>1000</v>
      </c>
      <c r="E214" s="434" t="str">
        <f t="shared" si="50"/>
        <v>5</v>
      </c>
      <c r="F214" s="434" t="str">
        <f t="shared" si="57"/>
        <v>0</v>
      </c>
      <c r="G214" s="434" t="str">
        <f t="shared" si="58"/>
        <v>2</v>
      </c>
      <c r="H214" s="434" t="str">
        <f t="shared" si="55"/>
        <v>4</v>
      </c>
      <c r="I214" s="434"/>
      <c r="J214" s="434"/>
      <c r="K214" s="434"/>
      <c r="M214" s="447"/>
      <c r="N214" s="849" t="s">
        <v>118</v>
      </c>
      <c r="O214" s="850"/>
      <c r="P214" s="849" t="s">
        <v>356</v>
      </c>
      <c r="Q214" s="850"/>
      <c r="R214" s="849" t="s">
        <v>358</v>
      </c>
      <c r="S214" s="850"/>
      <c r="T214" s="849" t="s">
        <v>318</v>
      </c>
      <c r="U214" s="850"/>
      <c r="V214" s="849" t="s">
        <v>314</v>
      </c>
      <c r="W214" s="850"/>
      <c r="X214" s="850"/>
      <c r="Y214" s="849" t="s">
        <v>316</v>
      </c>
      <c r="Z214" s="850"/>
      <c r="AA214" s="850"/>
      <c r="AB214" s="849" t="s">
        <v>317</v>
      </c>
      <c r="AC214" s="850"/>
      <c r="AD214" s="849"/>
      <c r="AE214" s="850"/>
      <c r="AF214" s="852" t="s">
        <v>103</v>
      </c>
      <c r="AG214" s="850"/>
      <c r="AH214" s="850"/>
      <c r="AI214" s="850"/>
      <c r="AJ214" s="850"/>
      <c r="AK214" s="850"/>
      <c r="AL214" s="850"/>
      <c r="AM214" s="850"/>
      <c r="AN214" s="849" t="s">
        <v>307</v>
      </c>
      <c r="AO214" s="850"/>
      <c r="AP214" s="850"/>
      <c r="AQ214" s="850"/>
      <c r="AR214" s="850"/>
      <c r="AS214" s="849" t="s">
        <v>308</v>
      </c>
      <c r="AT214" s="850"/>
      <c r="AU214" s="850"/>
      <c r="AV214" s="435" t="s">
        <v>84</v>
      </c>
      <c r="AW214" s="851" t="s">
        <v>309</v>
      </c>
      <c r="AX214" s="850"/>
      <c r="AY214" s="850"/>
      <c r="AZ214" s="850"/>
      <c r="BA214" s="850"/>
      <c r="BB214" s="850"/>
      <c r="BC214" s="436">
        <v>154000000</v>
      </c>
      <c r="BD214" s="437">
        <v>0</v>
      </c>
      <c r="BE214" s="437">
        <v>0</v>
      </c>
      <c r="BF214" s="437">
        <v>0</v>
      </c>
      <c r="BG214" s="436">
        <v>39730524</v>
      </c>
      <c r="BH214" s="436">
        <v>-39730524</v>
      </c>
      <c r="BI214" s="436">
        <v>39415420</v>
      </c>
      <c r="BJ214" s="436">
        <v>315104</v>
      </c>
      <c r="BK214" s="436">
        <v>24137223</v>
      </c>
      <c r="BL214" s="436">
        <v>15278197</v>
      </c>
      <c r="BM214" s="436">
        <v>24137223</v>
      </c>
      <c r="BN214" s="437">
        <v>0</v>
      </c>
      <c r="BO214" s="437">
        <v>0</v>
      </c>
    </row>
    <row r="215" spans="1:67" s="433" customFormat="1">
      <c r="A215" s="433" t="str">
        <f t="shared" si="56"/>
        <v>C-2502-1000-5-0-2-6-10</v>
      </c>
      <c r="B215" s="434" t="str">
        <f t="shared" si="47"/>
        <v>C</v>
      </c>
      <c r="C215" s="434" t="str">
        <f t="shared" si="48"/>
        <v>2502</v>
      </c>
      <c r="D215" s="434" t="str">
        <f t="shared" si="49"/>
        <v>1000</v>
      </c>
      <c r="E215" s="434" t="str">
        <f t="shared" si="50"/>
        <v>5</v>
      </c>
      <c r="F215" s="434" t="str">
        <f t="shared" si="57"/>
        <v>0</v>
      </c>
      <c r="G215" s="434" t="str">
        <f t="shared" si="58"/>
        <v>2</v>
      </c>
      <c r="H215" s="434" t="str">
        <f t="shared" si="55"/>
        <v>6</v>
      </c>
      <c r="I215" s="434"/>
      <c r="J215" s="434"/>
      <c r="K215" s="434"/>
      <c r="M215" s="447"/>
      <c r="N215" s="849" t="s">
        <v>118</v>
      </c>
      <c r="O215" s="850"/>
      <c r="P215" s="849" t="s">
        <v>356</v>
      </c>
      <c r="Q215" s="850"/>
      <c r="R215" s="849" t="s">
        <v>358</v>
      </c>
      <c r="S215" s="850"/>
      <c r="T215" s="849" t="s">
        <v>318</v>
      </c>
      <c r="U215" s="850"/>
      <c r="V215" s="849" t="s">
        <v>314</v>
      </c>
      <c r="W215" s="850"/>
      <c r="X215" s="850"/>
      <c r="Y215" s="849" t="s">
        <v>316</v>
      </c>
      <c r="Z215" s="850"/>
      <c r="AA215" s="850"/>
      <c r="AB215" s="849" t="s">
        <v>326</v>
      </c>
      <c r="AC215" s="850"/>
      <c r="AD215" s="849"/>
      <c r="AE215" s="850"/>
      <c r="AF215" s="852" t="s">
        <v>363</v>
      </c>
      <c r="AG215" s="850"/>
      <c r="AH215" s="850"/>
      <c r="AI215" s="850"/>
      <c r="AJ215" s="850"/>
      <c r="AK215" s="850"/>
      <c r="AL215" s="850"/>
      <c r="AM215" s="850"/>
      <c r="AN215" s="849" t="s">
        <v>307</v>
      </c>
      <c r="AO215" s="850"/>
      <c r="AP215" s="850"/>
      <c r="AQ215" s="850"/>
      <c r="AR215" s="850"/>
      <c r="AS215" s="849" t="s">
        <v>308</v>
      </c>
      <c r="AT215" s="850"/>
      <c r="AU215" s="850"/>
      <c r="AV215" s="435" t="s">
        <v>84</v>
      </c>
      <c r="AW215" s="851" t="s">
        <v>309</v>
      </c>
      <c r="AX215" s="850"/>
      <c r="AY215" s="850"/>
      <c r="AZ215" s="850"/>
      <c r="BA215" s="850"/>
      <c r="BB215" s="850"/>
      <c r="BC215" s="436">
        <v>21000000</v>
      </c>
      <c r="BD215" s="437">
        <v>0</v>
      </c>
      <c r="BE215" s="436">
        <v>21000000</v>
      </c>
      <c r="BF215" s="437">
        <v>0</v>
      </c>
      <c r="BG215" s="437">
        <v>0</v>
      </c>
      <c r="BH215" s="437">
        <v>0</v>
      </c>
      <c r="BI215" s="437">
        <v>0</v>
      </c>
      <c r="BJ215" s="437">
        <v>0</v>
      </c>
      <c r="BK215" s="437">
        <v>0</v>
      </c>
      <c r="BL215" s="437">
        <v>0</v>
      </c>
      <c r="BM215" s="437">
        <v>0</v>
      </c>
      <c r="BN215" s="437">
        <v>0</v>
      </c>
      <c r="BO215" s="437">
        <v>0</v>
      </c>
    </row>
    <row r="216" spans="1:67" s="433" customFormat="1">
      <c r="A216" s="433" t="str">
        <f t="shared" si="56"/>
        <v>C-2502-1000-5-0-2-11-10</v>
      </c>
      <c r="B216" s="434" t="str">
        <f t="shared" si="47"/>
        <v>C</v>
      </c>
      <c r="C216" s="434" t="str">
        <f t="shared" si="48"/>
        <v>2502</v>
      </c>
      <c r="D216" s="434" t="str">
        <f t="shared" si="49"/>
        <v>1000</v>
      </c>
      <c r="E216" s="434" t="str">
        <f t="shared" si="50"/>
        <v>5</v>
      </c>
      <c r="F216" s="434" t="str">
        <f t="shared" si="57"/>
        <v>0</v>
      </c>
      <c r="G216" s="434" t="str">
        <f t="shared" si="58"/>
        <v>2</v>
      </c>
      <c r="H216" s="434" t="str">
        <f t="shared" si="55"/>
        <v>11</v>
      </c>
      <c r="I216" s="434"/>
      <c r="J216" s="434"/>
      <c r="K216" s="434"/>
      <c r="M216" s="447"/>
      <c r="N216" s="849" t="s">
        <v>118</v>
      </c>
      <c r="O216" s="850"/>
      <c r="P216" s="849" t="s">
        <v>356</v>
      </c>
      <c r="Q216" s="850"/>
      <c r="R216" s="849" t="s">
        <v>358</v>
      </c>
      <c r="S216" s="850"/>
      <c r="T216" s="849" t="s">
        <v>318</v>
      </c>
      <c r="U216" s="850"/>
      <c r="V216" s="849" t="s">
        <v>314</v>
      </c>
      <c r="W216" s="850"/>
      <c r="X216" s="850"/>
      <c r="Y216" s="849" t="s">
        <v>316</v>
      </c>
      <c r="Z216" s="850"/>
      <c r="AA216" s="850"/>
      <c r="AB216" s="849" t="s">
        <v>99</v>
      </c>
      <c r="AC216" s="850"/>
      <c r="AD216" s="849"/>
      <c r="AE216" s="850"/>
      <c r="AF216" s="852" t="s">
        <v>364</v>
      </c>
      <c r="AG216" s="850"/>
      <c r="AH216" s="850"/>
      <c r="AI216" s="850"/>
      <c r="AJ216" s="850"/>
      <c r="AK216" s="850"/>
      <c r="AL216" s="850"/>
      <c r="AM216" s="850"/>
      <c r="AN216" s="849" t="s">
        <v>307</v>
      </c>
      <c r="AO216" s="850"/>
      <c r="AP216" s="850"/>
      <c r="AQ216" s="850"/>
      <c r="AR216" s="850"/>
      <c r="AS216" s="849" t="s">
        <v>308</v>
      </c>
      <c r="AT216" s="850"/>
      <c r="AU216" s="850"/>
      <c r="AV216" s="435" t="s">
        <v>84</v>
      </c>
      <c r="AW216" s="851" t="s">
        <v>309</v>
      </c>
      <c r="AX216" s="850"/>
      <c r="AY216" s="850"/>
      <c r="AZ216" s="850"/>
      <c r="BA216" s="850"/>
      <c r="BB216" s="850"/>
      <c r="BC216" s="437">
        <v>0</v>
      </c>
      <c r="BD216" s="437">
        <v>0</v>
      </c>
      <c r="BE216" s="437">
        <v>0</v>
      </c>
      <c r="BF216" s="437">
        <v>0</v>
      </c>
      <c r="BG216" s="437">
        <v>0</v>
      </c>
      <c r="BH216" s="437">
        <v>0</v>
      </c>
      <c r="BI216" s="437">
        <v>0</v>
      </c>
      <c r="BJ216" s="437">
        <v>0</v>
      </c>
      <c r="BK216" s="437">
        <v>0</v>
      </c>
      <c r="BL216" s="437">
        <v>0</v>
      </c>
      <c r="BM216" s="437">
        <v>0</v>
      </c>
      <c r="BN216" s="437">
        <v>0</v>
      </c>
      <c r="BO216" s="437">
        <v>0</v>
      </c>
    </row>
    <row r="217" spans="1:67">
      <c r="B217" s="427" t="str">
        <f t="shared" si="47"/>
        <v>C</v>
      </c>
      <c r="C217" s="427" t="str">
        <f t="shared" si="48"/>
        <v>2502</v>
      </c>
      <c r="D217" s="427" t="str">
        <f t="shared" si="49"/>
        <v>1000</v>
      </c>
      <c r="E217" s="427" t="str">
        <f t="shared" si="50"/>
        <v>6</v>
      </c>
      <c r="F217" s="427">
        <f t="shared" si="57"/>
        <v>0</v>
      </c>
      <c r="G217" s="427">
        <f t="shared" si="58"/>
        <v>0</v>
      </c>
      <c r="H217" s="427">
        <f t="shared" si="55"/>
        <v>0</v>
      </c>
      <c r="N217" s="857" t="s">
        <v>118</v>
      </c>
      <c r="O217" s="854"/>
      <c r="P217" s="857" t="s">
        <v>356</v>
      </c>
      <c r="Q217" s="854"/>
      <c r="R217" s="857" t="s">
        <v>358</v>
      </c>
      <c r="S217" s="854"/>
      <c r="T217" s="857" t="s">
        <v>326</v>
      </c>
      <c r="U217" s="854"/>
      <c r="V217" s="857"/>
      <c r="W217" s="854"/>
      <c r="X217" s="854"/>
      <c r="Y217" s="857"/>
      <c r="Z217" s="854"/>
      <c r="AA217" s="854"/>
      <c r="AB217" s="857"/>
      <c r="AC217" s="854"/>
      <c r="AD217" s="857"/>
      <c r="AE217" s="854"/>
      <c r="AF217" s="858" t="s">
        <v>368</v>
      </c>
      <c r="AG217" s="854"/>
      <c r="AH217" s="854"/>
      <c r="AI217" s="854"/>
      <c r="AJ217" s="854"/>
      <c r="AK217" s="854"/>
      <c r="AL217" s="854"/>
      <c r="AM217" s="854"/>
      <c r="AN217" s="857" t="s">
        <v>307</v>
      </c>
      <c r="AO217" s="854"/>
      <c r="AP217" s="854"/>
      <c r="AQ217" s="854"/>
      <c r="AR217" s="854"/>
      <c r="AS217" s="857" t="s">
        <v>308</v>
      </c>
      <c r="AT217" s="854"/>
      <c r="AU217" s="854"/>
      <c r="AV217" s="420" t="s">
        <v>84</v>
      </c>
      <c r="AW217" s="859" t="s">
        <v>309</v>
      </c>
      <c r="AX217" s="854"/>
      <c r="AY217" s="854"/>
      <c r="AZ217" s="854"/>
      <c r="BA217" s="854"/>
      <c r="BB217" s="854"/>
      <c r="BC217" s="421">
        <v>4000000000</v>
      </c>
      <c r="BD217" s="422">
        <v>0</v>
      </c>
      <c r="BE217" s="421">
        <v>800000000</v>
      </c>
      <c r="BF217" s="422">
        <v>0</v>
      </c>
      <c r="BG217" s="421">
        <v>222797721</v>
      </c>
      <c r="BH217" s="421">
        <v>-222797721</v>
      </c>
      <c r="BI217" s="421">
        <v>303616922</v>
      </c>
      <c r="BJ217" s="421">
        <v>-80819201</v>
      </c>
      <c r="BK217" s="421">
        <v>264885239</v>
      </c>
      <c r="BL217" s="421">
        <v>38731683</v>
      </c>
      <c r="BM217" s="421">
        <v>259914239</v>
      </c>
      <c r="BN217" s="421">
        <v>4971000</v>
      </c>
      <c r="BO217" s="421">
        <v>38587</v>
      </c>
    </row>
    <row r="218" spans="1:67" ht="14.45" customHeight="1">
      <c r="B218" s="427" t="str">
        <f t="shared" si="47"/>
        <v>C</v>
      </c>
      <c r="C218" s="427" t="str">
        <f t="shared" si="48"/>
        <v>2502</v>
      </c>
      <c r="D218" s="427" t="str">
        <f t="shared" si="49"/>
        <v>1000</v>
      </c>
      <c r="E218" s="427" t="str">
        <f t="shared" si="50"/>
        <v>6</v>
      </c>
      <c r="F218" s="427" t="str">
        <f t="shared" si="57"/>
        <v>0</v>
      </c>
      <c r="G218" s="427">
        <f t="shared" si="58"/>
        <v>0</v>
      </c>
      <c r="H218" s="427">
        <f t="shared" si="55"/>
        <v>0</v>
      </c>
      <c r="N218" s="853" t="s">
        <v>118</v>
      </c>
      <c r="O218" s="854"/>
      <c r="P218" s="853" t="s">
        <v>356</v>
      </c>
      <c r="Q218" s="854"/>
      <c r="R218" s="853" t="s">
        <v>358</v>
      </c>
      <c r="S218" s="854"/>
      <c r="T218" s="853" t="s">
        <v>326</v>
      </c>
      <c r="U218" s="854"/>
      <c r="V218" s="853" t="s">
        <v>314</v>
      </c>
      <c r="W218" s="854"/>
      <c r="X218" s="854"/>
      <c r="Y218" s="853"/>
      <c r="Z218" s="854"/>
      <c r="AA218" s="854"/>
      <c r="AB218" s="853"/>
      <c r="AC218" s="854"/>
      <c r="AD218" s="853"/>
      <c r="AE218" s="854"/>
      <c r="AF218" s="855" t="s">
        <v>368</v>
      </c>
      <c r="AG218" s="854"/>
      <c r="AH218" s="854"/>
      <c r="AI218" s="854"/>
      <c r="AJ218" s="854"/>
      <c r="AK218" s="854"/>
      <c r="AL218" s="854"/>
      <c r="AM218" s="854"/>
      <c r="AN218" s="853" t="s">
        <v>307</v>
      </c>
      <c r="AO218" s="854"/>
      <c r="AP218" s="854"/>
      <c r="AQ218" s="854"/>
      <c r="AR218" s="854"/>
      <c r="AS218" s="853" t="s">
        <v>308</v>
      </c>
      <c r="AT218" s="854"/>
      <c r="AU218" s="854"/>
      <c r="AV218" s="417" t="s">
        <v>84</v>
      </c>
      <c r="AW218" s="856" t="s">
        <v>309</v>
      </c>
      <c r="AX218" s="854"/>
      <c r="AY218" s="854"/>
      <c r="AZ218" s="854"/>
      <c r="BA218" s="854"/>
      <c r="BB218" s="854"/>
      <c r="BC218" s="418">
        <v>2900000000</v>
      </c>
      <c r="BD218" s="419">
        <v>0</v>
      </c>
      <c r="BE218" s="418">
        <v>100000000</v>
      </c>
      <c r="BF218" s="419">
        <v>0</v>
      </c>
      <c r="BG218" s="418">
        <v>222797721</v>
      </c>
      <c r="BH218" s="418">
        <v>-222797721</v>
      </c>
      <c r="BI218" s="418">
        <v>303616922</v>
      </c>
      <c r="BJ218" s="418">
        <v>-80819201</v>
      </c>
      <c r="BK218" s="418">
        <v>264885239</v>
      </c>
      <c r="BL218" s="418">
        <v>38731683</v>
      </c>
      <c r="BM218" s="418">
        <v>259914239</v>
      </c>
      <c r="BN218" s="418">
        <v>4971000</v>
      </c>
      <c r="BO218" s="418">
        <v>38587</v>
      </c>
    </row>
    <row r="219" spans="1:67" ht="14.45" customHeight="1">
      <c r="B219" s="427" t="str">
        <f t="shared" si="47"/>
        <v>C</v>
      </c>
      <c r="C219" s="427" t="str">
        <f t="shared" si="48"/>
        <v>2502</v>
      </c>
      <c r="D219" s="427" t="str">
        <f t="shared" si="49"/>
        <v>1000</v>
      </c>
      <c r="E219" s="427" t="str">
        <f t="shared" si="50"/>
        <v>6</v>
      </c>
      <c r="F219" s="427" t="str">
        <f t="shared" si="57"/>
        <v>0</v>
      </c>
      <c r="G219" s="427" t="str">
        <f t="shared" si="58"/>
        <v>1</v>
      </c>
      <c r="H219" s="427">
        <f t="shared" si="55"/>
        <v>0</v>
      </c>
      <c r="N219" s="853" t="s">
        <v>118</v>
      </c>
      <c r="O219" s="854"/>
      <c r="P219" s="853" t="s">
        <v>356</v>
      </c>
      <c r="Q219" s="854"/>
      <c r="R219" s="853" t="s">
        <v>358</v>
      </c>
      <c r="S219" s="854"/>
      <c r="T219" s="853" t="s">
        <v>326</v>
      </c>
      <c r="U219" s="854"/>
      <c r="V219" s="853" t="s">
        <v>314</v>
      </c>
      <c r="W219" s="854"/>
      <c r="X219" s="854"/>
      <c r="Y219" s="853" t="s">
        <v>313</v>
      </c>
      <c r="Z219" s="854"/>
      <c r="AA219" s="854"/>
      <c r="AB219" s="853"/>
      <c r="AC219" s="854"/>
      <c r="AD219" s="853"/>
      <c r="AE219" s="854"/>
      <c r="AF219" s="855" t="s">
        <v>365</v>
      </c>
      <c r="AG219" s="854"/>
      <c r="AH219" s="854"/>
      <c r="AI219" s="854"/>
      <c r="AJ219" s="854"/>
      <c r="AK219" s="854"/>
      <c r="AL219" s="854"/>
      <c r="AM219" s="854"/>
      <c r="AN219" s="853" t="s">
        <v>307</v>
      </c>
      <c r="AO219" s="854"/>
      <c r="AP219" s="854"/>
      <c r="AQ219" s="854"/>
      <c r="AR219" s="854"/>
      <c r="AS219" s="853" t="s">
        <v>308</v>
      </c>
      <c r="AT219" s="854"/>
      <c r="AU219" s="854"/>
      <c r="AV219" s="417" t="s">
        <v>84</v>
      </c>
      <c r="AW219" s="856" t="s">
        <v>309</v>
      </c>
      <c r="AX219" s="854"/>
      <c r="AY219" s="854"/>
      <c r="AZ219" s="854"/>
      <c r="BA219" s="854"/>
      <c r="BB219" s="854"/>
      <c r="BC219" s="418">
        <v>2900000000</v>
      </c>
      <c r="BD219" s="419">
        <v>0</v>
      </c>
      <c r="BE219" s="418">
        <v>100000000</v>
      </c>
      <c r="BF219" s="419">
        <v>0</v>
      </c>
      <c r="BG219" s="418">
        <v>222797721</v>
      </c>
      <c r="BH219" s="418">
        <v>-222797721</v>
      </c>
      <c r="BI219" s="418">
        <v>303616922</v>
      </c>
      <c r="BJ219" s="418">
        <v>-80819201</v>
      </c>
      <c r="BK219" s="418">
        <v>264885239</v>
      </c>
      <c r="BL219" s="418">
        <v>38731683</v>
      </c>
      <c r="BM219" s="418">
        <v>259914239</v>
      </c>
      <c r="BN219" s="418">
        <v>4971000</v>
      </c>
      <c r="BO219" s="418">
        <v>38587</v>
      </c>
    </row>
    <row r="220" spans="1:67" s="433" customFormat="1" ht="14.45" customHeight="1">
      <c r="A220" s="433" t="str">
        <f t="shared" ref="A220:A224" si="59">+B220&amp;"-"&amp;C220&amp;"-"&amp;D220&amp;"-"&amp;E220&amp;"-"&amp;F220&amp;"-"&amp;G220&amp;"-"&amp;H220&amp;"-"&amp;AV220</f>
        <v>C-2502-1000-6-0-1-1-10</v>
      </c>
      <c r="B220" s="434" t="str">
        <f t="shared" si="47"/>
        <v>C</v>
      </c>
      <c r="C220" s="434" t="str">
        <f t="shared" si="48"/>
        <v>2502</v>
      </c>
      <c r="D220" s="434" t="str">
        <f t="shared" si="49"/>
        <v>1000</v>
      </c>
      <c r="E220" s="434" t="str">
        <f t="shared" si="50"/>
        <v>6</v>
      </c>
      <c r="F220" s="434" t="str">
        <f t="shared" si="57"/>
        <v>0</v>
      </c>
      <c r="G220" s="434" t="str">
        <f t="shared" si="58"/>
        <v>1</v>
      </c>
      <c r="H220" s="434" t="str">
        <f t="shared" si="55"/>
        <v>1</v>
      </c>
      <c r="I220" s="434"/>
      <c r="J220" s="434"/>
      <c r="K220" s="434"/>
      <c r="M220" s="447"/>
      <c r="N220" s="849" t="s">
        <v>118</v>
      </c>
      <c r="O220" s="850"/>
      <c r="P220" s="849" t="s">
        <v>356</v>
      </c>
      <c r="Q220" s="850"/>
      <c r="R220" s="849" t="s">
        <v>358</v>
      </c>
      <c r="S220" s="850"/>
      <c r="T220" s="849" t="s">
        <v>326</v>
      </c>
      <c r="U220" s="850"/>
      <c r="V220" s="849" t="s">
        <v>314</v>
      </c>
      <c r="W220" s="850"/>
      <c r="X220" s="850"/>
      <c r="Y220" s="849" t="s">
        <v>313</v>
      </c>
      <c r="Z220" s="850"/>
      <c r="AA220" s="850"/>
      <c r="AB220" s="849" t="s">
        <v>313</v>
      </c>
      <c r="AC220" s="850"/>
      <c r="AD220" s="849"/>
      <c r="AE220" s="850"/>
      <c r="AF220" s="852" t="s">
        <v>366</v>
      </c>
      <c r="AG220" s="850"/>
      <c r="AH220" s="850"/>
      <c r="AI220" s="850"/>
      <c r="AJ220" s="850"/>
      <c r="AK220" s="850"/>
      <c r="AL220" s="850"/>
      <c r="AM220" s="850"/>
      <c r="AN220" s="849" t="s">
        <v>307</v>
      </c>
      <c r="AO220" s="850"/>
      <c r="AP220" s="850"/>
      <c r="AQ220" s="850"/>
      <c r="AR220" s="850"/>
      <c r="AS220" s="849" t="s">
        <v>308</v>
      </c>
      <c r="AT220" s="850"/>
      <c r="AU220" s="850"/>
      <c r="AV220" s="435" t="s">
        <v>84</v>
      </c>
      <c r="AW220" s="851" t="s">
        <v>309</v>
      </c>
      <c r="AX220" s="850"/>
      <c r="AY220" s="850"/>
      <c r="AZ220" s="850"/>
      <c r="BA220" s="850"/>
      <c r="BB220" s="850"/>
      <c r="BC220" s="436">
        <v>868452358</v>
      </c>
      <c r="BD220" s="437">
        <v>0</v>
      </c>
      <c r="BE220" s="437">
        <v>0</v>
      </c>
      <c r="BF220" s="437">
        <v>0</v>
      </c>
      <c r="BG220" s="436">
        <v>68032500</v>
      </c>
      <c r="BH220" s="436">
        <v>-68032500</v>
      </c>
      <c r="BI220" s="436">
        <v>64589000</v>
      </c>
      <c r="BJ220" s="436">
        <v>3443500</v>
      </c>
      <c r="BK220" s="436">
        <v>64589000</v>
      </c>
      <c r="BL220" s="437">
        <v>0</v>
      </c>
      <c r="BM220" s="436">
        <v>59618000</v>
      </c>
      <c r="BN220" s="436">
        <v>4971000</v>
      </c>
      <c r="BO220" s="437">
        <v>0</v>
      </c>
    </row>
    <row r="221" spans="1:67" s="433" customFormat="1">
      <c r="A221" s="433" t="str">
        <f t="shared" si="59"/>
        <v>C-2502-1000-6-0-1-2-10</v>
      </c>
      <c r="B221" s="434" t="str">
        <f t="shared" si="47"/>
        <v>C</v>
      </c>
      <c r="C221" s="434" t="str">
        <f t="shared" si="48"/>
        <v>2502</v>
      </c>
      <c r="D221" s="434" t="str">
        <f t="shared" si="49"/>
        <v>1000</v>
      </c>
      <c r="E221" s="434" t="str">
        <f t="shared" si="50"/>
        <v>6</v>
      </c>
      <c r="F221" s="434" t="str">
        <f t="shared" si="57"/>
        <v>0</v>
      </c>
      <c r="G221" s="434" t="str">
        <f t="shared" si="58"/>
        <v>1</v>
      </c>
      <c r="H221" s="434" t="str">
        <f t="shared" si="55"/>
        <v>2</v>
      </c>
      <c r="I221" s="434"/>
      <c r="J221" s="434"/>
      <c r="K221" s="434"/>
      <c r="M221" s="447"/>
      <c r="N221" s="849" t="s">
        <v>118</v>
      </c>
      <c r="O221" s="850"/>
      <c r="P221" s="849" t="s">
        <v>356</v>
      </c>
      <c r="Q221" s="850"/>
      <c r="R221" s="849" t="s">
        <v>358</v>
      </c>
      <c r="S221" s="850"/>
      <c r="T221" s="849" t="s">
        <v>326</v>
      </c>
      <c r="U221" s="850"/>
      <c r="V221" s="849" t="s">
        <v>314</v>
      </c>
      <c r="W221" s="850"/>
      <c r="X221" s="850"/>
      <c r="Y221" s="849" t="s">
        <v>313</v>
      </c>
      <c r="Z221" s="850"/>
      <c r="AA221" s="850"/>
      <c r="AB221" s="849" t="s">
        <v>316</v>
      </c>
      <c r="AC221" s="850"/>
      <c r="AD221" s="849"/>
      <c r="AE221" s="850"/>
      <c r="AF221" s="852" t="s">
        <v>361</v>
      </c>
      <c r="AG221" s="850"/>
      <c r="AH221" s="850"/>
      <c r="AI221" s="850"/>
      <c r="AJ221" s="850"/>
      <c r="AK221" s="850"/>
      <c r="AL221" s="850"/>
      <c r="AM221" s="850"/>
      <c r="AN221" s="849" t="s">
        <v>307</v>
      </c>
      <c r="AO221" s="850"/>
      <c r="AP221" s="850"/>
      <c r="AQ221" s="850"/>
      <c r="AR221" s="850"/>
      <c r="AS221" s="849" t="s">
        <v>308</v>
      </c>
      <c r="AT221" s="850"/>
      <c r="AU221" s="850"/>
      <c r="AV221" s="435" t="s">
        <v>84</v>
      </c>
      <c r="AW221" s="851" t="s">
        <v>309</v>
      </c>
      <c r="AX221" s="850"/>
      <c r="AY221" s="850"/>
      <c r="AZ221" s="850"/>
      <c r="BA221" s="850"/>
      <c r="BB221" s="850"/>
      <c r="BC221" s="436">
        <v>370000000</v>
      </c>
      <c r="BD221" s="437">
        <v>0</v>
      </c>
      <c r="BE221" s="437">
        <v>0</v>
      </c>
      <c r="BF221" s="437">
        <v>0</v>
      </c>
      <c r="BG221" s="437">
        <v>0</v>
      </c>
      <c r="BH221" s="437">
        <v>0</v>
      </c>
      <c r="BI221" s="436">
        <v>74000000</v>
      </c>
      <c r="BJ221" s="436">
        <v>-74000000</v>
      </c>
      <c r="BK221" s="436">
        <v>74000000</v>
      </c>
      <c r="BL221" s="437">
        <v>0</v>
      </c>
      <c r="BM221" s="436">
        <v>74000000</v>
      </c>
      <c r="BN221" s="437">
        <v>0</v>
      </c>
      <c r="BO221" s="437">
        <v>0</v>
      </c>
    </row>
    <row r="222" spans="1:67" s="433" customFormat="1">
      <c r="A222" s="433" t="str">
        <f t="shared" si="59"/>
        <v>C-2502-1000-6-0-1-3-10</v>
      </c>
      <c r="B222" s="434" t="str">
        <f t="shared" si="47"/>
        <v>C</v>
      </c>
      <c r="C222" s="434" t="str">
        <f t="shared" si="48"/>
        <v>2502</v>
      </c>
      <c r="D222" s="434" t="str">
        <f t="shared" si="49"/>
        <v>1000</v>
      </c>
      <c r="E222" s="434" t="str">
        <f t="shared" si="50"/>
        <v>6</v>
      </c>
      <c r="F222" s="434" t="str">
        <f t="shared" si="57"/>
        <v>0</v>
      </c>
      <c r="G222" s="434" t="str">
        <f t="shared" si="58"/>
        <v>1</v>
      </c>
      <c r="H222" s="434" t="str">
        <f t="shared" si="55"/>
        <v>3</v>
      </c>
      <c r="I222" s="434"/>
      <c r="J222" s="434"/>
      <c r="K222" s="434"/>
      <c r="M222" s="447"/>
      <c r="N222" s="849" t="s">
        <v>118</v>
      </c>
      <c r="O222" s="850"/>
      <c r="P222" s="849" t="s">
        <v>356</v>
      </c>
      <c r="Q222" s="850"/>
      <c r="R222" s="849" t="s">
        <v>358</v>
      </c>
      <c r="S222" s="850"/>
      <c r="T222" s="849" t="s">
        <v>326</v>
      </c>
      <c r="U222" s="850"/>
      <c r="V222" s="849" t="s">
        <v>314</v>
      </c>
      <c r="W222" s="850"/>
      <c r="X222" s="850"/>
      <c r="Y222" s="849" t="s">
        <v>313</v>
      </c>
      <c r="Z222" s="850"/>
      <c r="AA222" s="850"/>
      <c r="AB222" s="849" t="s">
        <v>323</v>
      </c>
      <c r="AC222" s="850"/>
      <c r="AD222" s="849"/>
      <c r="AE222" s="850"/>
      <c r="AF222" s="852" t="s">
        <v>362</v>
      </c>
      <c r="AG222" s="850"/>
      <c r="AH222" s="850"/>
      <c r="AI222" s="850"/>
      <c r="AJ222" s="850"/>
      <c r="AK222" s="850"/>
      <c r="AL222" s="850"/>
      <c r="AM222" s="850"/>
      <c r="AN222" s="849" t="s">
        <v>307</v>
      </c>
      <c r="AO222" s="850"/>
      <c r="AP222" s="850"/>
      <c r="AQ222" s="850"/>
      <c r="AR222" s="850"/>
      <c r="AS222" s="849" t="s">
        <v>308</v>
      </c>
      <c r="AT222" s="850"/>
      <c r="AU222" s="850"/>
      <c r="AV222" s="435" t="s">
        <v>84</v>
      </c>
      <c r="AW222" s="851" t="s">
        <v>309</v>
      </c>
      <c r="AX222" s="850"/>
      <c r="AY222" s="850"/>
      <c r="AZ222" s="850"/>
      <c r="BA222" s="850"/>
      <c r="BB222" s="850"/>
      <c r="BC222" s="436">
        <v>390000000</v>
      </c>
      <c r="BD222" s="437">
        <v>0</v>
      </c>
      <c r="BE222" s="437">
        <v>0</v>
      </c>
      <c r="BF222" s="437">
        <v>0</v>
      </c>
      <c r="BG222" s="437">
        <v>0</v>
      </c>
      <c r="BH222" s="437">
        <v>0</v>
      </c>
      <c r="BI222" s="437">
        <v>0</v>
      </c>
      <c r="BJ222" s="437">
        <v>0</v>
      </c>
      <c r="BK222" s="436">
        <v>8212614</v>
      </c>
      <c r="BL222" s="436">
        <v>-8212614</v>
      </c>
      <c r="BM222" s="436">
        <v>8212614</v>
      </c>
      <c r="BN222" s="437">
        <v>0</v>
      </c>
      <c r="BO222" s="437">
        <v>0</v>
      </c>
    </row>
    <row r="223" spans="1:67" s="433" customFormat="1">
      <c r="A223" s="433" t="str">
        <f t="shared" si="59"/>
        <v>C-2502-1000-6-0-1-4-10</v>
      </c>
      <c r="B223" s="434" t="str">
        <f t="shared" si="47"/>
        <v>C</v>
      </c>
      <c r="C223" s="434" t="str">
        <f t="shared" si="48"/>
        <v>2502</v>
      </c>
      <c r="D223" s="434" t="str">
        <f t="shared" si="49"/>
        <v>1000</v>
      </c>
      <c r="E223" s="434" t="str">
        <f t="shared" si="50"/>
        <v>6</v>
      </c>
      <c r="F223" s="434" t="str">
        <f t="shared" si="57"/>
        <v>0</v>
      </c>
      <c r="G223" s="434" t="str">
        <f t="shared" si="58"/>
        <v>1</v>
      </c>
      <c r="H223" s="434" t="str">
        <f t="shared" si="55"/>
        <v>4</v>
      </c>
      <c r="I223" s="434"/>
      <c r="J223" s="434"/>
      <c r="K223" s="434"/>
      <c r="M223" s="447"/>
      <c r="N223" s="849" t="s">
        <v>118</v>
      </c>
      <c r="O223" s="850"/>
      <c r="P223" s="849" t="s">
        <v>356</v>
      </c>
      <c r="Q223" s="850"/>
      <c r="R223" s="849" t="s">
        <v>358</v>
      </c>
      <c r="S223" s="850"/>
      <c r="T223" s="849" t="s">
        <v>326</v>
      </c>
      <c r="U223" s="850"/>
      <c r="V223" s="849" t="s">
        <v>314</v>
      </c>
      <c r="W223" s="850"/>
      <c r="X223" s="850"/>
      <c r="Y223" s="849" t="s">
        <v>313</v>
      </c>
      <c r="Z223" s="850"/>
      <c r="AA223" s="850"/>
      <c r="AB223" s="849" t="s">
        <v>317</v>
      </c>
      <c r="AC223" s="850"/>
      <c r="AD223" s="849"/>
      <c r="AE223" s="850"/>
      <c r="AF223" s="852" t="s">
        <v>103</v>
      </c>
      <c r="AG223" s="850"/>
      <c r="AH223" s="850"/>
      <c r="AI223" s="850"/>
      <c r="AJ223" s="850"/>
      <c r="AK223" s="850"/>
      <c r="AL223" s="850"/>
      <c r="AM223" s="850"/>
      <c r="AN223" s="849" t="s">
        <v>307</v>
      </c>
      <c r="AO223" s="850"/>
      <c r="AP223" s="850"/>
      <c r="AQ223" s="850"/>
      <c r="AR223" s="850"/>
      <c r="AS223" s="849" t="s">
        <v>308</v>
      </c>
      <c r="AT223" s="850"/>
      <c r="AU223" s="850"/>
      <c r="AV223" s="435" t="s">
        <v>84</v>
      </c>
      <c r="AW223" s="851" t="s">
        <v>309</v>
      </c>
      <c r="AX223" s="850"/>
      <c r="AY223" s="850"/>
      <c r="AZ223" s="850"/>
      <c r="BA223" s="850"/>
      <c r="BB223" s="850"/>
      <c r="BC223" s="436">
        <v>1171547642</v>
      </c>
      <c r="BD223" s="437">
        <v>0</v>
      </c>
      <c r="BE223" s="437">
        <v>0</v>
      </c>
      <c r="BF223" s="437">
        <v>0</v>
      </c>
      <c r="BG223" s="436">
        <v>154765221</v>
      </c>
      <c r="BH223" s="436">
        <v>-154765221</v>
      </c>
      <c r="BI223" s="436">
        <v>165027922</v>
      </c>
      <c r="BJ223" s="436">
        <v>-10262701</v>
      </c>
      <c r="BK223" s="436">
        <v>118083625</v>
      </c>
      <c r="BL223" s="436">
        <v>46944297</v>
      </c>
      <c r="BM223" s="436">
        <v>118083625</v>
      </c>
      <c r="BN223" s="437">
        <v>0</v>
      </c>
      <c r="BO223" s="436">
        <v>38587</v>
      </c>
    </row>
    <row r="224" spans="1:67" s="433" customFormat="1">
      <c r="A224" s="433" t="str">
        <f t="shared" si="59"/>
        <v>C-2502-1000-6-0-1-7-10</v>
      </c>
      <c r="B224" s="434" t="str">
        <f t="shared" si="47"/>
        <v>C</v>
      </c>
      <c r="C224" s="434" t="str">
        <f t="shared" si="48"/>
        <v>2502</v>
      </c>
      <c r="D224" s="434" t="str">
        <f t="shared" si="49"/>
        <v>1000</v>
      </c>
      <c r="E224" s="434" t="str">
        <f t="shared" si="50"/>
        <v>6</v>
      </c>
      <c r="F224" s="434" t="str">
        <f t="shared" si="57"/>
        <v>0</v>
      </c>
      <c r="G224" s="434" t="str">
        <f t="shared" si="58"/>
        <v>1</v>
      </c>
      <c r="H224" s="434" t="str">
        <f t="shared" si="55"/>
        <v>7</v>
      </c>
      <c r="I224" s="434"/>
      <c r="J224" s="434"/>
      <c r="K224" s="434"/>
      <c r="M224" s="447"/>
      <c r="N224" s="849" t="s">
        <v>118</v>
      </c>
      <c r="O224" s="850"/>
      <c r="P224" s="849" t="s">
        <v>356</v>
      </c>
      <c r="Q224" s="850"/>
      <c r="R224" s="849" t="s">
        <v>358</v>
      </c>
      <c r="S224" s="850"/>
      <c r="T224" s="849" t="s">
        <v>326</v>
      </c>
      <c r="U224" s="850"/>
      <c r="V224" s="849" t="s">
        <v>314</v>
      </c>
      <c r="W224" s="850"/>
      <c r="X224" s="850"/>
      <c r="Y224" s="849" t="s">
        <v>313</v>
      </c>
      <c r="Z224" s="850"/>
      <c r="AA224" s="850"/>
      <c r="AB224" s="849" t="s">
        <v>327</v>
      </c>
      <c r="AC224" s="850"/>
      <c r="AD224" s="849"/>
      <c r="AE224" s="850"/>
      <c r="AF224" s="852" t="s">
        <v>369</v>
      </c>
      <c r="AG224" s="850"/>
      <c r="AH224" s="850"/>
      <c r="AI224" s="850"/>
      <c r="AJ224" s="850"/>
      <c r="AK224" s="850"/>
      <c r="AL224" s="850"/>
      <c r="AM224" s="850"/>
      <c r="AN224" s="849" t="s">
        <v>307</v>
      </c>
      <c r="AO224" s="850"/>
      <c r="AP224" s="850"/>
      <c r="AQ224" s="850"/>
      <c r="AR224" s="850"/>
      <c r="AS224" s="849" t="s">
        <v>308</v>
      </c>
      <c r="AT224" s="850"/>
      <c r="AU224" s="850"/>
      <c r="AV224" s="435" t="s">
        <v>84</v>
      </c>
      <c r="AW224" s="851" t="s">
        <v>309</v>
      </c>
      <c r="AX224" s="850"/>
      <c r="AY224" s="850"/>
      <c r="AZ224" s="850"/>
      <c r="BA224" s="850"/>
      <c r="BB224" s="850"/>
      <c r="BC224" s="436">
        <v>100000000</v>
      </c>
      <c r="BD224" s="437">
        <v>0</v>
      </c>
      <c r="BE224" s="436">
        <v>100000000</v>
      </c>
      <c r="BF224" s="437">
        <v>0</v>
      </c>
      <c r="BG224" s="437">
        <v>0</v>
      </c>
      <c r="BH224" s="437">
        <v>0</v>
      </c>
      <c r="BI224" s="437">
        <v>0</v>
      </c>
      <c r="BJ224" s="437">
        <v>0</v>
      </c>
      <c r="BK224" s="437">
        <v>0</v>
      </c>
      <c r="BL224" s="437">
        <v>0</v>
      </c>
      <c r="BM224" s="437">
        <v>0</v>
      </c>
      <c r="BN224" s="437">
        <v>0</v>
      </c>
      <c r="BO224" s="437">
        <v>0</v>
      </c>
    </row>
    <row r="225" spans="1:67">
      <c r="B225" s="427" t="str">
        <f t="shared" si="47"/>
        <v>C</v>
      </c>
      <c r="C225" s="427" t="str">
        <f t="shared" si="48"/>
        <v>2502</v>
      </c>
      <c r="D225" s="427" t="str">
        <f t="shared" si="49"/>
        <v>1000</v>
      </c>
      <c r="E225" s="427" t="str">
        <f t="shared" si="50"/>
        <v>7</v>
      </c>
      <c r="F225" s="427">
        <f t="shared" si="57"/>
        <v>0</v>
      </c>
      <c r="G225" s="427">
        <f t="shared" si="58"/>
        <v>0</v>
      </c>
      <c r="H225" s="427">
        <f t="shared" si="55"/>
        <v>0</v>
      </c>
      <c r="N225" s="857" t="s">
        <v>118</v>
      </c>
      <c r="O225" s="854"/>
      <c r="P225" s="857" t="s">
        <v>356</v>
      </c>
      <c r="Q225" s="854"/>
      <c r="R225" s="857" t="s">
        <v>358</v>
      </c>
      <c r="S225" s="854"/>
      <c r="T225" s="857" t="s">
        <v>327</v>
      </c>
      <c r="U225" s="854"/>
      <c r="V225" s="857"/>
      <c r="W225" s="854"/>
      <c r="X225" s="854"/>
      <c r="Y225" s="857"/>
      <c r="Z225" s="854"/>
      <c r="AA225" s="854"/>
      <c r="AB225" s="857"/>
      <c r="AC225" s="854"/>
      <c r="AD225" s="857"/>
      <c r="AE225" s="854"/>
      <c r="AF225" s="858" t="s">
        <v>370</v>
      </c>
      <c r="AG225" s="854"/>
      <c r="AH225" s="854"/>
      <c r="AI225" s="854"/>
      <c r="AJ225" s="854"/>
      <c r="AK225" s="854"/>
      <c r="AL225" s="854"/>
      <c r="AM225" s="854"/>
      <c r="AN225" s="857" t="s">
        <v>307</v>
      </c>
      <c r="AO225" s="854"/>
      <c r="AP225" s="854"/>
      <c r="AQ225" s="854"/>
      <c r="AR225" s="854"/>
      <c r="AS225" s="857" t="s">
        <v>308</v>
      </c>
      <c r="AT225" s="854"/>
      <c r="AU225" s="854"/>
      <c r="AV225" s="420" t="s">
        <v>84</v>
      </c>
      <c r="AW225" s="859" t="s">
        <v>309</v>
      </c>
      <c r="AX225" s="854"/>
      <c r="AY225" s="854"/>
      <c r="AZ225" s="854"/>
      <c r="BA225" s="854"/>
      <c r="BB225" s="854"/>
      <c r="BC225" s="421">
        <v>5000000000</v>
      </c>
      <c r="BD225" s="422">
        <v>0</v>
      </c>
      <c r="BE225" s="421">
        <v>132780000</v>
      </c>
      <c r="BF225" s="422">
        <v>0</v>
      </c>
      <c r="BG225" s="421">
        <v>168289759</v>
      </c>
      <c r="BH225" s="421">
        <v>-168289759</v>
      </c>
      <c r="BI225" s="421">
        <v>293418791</v>
      </c>
      <c r="BJ225" s="421">
        <v>-125129032</v>
      </c>
      <c r="BK225" s="421">
        <v>288106434</v>
      </c>
      <c r="BL225" s="421">
        <v>5312357</v>
      </c>
      <c r="BM225" s="421">
        <v>288106434</v>
      </c>
      <c r="BN225" s="422">
        <v>0</v>
      </c>
      <c r="BO225" s="422">
        <v>0</v>
      </c>
    </row>
    <row r="226" spans="1:67" ht="14.45" customHeight="1">
      <c r="B226" s="427" t="str">
        <f t="shared" si="47"/>
        <v>C</v>
      </c>
      <c r="C226" s="427" t="str">
        <f t="shared" si="48"/>
        <v>2502</v>
      </c>
      <c r="D226" s="427" t="str">
        <f t="shared" si="49"/>
        <v>1000</v>
      </c>
      <c r="E226" s="427" t="str">
        <f t="shared" si="50"/>
        <v>7</v>
      </c>
      <c r="F226" s="427" t="str">
        <f t="shared" si="57"/>
        <v>0</v>
      </c>
      <c r="G226" s="427">
        <f t="shared" si="58"/>
        <v>0</v>
      </c>
      <c r="H226" s="427">
        <f t="shared" si="55"/>
        <v>0</v>
      </c>
      <c r="N226" s="853" t="s">
        <v>118</v>
      </c>
      <c r="O226" s="854"/>
      <c r="P226" s="853" t="s">
        <v>356</v>
      </c>
      <c r="Q226" s="854"/>
      <c r="R226" s="853" t="s">
        <v>358</v>
      </c>
      <c r="S226" s="854"/>
      <c r="T226" s="853" t="s">
        <v>327</v>
      </c>
      <c r="U226" s="854"/>
      <c r="V226" s="853" t="s">
        <v>314</v>
      </c>
      <c r="W226" s="854"/>
      <c r="X226" s="854"/>
      <c r="Y226" s="853"/>
      <c r="Z226" s="854"/>
      <c r="AA226" s="854"/>
      <c r="AB226" s="853"/>
      <c r="AC226" s="854"/>
      <c r="AD226" s="853"/>
      <c r="AE226" s="854"/>
      <c r="AF226" s="855" t="s">
        <v>370</v>
      </c>
      <c r="AG226" s="854"/>
      <c r="AH226" s="854"/>
      <c r="AI226" s="854"/>
      <c r="AJ226" s="854"/>
      <c r="AK226" s="854"/>
      <c r="AL226" s="854"/>
      <c r="AM226" s="854"/>
      <c r="AN226" s="853" t="s">
        <v>307</v>
      </c>
      <c r="AO226" s="854"/>
      <c r="AP226" s="854"/>
      <c r="AQ226" s="854"/>
      <c r="AR226" s="854"/>
      <c r="AS226" s="853" t="s">
        <v>308</v>
      </c>
      <c r="AT226" s="854"/>
      <c r="AU226" s="854"/>
      <c r="AV226" s="417" t="s">
        <v>84</v>
      </c>
      <c r="AW226" s="856" t="s">
        <v>309</v>
      </c>
      <c r="AX226" s="854"/>
      <c r="AY226" s="854"/>
      <c r="AZ226" s="854"/>
      <c r="BA226" s="854"/>
      <c r="BB226" s="854"/>
      <c r="BC226" s="418">
        <v>3500000000</v>
      </c>
      <c r="BD226" s="419">
        <v>0</v>
      </c>
      <c r="BE226" s="418">
        <v>132780000</v>
      </c>
      <c r="BF226" s="419">
        <v>0</v>
      </c>
      <c r="BG226" s="418">
        <v>168289759</v>
      </c>
      <c r="BH226" s="418">
        <v>-168289759</v>
      </c>
      <c r="BI226" s="418">
        <v>293418791</v>
      </c>
      <c r="BJ226" s="418">
        <v>-125129032</v>
      </c>
      <c r="BK226" s="418">
        <v>288106434</v>
      </c>
      <c r="BL226" s="418">
        <v>5312357</v>
      </c>
      <c r="BM226" s="418">
        <v>288106434</v>
      </c>
      <c r="BN226" s="419">
        <v>0</v>
      </c>
      <c r="BO226" s="419">
        <v>0</v>
      </c>
    </row>
    <row r="227" spans="1:67" ht="14.45" customHeight="1">
      <c r="B227" s="427" t="str">
        <f t="shared" si="47"/>
        <v>C</v>
      </c>
      <c r="C227" s="427" t="str">
        <f t="shared" si="48"/>
        <v>2502</v>
      </c>
      <c r="D227" s="427" t="str">
        <f t="shared" si="49"/>
        <v>1000</v>
      </c>
      <c r="E227" s="427" t="str">
        <f t="shared" si="50"/>
        <v>7</v>
      </c>
      <c r="F227" s="427" t="str">
        <f t="shared" si="57"/>
        <v>0</v>
      </c>
      <c r="G227" s="427" t="str">
        <f t="shared" si="58"/>
        <v>2</v>
      </c>
      <c r="H227" s="427">
        <f t="shared" si="55"/>
        <v>0</v>
      </c>
      <c r="N227" s="853" t="s">
        <v>118</v>
      </c>
      <c r="O227" s="854"/>
      <c r="P227" s="853" t="s">
        <v>356</v>
      </c>
      <c r="Q227" s="854"/>
      <c r="R227" s="853" t="s">
        <v>358</v>
      </c>
      <c r="S227" s="854"/>
      <c r="T227" s="853" t="s">
        <v>327</v>
      </c>
      <c r="U227" s="854"/>
      <c r="V227" s="853" t="s">
        <v>314</v>
      </c>
      <c r="W227" s="854"/>
      <c r="X227" s="854"/>
      <c r="Y227" s="853" t="s">
        <v>316</v>
      </c>
      <c r="Z227" s="854"/>
      <c r="AA227" s="854"/>
      <c r="AB227" s="853"/>
      <c r="AC227" s="854"/>
      <c r="AD227" s="853"/>
      <c r="AE227" s="854"/>
      <c r="AF227" s="855" t="s">
        <v>360</v>
      </c>
      <c r="AG227" s="854"/>
      <c r="AH227" s="854"/>
      <c r="AI227" s="854"/>
      <c r="AJ227" s="854"/>
      <c r="AK227" s="854"/>
      <c r="AL227" s="854"/>
      <c r="AM227" s="854"/>
      <c r="AN227" s="853" t="s">
        <v>307</v>
      </c>
      <c r="AO227" s="854"/>
      <c r="AP227" s="854"/>
      <c r="AQ227" s="854"/>
      <c r="AR227" s="854"/>
      <c r="AS227" s="853" t="s">
        <v>308</v>
      </c>
      <c r="AT227" s="854"/>
      <c r="AU227" s="854"/>
      <c r="AV227" s="417" t="s">
        <v>84</v>
      </c>
      <c r="AW227" s="856" t="s">
        <v>309</v>
      </c>
      <c r="AX227" s="854"/>
      <c r="AY227" s="854"/>
      <c r="AZ227" s="854"/>
      <c r="BA227" s="854"/>
      <c r="BB227" s="854"/>
      <c r="BC227" s="418">
        <v>3500000000</v>
      </c>
      <c r="BD227" s="419">
        <v>0</v>
      </c>
      <c r="BE227" s="418">
        <v>132780000</v>
      </c>
      <c r="BF227" s="419">
        <v>0</v>
      </c>
      <c r="BG227" s="418">
        <v>168289759</v>
      </c>
      <c r="BH227" s="418">
        <v>-168289759</v>
      </c>
      <c r="BI227" s="418">
        <v>293418791</v>
      </c>
      <c r="BJ227" s="418">
        <v>-125129032</v>
      </c>
      <c r="BK227" s="418">
        <v>288106434</v>
      </c>
      <c r="BL227" s="418">
        <v>5312357</v>
      </c>
      <c r="BM227" s="418">
        <v>288106434</v>
      </c>
      <c r="BN227" s="419">
        <v>0</v>
      </c>
      <c r="BO227" s="419">
        <v>0</v>
      </c>
    </row>
    <row r="228" spans="1:67" s="433" customFormat="1">
      <c r="A228" s="433" t="str">
        <f t="shared" ref="A228:A233" si="60">+B228&amp;"-"&amp;C228&amp;"-"&amp;D228&amp;"-"&amp;E228&amp;"-"&amp;F228&amp;"-"&amp;G228&amp;"-"&amp;H228&amp;"-"&amp;AV228</f>
        <v>C-2502-1000-7-0-2-1-10</v>
      </c>
      <c r="B228" s="434" t="str">
        <f t="shared" si="47"/>
        <v>C</v>
      </c>
      <c r="C228" s="434" t="str">
        <f t="shared" si="48"/>
        <v>2502</v>
      </c>
      <c r="D228" s="434" t="str">
        <f t="shared" si="49"/>
        <v>1000</v>
      </c>
      <c r="E228" s="434" t="str">
        <f t="shared" si="50"/>
        <v>7</v>
      </c>
      <c r="F228" s="434" t="str">
        <f t="shared" si="57"/>
        <v>0</v>
      </c>
      <c r="G228" s="434" t="str">
        <f t="shared" si="58"/>
        <v>2</v>
      </c>
      <c r="H228" s="434" t="str">
        <f t="shared" si="55"/>
        <v>1</v>
      </c>
      <c r="I228" s="434"/>
      <c r="J228" s="434"/>
      <c r="K228" s="434"/>
      <c r="M228" s="447"/>
      <c r="N228" s="849" t="s">
        <v>118</v>
      </c>
      <c r="O228" s="850"/>
      <c r="P228" s="849" t="s">
        <v>356</v>
      </c>
      <c r="Q228" s="850"/>
      <c r="R228" s="849" t="s">
        <v>358</v>
      </c>
      <c r="S228" s="850"/>
      <c r="T228" s="849" t="s">
        <v>327</v>
      </c>
      <c r="U228" s="850"/>
      <c r="V228" s="849" t="s">
        <v>314</v>
      </c>
      <c r="W228" s="850"/>
      <c r="X228" s="850"/>
      <c r="Y228" s="849" t="s">
        <v>316</v>
      </c>
      <c r="Z228" s="850"/>
      <c r="AA228" s="850"/>
      <c r="AB228" s="849" t="s">
        <v>313</v>
      </c>
      <c r="AC228" s="850"/>
      <c r="AD228" s="849"/>
      <c r="AE228" s="850"/>
      <c r="AF228" s="852" t="s">
        <v>366</v>
      </c>
      <c r="AG228" s="850"/>
      <c r="AH228" s="850"/>
      <c r="AI228" s="850"/>
      <c r="AJ228" s="850"/>
      <c r="AK228" s="850"/>
      <c r="AL228" s="850"/>
      <c r="AM228" s="850"/>
      <c r="AN228" s="849" t="s">
        <v>307</v>
      </c>
      <c r="AO228" s="850"/>
      <c r="AP228" s="850"/>
      <c r="AQ228" s="850"/>
      <c r="AR228" s="850"/>
      <c r="AS228" s="849" t="s">
        <v>308</v>
      </c>
      <c r="AT228" s="850"/>
      <c r="AU228" s="850"/>
      <c r="AV228" s="435" t="s">
        <v>84</v>
      </c>
      <c r="AW228" s="851" t="s">
        <v>309</v>
      </c>
      <c r="AX228" s="850"/>
      <c r="AY228" s="850"/>
      <c r="AZ228" s="850"/>
      <c r="BA228" s="850"/>
      <c r="BB228" s="850"/>
      <c r="BC228" s="436">
        <v>2400000000</v>
      </c>
      <c r="BD228" s="437">
        <v>0</v>
      </c>
      <c r="BE228" s="436">
        <v>57780000</v>
      </c>
      <c r="BF228" s="437">
        <v>0</v>
      </c>
      <c r="BG228" s="436">
        <v>97100000</v>
      </c>
      <c r="BH228" s="436">
        <v>-97100000</v>
      </c>
      <c r="BI228" s="436">
        <v>163616662</v>
      </c>
      <c r="BJ228" s="436">
        <v>-66516662</v>
      </c>
      <c r="BK228" s="436">
        <v>165345662</v>
      </c>
      <c r="BL228" s="436">
        <v>-1729000</v>
      </c>
      <c r="BM228" s="436">
        <v>165345662</v>
      </c>
      <c r="BN228" s="437">
        <v>0</v>
      </c>
      <c r="BO228" s="437">
        <v>0</v>
      </c>
    </row>
    <row r="229" spans="1:67" s="433" customFormat="1">
      <c r="A229" s="433" t="str">
        <f t="shared" si="60"/>
        <v>C-2502-1000-7-0-2-2-10</v>
      </c>
      <c r="B229" s="434" t="str">
        <f t="shared" si="47"/>
        <v>C</v>
      </c>
      <c r="C229" s="434" t="str">
        <f t="shared" si="48"/>
        <v>2502</v>
      </c>
      <c r="D229" s="434" t="str">
        <f t="shared" si="49"/>
        <v>1000</v>
      </c>
      <c r="E229" s="434" t="str">
        <f t="shared" si="50"/>
        <v>7</v>
      </c>
      <c r="F229" s="434" t="str">
        <f t="shared" si="57"/>
        <v>0</v>
      </c>
      <c r="G229" s="434" t="str">
        <f t="shared" si="58"/>
        <v>2</v>
      </c>
      <c r="H229" s="434" t="str">
        <f t="shared" si="55"/>
        <v>2</v>
      </c>
      <c r="I229" s="434"/>
      <c r="J229" s="434"/>
      <c r="K229" s="434"/>
      <c r="M229" s="447"/>
      <c r="N229" s="849" t="s">
        <v>118</v>
      </c>
      <c r="O229" s="850"/>
      <c r="P229" s="849" t="s">
        <v>356</v>
      </c>
      <c r="Q229" s="850"/>
      <c r="R229" s="849" t="s">
        <v>358</v>
      </c>
      <c r="S229" s="850"/>
      <c r="T229" s="849" t="s">
        <v>327</v>
      </c>
      <c r="U229" s="850"/>
      <c r="V229" s="849" t="s">
        <v>314</v>
      </c>
      <c r="W229" s="850"/>
      <c r="X229" s="850"/>
      <c r="Y229" s="849" t="s">
        <v>316</v>
      </c>
      <c r="Z229" s="850"/>
      <c r="AA229" s="850"/>
      <c r="AB229" s="849" t="s">
        <v>316</v>
      </c>
      <c r="AC229" s="850"/>
      <c r="AD229" s="849"/>
      <c r="AE229" s="850"/>
      <c r="AF229" s="852" t="s">
        <v>361</v>
      </c>
      <c r="AG229" s="850"/>
      <c r="AH229" s="850"/>
      <c r="AI229" s="850"/>
      <c r="AJ229" s="850"/>
      <c r="AK229" s="850"/>
      <c r="AL229" s="850"/>
      <c r="AM229" s="850"/>
      <c r="AN229" s="849" t="s">
        <v>307</v>
      </c>
      <c r="AO229" s="850"/>
      <c r="AP229" s="850"/>
      <c r="AQ229" s="850"/>
      <c r="AR229" s="850"/>
      <c r="AS229" s="849" t="s">
        <v>308</v>
      </c>
      <c r="AT229" s="850"/>
      <c r="AU229" s="850"/>
      <c r="AV229" s="435" t="s">
        <v>84</v>
      </c>
      <c r="AW229" s="851" t="s">
        <v>309</v>
      </c>
      <c r="AX229" s="850"/>
      <c r="AY229" s="850"/>
      <c r="AZ229" s="850"/>
      <c r="BA229" s="850"/>
      <c r="BB229" s="850"/>
      <c r="BC229" s="436">
        <v>375000000</v>
      </c>
      <c r="BD229" s="437">
        <v>0</v>
      </c>
      <c r="BE229" s="437">
        <v>0</v>
      </c>
      <c r="BF229" s="437">
        <v>0</v>
      </c>
      <c r="BG229" s="437">
        <v>0</v>
      </c>
      <c r="BH229" s="437">
        <v>0</v>
      </c>
      <c r="BI229" s="436">
        <v>75000000</v>
      </c>
      <c r="BJ229" s="436">
        <v>-75000000</v>
      </c>
      <c r="BK229" s="436">
        <v>75000000</v>
      </c>
      <c r="BL229" s="437">
        <v>0</v>
      </c>
      <c r="BM229" s="436">
        <v>75000000</v>
      </c>
      <c r="BN229" s="437">
        <v>0</v>
      </c>
      <c r="BO229" s="437">
        <v>0</v>
      </c>
    </row>
    <row r="230" spans="1:67" s="433" customFormat="1">
      <c r="A230" s="433" t="str">
        <f t="shared" si="60"/>
        <v>C-2502-1000-7-0-2-3-10</v>
      </c>
      <c r="B230" s="434" t="str">
        <f t="shared" si="47"/>
        <v>C</v>
      </c>
      <c r="C230" s="434" t="str">
        <f t="shared" si="48"/>
        <v>2502</v>
      </c>
      <c r="D230" s="434" t="str">
        <f t="shared" si="49"/>
        <v>1000</v>
      </c>
      <c r="E230" s="434" t="str">
        <f t="shared" si="50"/>
        <v>7</v>
      </c>
      <c r="F230" s="434" t="str">
        <f t="shared" si="57"/>
        <v>0</v>
      </c>
      <c r="G230" s="434" t="str">
        <f t="shared" si="58"/>
        <v>2</v>
      </c>
      <c r="H230" s="434" t="str">
        <f t="shared" si="55"/>
        <v>3</v>
      </c>
      <c r="I230" s="434"/>
      <c r="J230" s="434"/>
      <c r="K230" s="434"/>
      <c r="M230" s="447"/>
      <c r="N230" s="849" t="s">
        <v>118</v>
      </c>
      <c r="O230" s="850"/>
      <c r="P230" s="849" t="s">
        <v>356</v>
      </c>
      <c r="Q230" s="850"/>
      <c r="R230" s="849" t="s">
        <v>358</v>
      </c>
      <c r="S230" s="850"/>
      <c r="T230" s="849" t="s">
        <v>327</v>
      </c>
      <c r="U230" s="850"/>
      <c r="V230" s="849" t="s">
        <v>314</v>
      </c>
      <c r="W230" s="850"/>
      <c r="X230" s="850"/>
      <c r="Y230" s="849" t="s">
        <v>316</v>
      </c>
      <c r="Z230" s="850"/>
      <c r="AA230" s="850"/>
      <c r="AB230" s="849" t="s">
        <v>323</v>
      </c>
      <c r="AC230" s="850"/>
      <c r="AD230" s="849"/>
      <c r="AE230" s="850"/>
      <c r="AF230" s="852" t="s">
        <v>362</v>
      </c>
      <c r="AG230" s="850"/>
      <c r="AH230" s="850"/>
      <c r="AI230" s="850"/>
      <c r="AJ230" s="850"/>
      <c r="AK230" s="850"/>
      <c r="AL230" s="850"/>
      <c r="AM230" s="850"/>
      <c r="AN230" s="849" t="s">
        <v>307</v>
      </c>
      <c r="AO230" s="850"/>
      <c r="AP230" s="850"/>
      <c r="AQ230" s="850"/>
      <c r="AR230" s="850"/>
      <c r="AS230" s="849" t="s">
        <v>308</v>
      </c>
      <c r="AT230" s="850"/>
      <c r="AU230" s="850"/>
      <c r="AV230" s="435" t="s">
        <v>84</v>
      </c>
      <c r="AW230" s="851" t="s">
        <v>309</v>
      </c>
      <c r="AX230" s="850"/>
      <c r="AY230" s="850"/>
      <c r="AZ230" s="850"/>
      <c r="BA230" s="850"/>
      <c r="BB230" s="850"/>
      <c r="BC230" s="436">
        <v>150000000</v>
      </c>
      <c r="BD230" s="437">
        <v>0</v>
      </c>
      <c r="BE230" s="437">
        <v>0</v>
      </c>
      <c r="BF230" s="437">
        <v>0</v>
      </c>
      <c r="BG230" s="437">
        <v>0</v>
      </c>
      <c r="BH230" s="437">
        <v>0</v>
      </c>
      <c r="BI230" s="437">
        <v>0</v>
      </c>
      <c r="BJ230" s="437">
        <v>0</v>
      </c>
      <c r="BK230" s="436">
        <v>4981746</v>
      </c>
      <c r="BL230" s="436">
        <v>-4981746</v>
      </c>
      <c r="BM230" s="436">
        <v>4981746</v>
      </c>
      <c r="BN230" s="437">
        <v>0</v>
      </c>
      <c r="BO230" s="437">
        <v>0</v>
      </c>
    </row>
    <row r="231" spans="1:67" s="433" customFormat="1" ht="14.45" customHeight="1">
      <c r="A231" s="433" t="str">
        <f t="shared" si="60"/>
        <v>C-2502-1000-7-0-2-4-10</v>
      </c>
      <c r="B231" s="434" t="str">
        <f t="shared" si="47"/>
        <v>C</v>
      </c>
      <c r="C231" s="434" t="str">
        <f t="shared" si="48"/>
        <v>2502</v>
      </c>
      <c r="D231" s="434" t="str">
        <f t="shared" si="49"/>
        <v>1000</v>
      </c>
      <c r="E231" s="434" t="str">
        <f t="shared" si="50"/>
        <v>7</v>
      </c>
      <c r="F231" s="434" t="str">
        <f t="shared" si="57"/>
        <v>0</v>
      </c>
      <c r="G231" s="434" t="str">
        <f t="shared" si="58"/>
        <v>2</v>
      </c>
      <c r="H231" s="434" t="str">
        <f t="shared" si="55"/>
        <v>4</v>
      </c>
      <c r="I231" s="434"/>
      <c r="J231" s="434"/>
      <c r="K231" s="434"/>
      <c r="M231" s="447"/>
      <c r="N231" s="849" t="s">
        <v>118</v>
      </c>
      <c r="O231" s="850"/>
      <c r="P231" s="849" t="s">
        <v>356</v>
      </c>
      <c r="Q231" s="850"/>
      <c r="R231" s="849" t="s">
        <v>358</v>
      </c>
      <c r="S231" s="850"/>
      <c r="T231" s="849" t="s">
        <v>327</v>
      </c>
      <c r="U231" s="850"/>
      <c r="V231" s="849" t="s">
        <v>314</v>
      </c>
      <c r="W231" s="850"/>
      <c r="X231" s="850"/>
      <c r="Y231" s="849" t="s">
        <v>316</v>
      </c>
      <c r="Z231" s="850"/>
      <c r="AA231" s="850"/>
      <c r="AB231" s="849" t="s">
        <v>317</v>
      </c>
      <c r="AC231" s="850"/>
      <c r="AD231" s="849"/>
      <c r="AE231" s="850"/>
      <c r="AF231" s="852" t="s">
        <v>103</v>
      </c>
      <c r="AG231" s="850"/>
      <c r="AH231" s="850"/>
      <c r="AI231" s="850"/>
      <c r="AJ231" s="850"/>
      <c r="AK231" s="850"/>
      <c r="AL231" s="850"/>
      <c r="AM231" s="850"/>
      <c r="AN231" s="849" t="s">
        <v>307</v>
      </c>
      <c r="AO231" s="850"/>
      <c r="AP231" s="850"/>
      <c r="AQ231" s="850"/>
      <c r="AR231" s="850"/>
      <c r="AS231" s="849" t="s">
        <v>308</v>
      </c>
      <c r="AT231" s="850"/>
      <c r="AU231" s="850"/>
      <c r="AV231" s="435" t="s">
        <v>84</v>
      </c>
      <c r="AW231" s="851" t="s">
        <v>309</v>
      </c>
      <c r="AX231" s="850"/>
      <c r="AY231" s="850"/>
      <c r="AZ231" s="850"/>
      <c r="BA231" s="850"/>
      <c r="BB231" s="850"/>
      <c r="BC231" s="436">
        <v>500000000</v>
      </c>
      <c r="BD231" s="437">
        <v>0</v>
      </c>
      <c r="BE231" s="437">
        <v>0</v>
      </c>
      <c r="BF231" s="437">
        <v>0</v>
      </c>
      <c r="BG231" s="436">
        <v>71189759</v>
      </c>
      <c r="BH231" s="436">
        <v>-71189759</v>
      </c>
      <c r="BI231" s="436">
        <v>54802129</v>
      </c>
      <c r="BJ231" s="436">
        <v>16387630</v>
      </c>
      <c r="BK231" s="436">
        <v>42779026</v>
      </c>
      <c r="BL231" s="436">
        <v>12023103</v>
      </c>
      <c r="BM231" s="436">
        <v>42779026</v>
      </c>
      <c r="BN231" s="437">
        <v>0</v>
      </c>
      <c r="BO231" s="437">
        <v>0</v>
      </c>
    </row>
    <row r="232" spans="1:67" s="433" customFormat="1">
      <c r="A232" s="433" t="str">
        <f t="shared" si="60"/>
        <v>C-2502-1000-7-0-2-6-10</v>
      </c>
      <c r="B232" s="434" t="str">
        <f t="shared" si="47"/>
        <v>C</v>
      </c>
      <c r="C232" s="434" t="str">
        <f t="shared" si="48"/>
        <v>2502</v>
      </c>
      <c r="D232" s="434" t="str">
        <f t="shared" si="49"/>
        <v>1000</v>
      </c>
      <c r="E232" s="434" t="str">
        <f t="shared" si="50"/>
        <v>7</v>
      </c>
      <c r="F232" s="434" t="str">
        <f t="shared" si="57"/>
        <v>0</v>
      </c>
      <c r="G232" s="434" t="str">
        <f t="shared" si="58"/>
        <v>2</v>
      </c>
      <c r="H232" s="434" t="str">
        <f t="shared" si="55"/>
        <v>6</v>
      </c>
      <c r="I232" s="434"/>
      <c r="J232" s="434"/>
      <c r="K232" s="434"/>
      <c r="M232" s="447"/>
      <c r="N232" s="849" t="s">
        <v>118</v>
      </c>
      <c r="O232" s="850"/>
      <c r="P232" s="849" t="s">
        <v>356</v>
      </c>
      <c r="Q232" s="850"/>
      <c r="R232" s="849" t="s">
        <v>358</v>
      </c>
      <c r="S232" s="850"/>
      <c r="T232" s="849" t="s">
        <v>327</v>
      </c>
      <c r="U232" s="850"/>
      <c r="V232" s="849" t="s">
        <v>314</v>
      </c>
      <c r="W232" s="850"/>
      <c r="X232" s="850"/>
      <c r="Y232" s="849" t="s">
        <v>316</v>
      </c>
      <c r="Z232" s="850"/>
      <c r="AA232" s="850"/>
      <c r="AB232" s="849" t="s">
        <v>326</v>
      </c>
      <c r="AC232" s="850"/>
      <c r="AD232" s="849"/>
      <c r="AE232" s="850"/>
      <c r="AF232" s="852" t="s">
        <v>363</v>
      </c>
      <c r="AG232" s="850"/>
      <c r="AH232" s="850"/>
      <c r="AI232" s="850"/>
      <c r="AJ232" s="850"/>
      <c r="AK232" s="850"/>
      <c r="AL232" s="850"/>
      <c r="AM232" s="850"/>
      <c r="AN232" s="849" t="s">
        <v>307</v>
      </c>
      <c r="AO232" s="850"/>
      <c r="AP232" s="850"/>
      <c r="AQ232" s="850"/>
      <c r="AR232" s="850"/>
      <c r="AS232" s="849" t="s">
        <v>308</v>
      </c>
      <c r="AT232" s="850"/>
      <c r="AU232" s="850"/>
      <c r="AV232" s="435" t="s">
        <v>84</v>
      </c>
      <c r="AW232" s="851" t="s">
        <v>309</v>
      </c>
      <c r="AX232" s="850"/>
      <c r="AY232" s="850"/>
      <c r="AZ232" s="850"/>
      <c r="BA232" s="850"/>
      <c r="BB232" s="850"/>
      <c r="BC232" s="436">
        <v>75000000</v>
      </c>
      <c r="BD232" s="437">
        <v>0</v>
      </c>
      <c r="BE232" s="436">
        <v>75000000</v>
      </c>
      <c r="BF232" s="437">
        <v>0</v>
      </c>
      <c r="BG232" s="437">
        <v>0</v>
      </c>
      <c r="BH232" s="437">
        <v>0</v>
      </c>
      <c r="BI232" s="437">
        <v>0</v>
      </c>
      <c r="BJ232" s="437">
        <v>0</v>
      </c>
      <c r="BK232" s="437">
        <v>0</v>
      </c>
      <c r="BL232" s="437">
        <v>0</v>
      </c>
      <c r="BM232" s="437">
        <v>0</v>
      </c>
      <c r="BN232" s="437">
        <v>0</v>
      </c>
      <c r="BO232" s="437">
        <v>0</v>
      </c>
    </row>
    <row r="233" spans="1:67" s="433" customFormat="1">
      <c r="A233" s="433" t="str">
        <f t="shared" si="60"/>
        <v>C-2502-1000-7-0-2-11-10</v>
      </c>
      <c r="B233" s="434" t="str">
        <f t="shared" si="47"/>
        <v>C</v>
      </c>
      <c r="C233" s="434" t="str">
        <f t="shared" si="48"/>
        <v>2502</v>
      </c>
      <c r="D233" s="434" t="str">
        <f t="shared" si="49"/>
        <v>1000</v>
      </c>
      <c r="E233" s="434" t="str">
        <f t="shared" si="50"/>
        <v>7</v>
      </c>
      <c r="F233" s="434" t="str">
        <f t="shared" si="57"/>
        <v>0</v>
      </c>
      <c r="G233" s="434" t="str">
        <f t="shared" si="58"/>
        <v>2</v>
      </c>
      <c r="H233" s="434" t="str">
        <f>+AB233</f>
        <v>11</v>
      </c>
      <c r="I233" s="434"/>
      <c r="J233" s="434"/>
      <c r="K233" s="434"/>
      <c r="M233" s="447"/>
      <c r="N233" s="849" t="s">
        <v>118</v>
      </c>
      <c r="O233" s="850"/>
      <c r="P233" s="849" t="s">
        <v>356</v>
      </c>
      <c r="Q233" s="850"/>
      <c r="R233" s="849" t="s">
        <v>358</v>
      </c>
      <c r="S233" s="850"/>
      <c r="T233" s="849" t="s">
        <v>327</v>
      </c>
      <c r="U233" s="850"/>
      <c r="V233" s="849" t="s">
        <v>314</v>
      </c>
      <c r="W233" s="850"/>
      <c r="X233" s="850"/>
      <c r="Y233" s="849" t="s">
        <v>316</v>
      </c>
      <c r="Z233" s="850"/>
      <c r="AA233" s="850"/>
      <c r="AB233" s="849" t="s">
        <v>99</v>
      </c>
      <c r="AC233" s="850"/>
      <c r="AD233" s="849"/>
      <c r="AE233" s="850"/>
      <c r="AF233" s="852" t="s">
        <v>364</v>
      </c>
      <c r="AG233" s="850"/>
      <c r="AH233" s="850"/>
      <c r="AI233" s="850"/>
      <c r="AJ233" s="850"/>
      <c r="AK233" s="850"/>
      <c r="AL233" s="850"/>
      <c r="AM233" s="850"/>
      <c r="AN233" s="849" t="s">
        <v>307</v>
      </c>
      <c r="AO233" s="850"/>
      <c r="AP233" s="850"/>
      <c r="AQ233" s="850"/>
      <c r="AR233" s="850"/>
      <c r="AS233" s="849" t="s">
        <v>308</v>
      </c>
      <c r="AT233" s="850"/>
      <c r="AU233" s="850"/>
      <c r="AV233" s="435" t="s">
        <v>84</v>
      </c>
      <c r="AW233" s="851" t="s">
        <v>309</v>
      </c>
      <c r="AX233" s="850"/>
      <c r="AY233" s="850"/>
      <c r="AZ233" s="850"/>
      <c r="BA233" s="850"/>
      <c r="BB233" s="850"/>
      <c r="BC233" s="437">
        <v>0</v>
      </c>
      <c r="BD233" s="437">
        <v>0</v>
      </c>
      <c r="BE233" s="437">
        <v>0</v>
      </c>
      <c r="BF233" s="437">
        <v>0</v>
      </c>
      <c r="BG233" s="437">
        <v>0</v>
      </c>
      <c r="BH233" s="437">
        <v>0</v>
      </c>
      <c r="BI233" s="437">
        <v>0</v>
      </c>
      <c r="BJ233" s="437">
        <v>0</v>
      </c>
      <c r="BK233" s="437">
        <v>0</v>
      </c>
      <c r="BL233" s="437">
        <v>0</v>
      </c>
      <c r="BM233" s="437">
        <v>0</v>
      </c>
      <c r="BN233" s="437">
        <v>0</v>
      </c>
      <c r="BO233" s="437">
        <v>0</v>
      </c>
    </row>
    <row r="234" spans="1:67">
      <c r="B234" s="427" t="str">
        <f t="shared" si="47"/>
        <v>C</v>
      </c>
      <c r="C234" s="427" t="str">
        <f t="shared" si="48"/>
        <v>2599</v>
      </c>
      <c r="N234" s="853" t="s">
        <v>118</v>
      </c>
      <c r="O234" s="854"/>
      <c r="P234" s="853" t="s">
        <v>371</v>
      </c>
      <c r="Q234" s="854"/>
      <c r="R234" s="853"/>
      <c r="S234" s="854"/>
      <c r="T234" s="853"/>
      <c r="U234" s="854"/>
      <c r="V234" s="853"/>
      <c r="W234" s="854"/>
      <c r="X234" s="854"/>
      <c r="Y234" s="853"/>
      <c r="Z234" s="854"/>
      <c r="AA234" s="854"/>
      <c r="AB234" s="853"/>
      <c r="AC234" s="854"/>
      <c r="AD234" s="853"/>
      <c r="AE234" s="854"/>
      <c r="AF234" s="855" t="s">
        <v>372</v>
      </c>
      <c r="AG234" s="854"/>
      <c r="AH234" s="854"/>
      <c r="AI234" s="854"/>
      <c r="AJ234" s="854"/>
      <c r="AK234" s="854"/>
      <c r="AL234" s="854"/>
      <c r="AM234" s="854"/>
      <c r="AN234" s="853" t="s">
        <v>307</v>
      </c>
      <c r="AO234" s="854"/>
      <c r="AP234" s="854"/>
      <c r="AQ234" s="854"/>
      <c r="AR234" s="854"/>
      <c r="AS234" s="853" t="s">
        <v>308</v>
      </c>
      <c r="AT234" s="854"/>
      <c r="AU234" s="854"/>
      <c r="AV234" s="417" t="s">
        <v>84</v>
      </c>
      <c r="AW234" s="856" t="s">
        <v>309</v>
      </c>
      <c r="AX234" s="854"/>
      <c r="AY234" s="854"/>
      <c r="AZ234" s="854"/>
      <c r="BA234" s="854"/>
      <c r="BB234" s="854"/>
      <c r="BC234" s="418">
        <v>10875414179</v>
      </c>
      <c r="BD234" s="419">
        <v>0</v>
      </c>
      <c r="BE234" s="419">
        <v>0</v>
      </c>
      <c r="BF234" s="419">
        <v>0</v>
      </c>
      <c r="BG234" s="419">
        <v>0</v>
      </c>
      <c r="BH234" s="419">
        <v>0</v>
      </c>
      <c r="BI234" s="419">
        <v>0</v>
      </c>
      <c r="BJ234" s="419">
        <v>0</v>
      </c>
      <c r="BK234" s="419">
        <v>0</v>
      </c>
      <c r="BL234" s="419">
        <v>0</v>
      </c>
      <c r="BM234" s="419">
        <v>0</v>
      </c>
      <c r="BN234" s="419">
        <v>0</v>
      </c>
      <c r="BO234" s="419">
        <v>0</v>
      </c>
    </row>
    <row r="235" spans="1:67">
      <c r="B235" s="427" t="str">
        <f t="shared" ref="B235:B240" si="61">+N235</f>
        <v>C</v>
      </c>
      <c r="C235" s="427" t="str">
        <f t="shared" ref="C235:C240" si="62">+P235</f>
        <v>2599</v>
      </c>
      <c r="N235" s="853" t="s">
        <v>118</v>
      </c>
      <c r="O235" s="854"/>
      <c r="P235" s="853" t="s">
        <v>371</v>
      </c>
      <c r="Q235" s="854"/>
      <c r="R235" s="853"/>
      <c r="S235" s="854"/>
      <c r="T235" s="853"/>
      <c r="U235" s="854"/>
      <c r="V235" s="853"/>
      <c r="W235" s="854"/>
      <c r="X235" s="854"/>
      <c r="Y235" s="853"/>
      <c r="Z235" s="854"/>
      <c r="AA235" s="854"/>
      <c r="AB235" s="853"/>
      <c r="AC235" s="854"/>
      <c r="AD235" s="853"/>
      <c r="AE235" s="854"/>
      <c r="AF235" s="855" t="s">
        <v>372</v>
      </c>
      <c r="AG235" s="854"/>
      <c r="AH235" s="854"/>
      <c r="AI235" s="854"/>
      <c r="AJ235" s="854"/>
      <c r="AK235" s="854"/>
      <c r="AL235" s="854"/>
      <c r="AM235" s="854"/>
      <c r="AN235" s="853" t="s">
        <v>307</v>
      </c>
      <c r="AO235" s="854"/>
      <c r="AP235" s="854"/>
      <c r="AQ235" s="854"/>
      <c r="AR235" s="854"/>
      <c r="AS235" s="853" t="s">
        <v>308</v>
      </c>
      <c r="AT235" s="854"/>
      <c r="AU235" s="854"/>
      <c r="AV235" s="417" t="s">
        <v>337</v>
      </c>
      <c r="AW235" s="856" t="s">
        <v>355</v>
      </c>
      <c r="AX235" s="854"/>
      <c r="AY235" s="854"/>
      <c r="AZ235" s="854"/>
      <c r="BA235" s="854"/>
      <c r="BB235" s="854"/>
      <c r="BC235" s="418">
        <v>9021085821</v>
      </c>
      <c r="BD235" s="419">
        <v>0</v>
      </c>
      <c r="BE235" s="419">
        <v>0</v>
      </c>
      <c r="BF235" s="419">
        <v>0</v>
      </c>
      <c r="BG235" s="419">
        <v>0</v>
      </c>
      <c r="BH235" s="419">
        <v>0</v>
      </c>
      <c r="BI235" s="419">
        <v>0</v>
      </c>
      <c r="BJ235" s="419">
        <v>0</v>
      </c>
      <c r="BK235" s="419">
        <v>0</v>
      </c>
      <c r="BL235" s="419">
        <v>0</v>
      </c>
      <c r="BM235" s="419">
        <v>0</v>
      </c>
      <c r="BN235" s="419">
        <v>0</v>
      </c>
      <c r="BO235" s="419">
        <v>0</v>
      </c>
    </row>
    <row r="236" spans="1:67">
      <c r="B236" s="427" t="str">
        <f t="shared" si="61"/>
        <v>C</v>
      </c>
      <c r="C236" s="427" t="str">
        <f t="shared" si="62"/>
        <v>2599</v>
      </c>
      <c r="D236" s="427" t="str">
        <f t="shared" ref="D236:D240" si="63">+R236</f>
        <v>1000</v>
      </c>
      <c r="E236" s="427">
        <f t="shared" ref="E236:E240" si="64">+T236</f>
        <v>0</v>
      </c>
      <c r="N236" s="853" t="s">
        <v>118</v>
      </c>
      <c r="O236" s="854"/>
      <c r="P236" s="853" t="s">
        <v>371</v>
      </c>
      <c r="Q236" s="854"/>
      <c r="R236" s="853" t="s">
        <v>358</v>
      </c>
      <c r="S236" s="854"/>
      <c r="T236" s="853"/>
      <c r="U236" s="854"/>
      <c r="V236" s="853"/>
      <c r="W236" s="854"/>
      <c r="X236" s="854"/>
      <c r="Y236" s="853"/>
      <c r="Z236" s="854"/>
      <c r="AA236" s="854"/>
      <c r="AB236" s="853"/>
      <c r="AC236" s="854"/>
      <c r="AD236" s="853"/>
      <c r="AE236" s="854"/>
      <c r="AF236" s="855" t="s">
        <v>359</v>
      </c>
      <c r="AG236" s="854"/>
      <c r="AH236" s="854"/>
      <c r="AI236" s="854"/>
      <c r="AJ236" s="854"/>
      <c r="AK236" s="854"/>
      <c r="AL236" s="854"/>
      <c r="AM236" s="854"/>
      <c r="AN236" s="853" t="s">
        <v>307</v>
      </c>
      <c r="AO236" s="854"/>
      <c r="AP236" s="854"/>
      <c r="AQ236" s="854"/>
      <c r="AR236" s="854"/>
      <c r="AS236" s="853" t="s">
        <v>308</v>
      </c>
      <c r="AT236" s="854"/>
      <c r="AU236" s="854"/>
      <c r="AV236" s="417" t="s">
        <v>84</v>
      </c>
      <c r="AW236" s="856" t="s">
        <v>309</v>
      </c>
      <c r="AX236" s="854"/>
      <c r="AY236" s="854"/>
      <c r="AZ236" s="854"/>
      <c r="BA236" s="854"/>
      <c r="BB236" s="854"/>
      <c r="BC236" s="418">
        <v>10875414179</v>
      </c>
      <c r="BD236" s="419">
        <v>0</v>
      </c>
      <c r="BE236" s="419">
        <v>0</v>
      </c>
      <c r="BF236" s="419">
        <v>0</v>
      </c>
      <c r="BG236" s="419">
        <v>0</v>
      </c>
      <c r="BH236" s="419">
        <v>0</v>
      </c>
      <c r="BI236" s="419">
        <v>0</v>
      </c>
      <c r="BJ236" s="419">
        <v>0</v>
      </c>
      <c r="BK236" s="419">
        <v>0</v>
      </c>
      <c r="BL236" s="419">
        <v>0</v>
      </c>
      <c r="BM236" s="419">
        <v>0</v>
      </c>
      <c r="BN236" s="419">
        <v>0</v>
      </c>
      <c r="BO236" s="419">
        <v>0</v>
      </c>
    </row>
    <row r="237" spans="1:67">
      <c r="B237" s="427" t="str">
        <f t="shared" si="61"/>
        <v>C</v>
      </c>
      <c r="C237" s="427" t="str">
        <f t="shared" si="62"/>
        <v>2599</v>
      </c>
      <c r="D237" s="427" t="str">
        <f t="shared" si="63"/>
        <v>1000</v>
      </c>
      <c r="E237" s="427">
        <f t="shared" si="64"/>
        <v>0</v>
      </c>
      <c r="N237" s="853" t="s">
        <v>118</v>
      </c>
      <c r="O237" s="854"/>
      <c r="P237" s="853" t="s">
        <v>371</v>
      </c>
      <c r="Q237" s="854"/>
      <c r="R237" s="853" t="s">
        <v>358</v>
      </c>
      <c r="S237" s="854"/>
      <c r="T237" s="853"/>
      <c r="U237" s="854"/>
      <c r="V237" s="853"/>
      <c r="W237" s="854"/>
      <c r="X237" s="854"/>
      <c r="Y237" s="853"/>
      <c r="Z237" s="854"/>
      <c r="AA237" s="854"/>
      <c r="AB237" s="853"/>
      <c r="AC237" s="854"/>
      <c r="AD237" s="853"/>
      <c r="AE237" s="854"/>
      <c r="AF237" s="855" t="s">
        <v>359</v>
      </c>
      <c r="AG237" s="854"/>
      <c r="AH237" s="854"/>
      <c r="AI237" s="854"/>
      <c r="AJ237" s="854"/>
      <c r="AK237" s="854"/>
      <c r="AL237" s="854"/>
      <c r="AM237" s="854"/>
      <c r="AN237" s="853" t="s">
        <v>307</v>
      </c>
      <c r="AO237" s="854"/>
      <c r="AP237" s="854"/>
      <c r="AQ237" s="854"/>
      <c r="AR237" s="854"/>
      <c r="AS237" s="853" t="s">
        <v>308</v>
      </c>
      <c r="AT237" s="854"/>
      <c r="AU237" s="854"/>
      <c r="AV237" s="417" t="s">
        <v>337</v>
      </c>
      <c r="AW237" s="856" t="s">
        <v>355</v>
      </c>
      <c r="AX237" s="854"/>
      <c r="AY237" s="854"/>
      <c r="AZ237" s="854"/>
      <c r="BA237" s="854"/>
      <c r="BB237" s="854"/>
      <c r="BC237" s="418">
        <v>9021085821</v>
      </c>
      <c r="BD237" s="419">
        <v>0</v>
      </c>
      <c r="BE237" s="419">
        <v>0</v>
      </c>
      <c r="BF237" s="419">
        <v>0</v>
      </c>
      <c r="BG237" s="419">
        <v>0</v>
      </c>
      <c r="BH237" s="419">
        <v>0</v>
      </c>
      <c r="BI237" s="419">
        <v>0</v>
      </c>
      <c r="BJ237" s="419">
        <v>0</v>
      </c>
      <c r="BK237" s="419">
        <v>0</v>
      </c>
      <c r="BL237" s="419">
        <v>0</v>
      </c>
      <c r="BM237" s="419">
        <v>0</v>
      </c>
      <c r="BN237" s="419">
        <v>0</v>
      </c>
      <c r="BO237" s="419">
        <v>0</v>
      </c>
    </row>
    <row r="238" spans="1:67" s="433" customFormat="1">
      <c r="A238" s="433" t="str">
        <f t="shared" ref="A238:A239" si="65">+B238&amp;"-"&amp;C238&amp;"-"&amp;D238&amp;"-"&amp;E238&amp;"-"&amp;F238&amp;"-"&amp;G238&amp;"-"&amp;H238&amp;"-"&amp;AV238</f>
        <v>C-2599-1000-1----10</v>
      </c>
      <c r="B238" s="434" t="str">
        <f t="shared" si="61"/>
        <v>C</v>
      </c>
      <c r="C238" s="434" t="str">
        <f t="shared" si="62"/>
        <v>2599</v>
      </c>
      <c r="D238" s="434" t="str">
        <f t="shared" si="63"/>
        <v>1000</v>
      </c>
      <c r="E238" s="434" t="str">
        <f t="shared" si="64"/>
        <v>1</v>
      </c>
      <c r="F238" s="434"/>
      <c r="G238" s="434"/>
      <c r="H238" s="434"/>
      <c r="I238" s="434"/>
      <c r="J238" s="434"/>
      <c r="K238" s="434"/>
      <c r="M238" s="447"/>
      <c r="N238" s="849" t="s">
        <v>118</v>
      </c>
      <c r="O238" s="850"/>
      <c r="P238" s="849" t="s">
        <v>371</v>
      </c>
      <c r="Q238" s="850"/>
      <c r="R238" s="849" t="s">
        <v>358</v>
      </c>
      <c r="S238" s="850"/>
      <c r="T238" s="849" t="s">
        <v>313</v>
      </c>
      <c r="U238" s="850"/>
      <c r="V238" s="849"/>
      <c r="W238" s="850"/>
      <c r="X238" s="850"/>
      <c r="Y238" s="849"/>
      <c r="Z238" s="850"/>
      <c r="AA238" s="850"/>
      <c r="AB238" s="849"/>
      <c r="AC238" s="850"/>
      <c r="AD238" s="849"/>
      <c r="AE238" s="850"/>
      <c r="AF238" s="852" t="s">
        <v>208</v>
      </c>
      <c r="AG238" s="850"/>
      <c r="AH238" s="850"/>
      <c r="AI238" s="850"/>
      <c r="AJ238" s="850"/>
      <c r="AK238" s="850"/>
      <c r="AL238" s="850"/>
      <c r="AM238" s="850"/>
      <c r="AN238" s="849" t="s">
        <v>307</v>
      </c>
      <c r="AO238" s="850"/>
      <c r="AP238" s="850"/>
      <c r="AQ238" s="850"/>
      <c r="AR238" s="850"/>
      <c r="AS238" s="849" t="s">
        <v>308</v>
      </c>
      <c r="AT238" s="850"/>
      <c r="AU238" s="850"/>
      <c r="AV238" s="435" t="s">
        <v>84</v>
      </c>
      <c r="AW238" s="851" t="s">
        <v>309</v>
      </c>
      <c r="AX238" s="850"/>
      <c r="AY238" s="850"/>
      <c r="AZ238" s="850"/>
      <c r="BA238" s="850"/>
      <c r="BB238" s="850"/>
      <c r="BC238" s="436">
        <v>10875414179</v>
      </c>
      <c r="BD238" s="437">
        <v>0</v>
      </c>
      <c r="BE238" s="437">
        <v>0</v>
      </c>
      <c r="BF238" s="437">
        <v>0</v>
      </c>
      <c r="BG238" s="437">
        <v>0</v>
      </c>
      <c r="BH238" s="437">
        <v>0</v>
      </c>
      <c r="BI238" s="437">
        <v>0</v>
      </c>
      <c r="BJ238" s="437">
        <v>0</v>
      </c>
      <c r="BK238" s="437">
        <v>0</v>
      </c>
      <c r="BL238" s="437">
        <v>0</v>
      </c>
      <c r="BM238" s="437">
        <v>0</v>
      </c>
      <c r="BN238" s="437">
        <v>0</v>
      </c>
      <c r="BO238" s="437">
        <v>0</v>
      </c>
    </row>
    <row r="239" spans="1:67" s="433" customFormat="1">
      <c r="A239" s="433" t="str">
        <f t="shared" si="65"/>
        <v>C-2599-1000-1----13</v>
      </c>
      <c r="B239" s="434" t="str">
        <f t="shared" si="61"/>
        <v>C</v>
      </c>
      <c r="C239" s="434" t="str">
        <f t="shared" si="62"/>
        <v>2599</v>
      </c>
      <c r="D239" s="434" t="str">
        <f t="shared" si="63"/>
        <v>1000</v>
      </c>
      <c r="E239" s="434" t="str">
        <f t="shared" si="64"/>
        <v>1</v>
      </c>
      <c r="F239" s="434"/>
      <c r="G239" s="434"/>
      <c r="H239" s="434"/>
      <c r="I239" s="434"/>
      <c r="J239" s="434"/>
      <c r="K239" s="434"/>
      <c r="M239" s="447"/>
      <c r="N239" s="849" t="s">
        <v>118</v>
      </c>
      <c r="O239" s="850"/>
      <c r="P239" s="849" t="s">
        <v>371</v>
      </c>
      <c r="Q239" s="850"/>
      <c r="R239" s="849" t="s">
        <v>358</v>
      </c>
      <c r="S239" s="850"/>
      <c r="T239" s="849" t="s">
        <v>313</v>
      </c>
      <c r="U239" s="850"/>
      <c r="V239" s="849"/>
      <c r="W239" s="850"/>
      <c r="X239" s="850"/>
      <c r="Y239" s="849"/>
      <c r="Z239" s="850"/>
      <c r="AA239" s="850"/>
      <c r="AB239" s="849"/>
      <c r="AC239" s="850"/>
      <c r="AD239" s="849"/>
      <c r="AE239" s="850"/>
      <c r="AF239" s="852" t="s">
        <v>208</v>
      </c>
      <c r="AG239" s="850"/>
      <c r="AH239" s="850"/>
      <c r="AI239" s="850"/>
      <c r="AJ239" s="850"/>
      <c r="AK239" s="850"/>
      <c r="AL239" s="850"/>
      <c r="AM239" s="850"/>
      <c r="AN239" s="849" t="s">
        <v>307</v>
      </c>
      <c r="AO239" s="850"/>
      <c r="AP239" s="850"/>
      <c r="AQ239" s="850"/>
      <c r="AR239" s="850"/>
      <c r="AS239" s="849" t="s">
        <v>308</v>
      </c>
      <c r="AT239" s="850"/>
      <c r="AU239" s="850"/>
      <c r="AV239" s="435" t="s">
        <v>337</v>
      </c>
      <c r="AW239" s="851" t="s">
        <v>355</v>
      </c>
      <c r="AX239" s="850"/>
      <c r="AY239" s="850"/>
      <c r="AZ239" s="850"/>
      <c r="BA239" s="850"/>
      <c r="BB239" s="850"/>
      <c r="BC239" s="436">
        <v>9021085821</v>
      </c>
      <c r="BD239" s="437">
        <v>0</v>
      </c>
      <c r="BE239" s="437">
        <v>0</v>
      </c>
      <c r="BF239" s="437">
        <v>0</v>
      </c>
      <c r="BG239" s="437">
        <v>0</v>
      </c>
      <c r="BH239" s="437">
        <v>0</v>
      </c>
      <c r="BI239" s="437">
        <v>0</v>
      </c>
      <c r="BJ239" s="437">
        <v>0</v>
      </c>
      <c r="BK239" s="437">
        <v>0</v>
      </c>
      <c r="BL239" s="437">
        <v>0</v>
      </c>
      <c r="BM239" s="437">
        <v>0</v>
      </c>
      <c r="BN239" s="437">
        <v>0</v>
      </c>
      <c r="BO239" s="437">
        <v>0</v>
      </c>
    </row>
    <row r="240" spans="1:67">
      <c r="B240" s="427" t="str">
        <f t="shared" si="61"/>
        <v/>
      </c>
      <c r="C240" s="427" t="str">
        <f t="shared" si="62"/>
        <v/>
      </c>
      <c r="D240" s="427" t="str">
        <f t="shared" si="63"/>
        <v/>
      </c>
      <c r="E240" s="427" t="str">
        <f t="shared" si="64"/>
        <v/>
      </c>
      <c r="F240" s="428" t="s">
        <v>270</v>
      </c>
      <c r="G240" s="428" t="s">
        <v>270</v>
      </c>
      <c r="H240" s="427" t="str">
        <f t="shared" ref="H240:H241" si="66">+AB240</f>
        <v/>
      </c>
      <c r="I240" s="428" t="s">
        <v>270</v>
      </c>
      <c r="J240" s="428" t="s">
        <v>270</v>
      </c>
      <c r="K240" s="428" t="s">
        <v>270</v>
      </c>
      <c r="L240" s="423" t="s">
        <v>270</v>
      </c>
      <c r="M240" s="450" t="s">
        <v>270</v>
      </c>
      <c r="N240" s="423" t="s">
        <v>270</v>
      </c>
      <c r="O240" s="423" t="s">
        <v>270</v>
      </c>
      <c r="P240" s="423" t="s">
        <v>270</v>
      </c>
      <c r="Q240" s="423" t="s">
        <v>270</v>
      </c>
      <c r="R240" s="423" t="s">
        <v>270</v>
      </c>
      <c r="S240" s="423" t="s">
        <v>270</v>
      </c>
      <c r="T240" s="423" t="s">
        <v>270</v>
      </c>
      <c r="U240" s="423" t="s">
        <v>270</v>
      </c>
      <c r="V240" s="423" t="s">
        <v>270</v>
      </c>
      <c r="W240" s="869" t="s">
        <v>270</v>
      </c>
      <c r="X240" s="854"/>
      <c r="Y240" s="869" t="s">
        <v>270</v>
      </c>
      <c r="Z240" s="854"/>
      <c r="AA240" s="423" t="s">
        <v>270</v>
      </c>
      <c r="AB240" s="423" t="s">
        <v>270</v>
      </c>
      <c r="AC240" s="423" t="s">
        <v>270</v>
      </c>
      <c r="AD240" s="423" t="s">
        <v>270</v>
      </c>
      <c r="AE240" s="423" t="s">
        <v>270</v>
      </c>
      <c r="AF240" s="423" t="s">
        <v>270</v>
      </c>
      <c r="AG240" s="423" t="s">
        <v>270</v>
      </c>
      <c r="AH240" s="423" t="s">
        <v>270</v>
      </c>
      <c r="AI240" s="423" t="s">
        <v>270</v>
      </c>
      <c r="AJ240" s="423" t="s">
        <v>270</v>
      </c>
      <c r="AK240" s="423" t="s">
        <v>270</v>
      </c>
      <c r="AL240" s="423" t="s">
        <v>270</v>
      </c>
      <c r="AM240" s="423" t="s">
        <v>270</v>
      </c>
      <c r="AN240" s="869" t="s">
        <v>270</v>
      </c>
      <c r="AO240" s="854"/>
      <c r="AP240" s="869" t="s">
        <v>270</v>
      </c>
      <c r="AQ240" s="854"/>
      <c r="AR240" s="423" t="s">
        <v>270</v>
      </c>
      <c r="AS240" s="423" t="s">
        <v>270</v>
      </c>
      <c r="AT240" s="423" t="s">
        <v>270</v>
      </c>
      <c r="AU240" s="423" t="s">
        <v>270</v>
      </c>
      <c r="AV240" s="423" t="s">
        <v>270</v>
      </c>
      <c r="AW240" s="423" t="s">
        <v>270</v>
      </c>
      <c r="AX240" s="423" t="s">
        <v>270</v>
      </c>
      <c r="AY240" s="423" t="s">
        <v>270</v>
      </c>
      <c r="AZ240" s="869" t="s">
        <v>270</v>
      </c>
      <c r="BA240" s="854"/>
      <c r="BB240" s="854"/>
      <c r="BC240" s="423" t="s">
        <v>270</v>
      </c>
      <c r="BD240" s="423" t="s">
        <v>270</v>
      </c>
      <c r="BE240" s="423" t="s">
        <v>270</v>
      </c>
      <c r="BF240" s="423" t="s">
        <v>270</v>
      </c>
      <c r="BG240" s="423" t="s">
        <v>270</v>
      </c>
      <c r="BH240" s="423" t="s">
        <v>270</v>
      </c>
      <c r="BI240" s="423" t="s">
        <v>270</v>
      </c>
      <c r="BJ240" s="423" t="s">
        <v>270</v>
      </c>
      <c r="BK240" s="423" t="s">
        <v>270</v>
      </c>
      <c r="BL240" s="423" t="s">
        <v>270</v>
      </c>
      <c r="BM240" s="423" t="s">
        <v>270</v>
      </c>
      <c r="BN240" s="423" t="s">
        <v>270</v>
      </c>
      <c r="BO240" s="423" t="s">
        <v>270</v>
      </c>
    </row>
    <row r="241" spans="2:67">
      <c r="B241" s="428" t="s">
        <v>270</v>
      </c>
      <c r="C241" s="428" t="s">
        <v>270</v>
      </c>
      <c r="D241" s="428" t="s">
        <v>270</v>
      </c>
      <c r="E241" s="428" t="s">
        <v>270</v>
      </c>
      <c r="F241" s="428" t="s">
        <v>270</v>
      </c>
      <c r="G241" s="428" t="s">
        <v>270</v>
      </c>
      <c r="H241" s="427" t="str">
        <f t="shared" si="66"/>
        <v/>
      </c>
      <c r="I241" s="428" t="s">
        <v>270</v>
      </c>
      <c r="J241" s="428" t="s">
        <v>270</v>
      </c>
      <c r="K241" s="428" t="s">
        <v>270</v>
      </c>
      <c r="L241" s="423" t="s">
        <v>270</v>
      </c>
      <c r="M241" s="450" t="s">
        <v>270</v>
      </c>
      <c r="N241" s="423" t="s">
        <v>270</v>
      </c>
      <c r="O241" s="423" t="s">
        <v>270</v>
      </c>
      <c r="P241" s="423" t="s">
        <v>270</v>
      </c>
      <c r="Q241" s="423" t="s">
        <v>270</v>
      </c>
      <c r="R241" s="423" t="s">
        <v>270</v>
      </c>
      <c r="S241" s="423" t="s">
        <v>270</v>
      </c>
      <c r="T241" s="423" t="s">
        <v>270</v>
      </c>
      <c r="U241" s="423" t="s">
        <v>270</v>
      </c>
      <c r="V241" s="423" t="s">
        <v>270</v>
      </c>
      <c r="W241" s="869" t="s">
        <v>270</v>
      </c>
      <c r="X241" s="854"/>
      <c r="Y241" s="869" t="s">
        <v>270</v>
      </c>
      <c r="Z241" s="854"/>
      <c r="AA241" s="423" t="s">
        <v>270</v>
      </c>
      <c r="AB241" s="423" t="s">
        <v>270</v>
      </c>
      <c r="AC241" s="423" t="s">
        <v>270</v>
      </c>
      <c r="AD241" s="423" t="s">
        <v>270</v>
      </c>
      <c r="AE241" s="423" t="s">
        <v>270</v>
      </c>
      <c r="AF241" s="423" t="s">
        <v>270</v>
      </c>
      <c r="AG241" s="423" t="s">
        <v>270</v>
      </c>
      <c r="AH241" s="423" t="s">
        <v>270</v>
      </c>
      <c r="AI241" s="423" t="s">
        <v>270</v>
      </c>
      <c r="AJ241" s="423" t="s">
        <v>270</v>
      </c>
      <c r="AK241" s="423" t="s">
        <v>270</v>
      </c>
      <c r="AL241" s="423" t="s">
        <v>270</v>
      </c>
      <c r="AM241" s="423" t="s">
        <v>270</v>
      </c>
      <c r="AN241" s="869" t="s">
        <v>270</v>
      </c>
      <c r="AO241" s="854"/>
      <c r="AP241" s="869" t="s">
        <v>270</v>
      </c>
      <c r="AQ241" s="854"/>
      <c r="AR241" s="423" t="s">
        <v>270</v>
      </c>
      <c r="AS241" s="423" t="s">
        <v>270</v>
      </c>
      <c r="AT241" s="423" t="s">
        <v>270</v>
      </c>
      <c r="AU241" s="423" t="s">
        <v>270</v>
      </c>
      <c r="AV241" s="423" t="s">
        <v>270</v>
      </c>
      <c r="AW241" s="423" t="s">
        <v>270</v>
      </c>
      <c r="AX241" s="423" t="s">
        <v>270</v>
      </c>
      <c r="AY241" s="423" t="s">
        <v>270</v>
      </c>
      <c r="AZ241" s="869" t="s">
        <v>270</v>
      </c>
      <c r="BA241" s="854"/>
      <c r="BB241" s="854"/>
      <c r="BC241" s="423" t="s">
        <v>270</v>
      </c>
      <c r="BD241" s="423" t="s">
        <v>270</v>
      </c>
      <c r="BE241" s="423" t="s">
        <v>270</v>
      </c>
      <c r="BF241" s="423" t="s">
        <v>270</v>
      </c>
      <c r="BG241" s="423" t="s">
        <v>270</v>
      </c>
      <c r="BH241" s="423" t="s">
        <v>270</v>
      </c>
      <c r="BI241" s="423" t="s">
        <v>270</v>
      </c>
      <c r="BJ241" s="423" t="s">
        <v>270</v>
      </c>
      <c r="BK241" s="423" t="s">
        <v>270</v>
      </c>
      <c r="BL241" s="423" t="s">
        <v>270</v>
      </c>
      <c r="BM241" s="423" t="s">
        <v>270</v>
      </c>
      <c r="BN241" s="423" t="s">
        <v>270</v>
      </c>
      <c r="BO241" s="423" t="s">
        <v>270</v>
      </c>
    </row>
  </sheetData>
  <autoFilter ref="A17:BO246">
    <filterColumn colId="13" showButton="0"/>
    <filterColumn colId="15" showButton="0"/>
    <filterColumn colId="17" showButton="0"/>
    <filterColumn colId="19" showButton="0"/>
    <filterColumn colId="21" showButton="0"/>
    <filterColumn colId="22" showButton="0"/>
    <filterColumn colId="24" showButton="0"/>
    <filterColumn colId="25" showButton="0"/>
    <filterColumn colId="27" showButton="0"/>
    <filterColumn colId="29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8" showButton="0"/>
    <filterColumn colId="49" showButton="0"/>
    <filterColumn colId="50" showButton="0"/>
    <filterColumn colId="51" showButton="0"/>
    <filterColumn colId="52" showButton="0"/>
  </autoFilter>
  <mergeCells count="2704">
    <mergeCell ref="N2:W6"/>
    <mergeCell ref="Z3:AN5"/>
    <mergeCell ref="AQ3:AZ3"/>
    <mergeCell ref="BB3:BF3"/>
    <mergeCell ref="AQ5:AZ7"/>
    <mergeCell ref="BB5:BF7"/>
    <mergeCell ref="N15:S15"/>
    <mergeCell ref="T15:AT15"/>
    <mergeCell ref="AZ15:BB15"/>
    <mergeCell ref="N17:O17"/>
    <mergeCell ref="P17:Q17"/>
    <mergeCell ref="R17:S17"/>
    <mergeCell ref="T17:U17"/>
    <mergeCell ref="V17:X17"/>
    <mergeCell ref="AQ9:AZ9"/>
    <mergeCell ref="BB9:BF9"/>
    <mergeCell ref="N14:R14"/>
    <mergeCell ref="S14:U14"/>
    <mergeCell ref="V14:AC14"/>
    <mergeCell ref="AD14:AJ14"/>
    <mergeCell ref="AK14:AQ14"/>
    <mergeCell ref="AR14:AW14"/>
    <mergeCell ref="AZ14:BB14"/>
    <mergeCell ref="AN18:AR18"/>
    <mergeCell ref="AS18:AU18"/>
    <mergeCell ref="AW18:BB18"/>
    <mergeCell ref="N19:O19"/>
    <mergeCell ref="P19:Q19"/>
    <mergeCell ref="R19:S19"/>
    <mergeCell ref="T19:U19"/>
    <mergeCell ref="V19:X19"/>
    <mergeCell ref="Y19:AA19"/>
    <mergeCell ref="AB19:AC19"/>
    <mergeCell ref="AW17:BB17"/>
    <mergeCell ref="N18:O18"/>
    <mergeCell ref="P18:Q18"/>
    <mergeCell ref="R18:S18"/>
    <mergeCell ref="T18:U18"/>
    <mergeCell ref="V18:X18"/>
    <mergeCell ref="Y18:AA18"/>
    <mergeCell ref="AB18:AC18"/>
    <mergeCell ref="AD18:AE18"/>
    <mergeCell ref="AF18:AM18"/>
    <mergeCell ref="Y17:AA17"/>
    <mergeCell ref="AB17:AC17"/>
    <mergeCell ref="AD17:AE17"/>
    <mergeCell ref="AF17:AM17"/>
    <mergeCell ref="AN17:AR17"/>
    <mergeCell ref="AS17:AU17"/>
    <mergeCell ref="AW20:BB20"/>
    <mergeCell ref="N21:O21"/>
    <mergeCell ref="P21:Q21"/>
    <mergeCell ref="R21:S21"/>
    <mergeCell ref="T21:U21"/>
    <mergeCell ref="V21:X21"/>
    <mergeCell ref="Y21:AA21"/>
    <mergeCell ref="AB21:AC21"/>
    <mergeCell ref="AD21:AE21"/>
    <mergeCell ref="AF21:AM21"/>
    <mergeCell ref="Y20:AA20"/>
    <mergeCell ref="AB20:AC20"/>
    <mergeCell ref="AD20:AE20"/>
    <mergeCell ref="AF20:AM20"/>
    <mergeCell ref="AN20:AR20"/>
    <mergeCell ref="AS20:AU20"/>
    <mergeCell ref="AD19:AE19"/>
    <mergeCell ref="AF19:AM19"/>
    <mergeCell ref="AN19:AR19"/>
    <mergeCell ref="AS19:AU19"/>
    <mergeCell ref="AW19:BB19"/>
    <mergeCell ref="N20:O20"/>
    <mergeCell ref="P20:Q20"/>
    <mergeCell ref="R20:S20"/>
    <mergeCell ref="T20:U20"/>
    <mergeCell ref="V20:X20"/>
    <mergeCell ref="AD22:AE22"/>
    <mergeCell ref="AF22:AM22"/>
    <mergeCell ref="AN22:AR22"/>
    <mergeCell ref="AS22:AU22"/>
    <mergeCell ref="AW22:BB22"/>
    <mergeCell ref="N23:O23"/>
    <mergeCell ref="P23:Q23"/>
    <mergeCell ref="R23:S23"/>
    <mergeCell ref="T23:U23"/>
    <mergeCell ref="V23:X23"/>
    <mergeCell ref="AN21:AR21"/>
    <mergeCell ref="AS21:AU21"/>
    <mergeCell ref="AW21:BB21"/>
    <mergeCell ref="N22:O22"/>
    <mergeCell ref="P22:Q22"/>
    <mergeCell ref="R22:S22"/>
    <mergeCell ref="T22:U22"/>
    <mergeCell ref="V22:X22"/>
    <mergeCell ref="Y22:AA22"/>
    <mergeCell ref="AB22:AC22"/>
    <mergeCell ref="AN24:AR24"/>
    <mergeCell ref="AS24:AU24"/>
    <mergeCell ref="AW24:BB24"/>
    <mergeCell ref="N25:O25"/>
    <mergeCell ref="P25:Q25"/>
    <mergeCell ref="R25:S25"/>
    <mergeCell ref="T25:U25"/>
    <mergeCell ref="V25:X25"/>
    <mergeCell ref="Y25:AA25"/>
    <mergeCell ref="AB25:AC25"/>
    <mergeCell ref="AW23:BB23"/>
    <mergeCell ref="N24:O24"/>
    <mergeCell ref="P24:Q24"/>
    <mergeCell ref="R24:S24"/>
    <mergeCell ref="T24:U24"/>
    <mergeCell ref="V24:X24"/>
    <mergeCell ref="Y24:AA24"/>
    <mergeCell ref="AB24:AC24"/>
    <mergeCell ref="AD24:AE24"/>
    <mergeCell ref="AF24:AM24"/>
    <mergeCell ref="Y23:AA23"/>
    <mergeCell ref="AB23:AC23"/>
    <mergeCell ref="AD23:AE23"/>
    <mergeCell ref="AF23:AM23"/>
    <mergeCell ref="AN23:AR23"/>
    <mergeCell ref="AS23:AU23"/>
    <mergeCell ref="AW26:BB26"/>
    <mergeCell ref="N27:O27"/>
    <mergeCell ref="P27:Q27"/>
    <mergeCell ref="R27:S27"/>
    <mergeCell ref="T27:U27"/>
    <mergeCell ref="V27:X27"/>
    <mergeCell ref="Y27:AA27"/>
    <mergeCell ref="AB27:AC27"/>
    <mergeCell ref="AD27:AE27"/>
    <mergeCell ref="AF27:AM27"/>
    <mergeCell ref="Y26:AA26"/>
    <mergeCell ref="AB26:AC26"/>
    <mergeCell ref="AD26:AE26"/>
    <mergeCell ref="AF26:AM26"/>
    <mergeCell ref="AN26:AR26"/>
    <mergeCell ref="AS26:AU26"/>
    <mergeCell ref="AD25:AE25"/>
    <mergeCell ref="AF25:AM25"/>
    <mergeCell ref="AN25:AR25"/>
    <mergeCell ref="AS25:AU25"/>
    <mergeCell ref="AW25:BB25"/>
    <mergeCell ref="N26:O26"/>
    <mergeCell ref="P26:Q26"/>
    <mergeCell ref="R26:S26"/>
    <mergeCell ref="T26:U26"/>
    <mergeCell ref="V26:X26"/>
    <mergeCell ref="AD28:AE28"/>
    <mergeCell ref="AF28:AM28"/>
    <mergeCell ref="AN28:AR28"/>
    <mergeCell ref="AS28:AU28"/>
    <mergeCell ref="AW28:BB28"/>
    <mergeCell ref="N29:O29"/>
    <mergeCell ref="P29:Q29"/>
    <mergeCell ref="R29:S29"/>
    <mergeCell ref="T29:U29"/>
    <mergeCell ref="V29:X29"/>
    <mergeCell ref="AN27:AR27"/>
    <mergeCell ref="AS27:AU27"/>
    <mergeCell ref="AW27:BB27"/>
    <mergeCell ref="N28:O28"/>
    <mergeCell ref="P28:Q28"/>
    <mergeCell ref="R28:S28"/>
    <mergeCell ref="T28:U28"/>
    <mergeCell ref="V28:X28"/>
    <mergeCell ref="Y28:AA28"/>
    <mergeCell ref="AB28:AC28"/>
    <mergeCell ref="AN30:AR30"/>
    <mergeCell ref="AS30:AU30"/>
    <mergeCell ref="AW30:BB30"/>
    <mergeCell ref="N31:O31"/>
    <mergeCell ref="P31:Q31"/>
    <mergeCell ref="R31:S31"/>
    <mergeCell ref="T31:U31"/>
    <mergeCell ref="V31:X31"/>
    <mergeCell ref="Y31:AA31"/>
    <mergeCell ref="AB31:AC31"/>
    <mergeCell ref="AW29:BB29"/>
    <mergeCell ref="N30:O30"/>
    <mergeCell ref="P30:Q30"/>
    <mergeCell ref="R30:S30"/>
    <mergeCell ref="T30:U30"/>
    <mergeCell ref="V30:X30"/>
    <mergeCell ref="Y30:AA30"/>
    <mergeCell ref="AB30:AC30"/>
    <mergeCell ref="AD30:AE30"/>
    <mergeCell ref="AF30:AM30"/>
    <mergeCell ref="Y29:AA29"/>
    <mergeCell ref="AB29:AC29"/>
    <mergeCell ref="AD29:AE29"/>
    <mergeCell ref="AF29:AM29"/>
    <mergeCell ref="AN29:AR29"/>
    <mergeCell ref="AS29:AU29"/>
    <mergeCell ref="AW32:BB32"/>
    <mergeCell ref="N33:O33"/>
    <mergeCell ref="P33:Q33"/>
    <mergeCell ref="R33:S33"/>
    <mergeCell ref="T33:U33"/>
    <mergeCell ref="V33:X33"/>
    <mergeCell ref="Y33:AA33"/>
    <mergeCell ref="AB33:AC33"/>
    <mergeCell ref="AD33:AE33"/>
    <mergeCell ref="AF33:AM33"/>
    <mergeCell ref="Y32:AA32"/>
    <mergeCell ref="AB32:AC32"/>
    <mergeCell ref="AD32:AE32"/>
    <mergeCell ref="AF32:AM32"/>
    <mergeCell ref="AN32:AR32"/>
    <mergeCell ref="AS32:AU32"/>
    <mergeCell ref="AD31:AE31"/>
    <mergeCell ref="AF31:AM31"/>
    <mergeCell ref="AN31:AR31"/>
    <mergeCell ref="AS31:AU31"/>
    <mergeCell ref="AW31:BB31"/>
    <mergeCell ref="N32:O32"/>
    <mergeCell ref="P32:Q32"/>
    <mergeCell ref="R32:S32"/>
    <mergeCell ref="T32:U32"/>
    <mergeCell ref="V32:X32"/>
    <mergeCell ref="AD34:AE34"/>
    <mergeCell ref="AF34:AM34"/>
    <mergeCell ref="AN34:AR34"/>
    <mergeCell ref="AS34:AU34"/>
    <mergeCell ref="AW34:BB34"/>
    <mergeCell ref="N35:O35"/>
    <mergeCell ref="P35:Q35"/>
    <mergeCell ref="R35:S35"/>
    <mergeCell ref="T35:U35"/>
    <mergeCell ref="V35:X35"/>
    <mergeCell ref="AN33:AR33"/>
    <mergeCell ref="AS33:AU33"/>
    <mergeCell ref="AW33:BB33"/>
    <mergeCell ref="N34:O34"/>
    <mergeCell ref="P34:Q34"/>
    <mergeCell ref="R34:S34"/>
    <mergeCell ref="T34:U34"/>
    <mergeCell ref="V34:X34"/>
    <mergeCell ref="Y34:AA34"/>
    <mergeCell ref="AB34:AC34"/>
    <mergeCell ref="AN36:AR36"/>
    <mergeCell ref="AS36:AU36"/>
    <mergeCell ref="AW36:BB36"/>
    <mergeCell ref="N37:O37"/>
    <mergeCell ref="P37:Q37"/>
    <mergeCell ref="R37:S37"/>
    <mergeCell ref="T37:U37"/>
    <mergeCell ref="V37:X37"/>
    <mergeCell ref="Y37:AA37"/>
    <mergeCell ref="AB37:AC37"/>
    <mergeCell ref="AW35:BB35"/>
    <mergeCell ref="N36:O36"/>
    <mergeCell ref="P36:Q36"/>
    <mergeCell ref="R36:S36"/>
    <mergeCell ref="T36:U36"/>
    <mergeCell ref="V36:X36"/>
    <mergeCell ref="Y36:AA36"/>
    <mergeCell ref="AB36:AC36"/>
    <mergeCell ref="AD36:AE36"/>
    <mergeCell ref="AF36:AM36"/>
    <mergeCell ref="Y35:AA35"/>
    <mergeCell ref="AB35:AC35"/>
    <mergeCell ref="AD35:AE35"/>
    <mergeCell ref="AF35:AM35"/>
    <mergeCell ref="AN35:AR35"/>
    <mergeCell ref="AS35:AU35"/>
    <mergeCell ref="AW38:BB38"/>
    <mergeCell ref="N39:O39"/>
    <mergeCell ref="P39:Q39"/>
    <mergeCell ref="R39:S39"/>
    <mergeCell ref="T39:U39"/>
    <mergeCell ref="V39:X39"/>
    <mergeCell ref="Y39:AA39"/>
    <mergeCell ref="AB39:AC39"/>
    <mergeCell ref="AD39:AE39"/>
    <mergeCell ref="AF39:AM39"/>
    <mergeCell ref="Y38:AA38"/>
    <mergeCell ref="AB38:AC38"/>
    <mergeCell ref="AD38:AE38"/>
    <mergeCell ref="AF38:AM38"/>
    <mergeCell ref="AN38:AR38"/>
    <mergeCell ref="AS38:AU38"/>
    <mergeCell ref="AD37:AE37"/>
    <mergeCell ref="AF37:AM37"/>
    <mergeCell ref="AN37:AR37"/>
    <mergeCell ref="AS37:AU37"/>
    <mergeCell ref="AW37:BB37"/>
    <mergeCell ref="N38:O38"/>
    <mergeCell ref="P38:Q38"/>
    <mergeCell ref="R38:S38"/>
    <mergeCell ref="T38:U38"/>
    <mergeCell ref="V38:X38"/>
    <mergeCell ref="AD40:AE40"/>
    <mergeCell ref="AF40:AM40"/>
    <mergeCell ref="AN40:AR40"/>
    <mergeCell ref="AS40:AU40"/>
    <mergeCell ref="AW40:BB40"/>
    <mergeCell ref="N41:O41"/>
    <mergeCell ref="P41:Q41"/>
    <mergeCell ref="R41:S41"/>
    <mergeCell ref="T41:U41"/>
    <mergeCell ref="V41:X41"/>
    <mergeCell ref="AN39:AR39"/>
    <mergeCell ref="AS39:AU39"/>
    <mergeCell ref="AW39:BB39"/>
    <mergeCell ref="N40:O40"/>
    <mergeCell ref="P40:Q40"/>
    <mergeCell ref="R40:S40"/>
    <mergeCell ref="T40:U40"/>
    <mergeCell ref="V40:X40"/>
    <mergeCell ref="Y40:AA40"/>
    <mergeCell ref="AB40:AC40"/>
    <mergeCell ref="AN42:AR42"/>
    <mergeCell ref="AS42:AU42"/>
    <mergeCell ref="AW42:BB42"/>
    <mergeCell ref="N43:O43"/>
    <mergeCell ref="P43:Q43"/>
    <mergeCell ref="R43:S43"/>
    <mergeCell ref="T43:U43"/>
    <mergeCell ref="V43:X43"/>
    <mergeCell ref="Y43:AA43"/>
    <mergeCell ref="AB43:AC43"/>
    <mergeCell ref="AW41:BB41"/>
    <mergeCell ref="N42:O42"/>
    <mergeCell ref="P42:Q42"/>
    <mergeCell ref="R42:S42"/>
    <mergeCell ref="T42:U42"/>
    <mergeCell ref="V42:X42"/>
    <mergeCell ref="Y42:AA42"/>
    <mergeCell ref="AB42:AC42"/>
    <mergeCell ref="AD42:AE42"/>
    <mergeCell ref="AF42:AM42"/>
    <mergeCell ref="Y41:AA41"/>
    <mergeCell ref="AB41:AC41"/>
    <mergeCell ref="AD41:AE41"/>
    <mergeCell ref="AF41:AM41"/>
    <mergeCell ref="AN41:AR41"/>
    <mergeCell ref="AS41:AU41"/>
    <mergeCell ref="AW44:BB44"/>
    <mergeCell ref="N45:O45"/>
    <mergeCell ref="P45:Q45"/>
    <mergeCell ref="R45:S45"/>
    <mergeCell ref="T45:U45"/>
    <mergeCell ref="V45:X45"/>
    <mergeCell ref="Y45:AA45"/>
    <mergeCell ref="AB45:AC45"/>
    <mergeCell ref="AD45:AE45"/>
    <mergeCell ref="AF45:AM45"/>
    <mergeCell ref="Y44:AA44"/>
    <mergeCell ref="AB44:AC44"/>
    <mergeCell ref="AD44:AE44"/>
    <mergeCell ref="AF44:AM44"/>
    <mergeCell ref="AN44:AR44"/>
    <mergeCell ref="AS44:AU44"/>
    <mergeCell ref="AD43:AE43"/>
    <mergeCell ref="AF43:AM43"/>
    <mergeCell ref="AN43:AR43"/>
    <mergeCell ref="AS43:AU43"/>
    <mergeCell ref="AW43:BB43"/>
    <mergeCell ref="N44:O44"/>
    <mergeCell ref="P44:Q44"/>
    <mergeCell ref="R44:S44"/>
    <mergeCell ref="T44:U44"/>
    <mergeCell ref="V44:X44"/>
    <mergeCell ref="AD46:AE46"/>
    <mergeCell ref="AF46:AM46"/>
    <mergeCell ref="AN46:AR46"/>
    <mergeCell ref="AS46:AU46"/>
    <mergeCell ref="AW46:BB46"/>
    <mergeCell ref="N47:O47"/>
    <mergeCell ref="P47:Q47"/>
    <mergeCell ref="R47:S47"/>
    <mergeCell ref="T47:U47"/>
    <mergeCell ref="V47:X47"/>
    <mergeCell ref="AN45:AR45"/>
    <mergeCell ref="AS45:AU45"/>
    <mergeCell ref="AW45:BB45"/>
    <mergeCell ref="N46:O46"/>
    <mergeCell ref="P46:Q46"/>
    <mergeCell ref="R46:S46"/>
    <mergeCell ref="T46:U46"/>
    <mergeCell ref="V46:X46"/>
    <mergeCell ref="Y46:AA46"/>
    <mergeCell ref="AB46:AC46"/>
    <mergeCell ref="AN48:AR48"/>
    <mergeCell ref="AS48:AU48"/>
    <mergeCell ref="AW48:BB48"/>
    <mergeCell ref="N49:O49"/>
    <mergeCell ref="P49:Q49"/>
    <mergeCell ref="R49:S49"/>
    <mergeCell ref="T49:U49"/>
    <mergeCell ref="V49:X49"/>
    <mergeCell ref="Y49:AA49"/>
    <mergeCell ref="AB49:AC49"/>
    <mergeCell ref="AW47:BB47"/>
    <mergeCell ref="N48:O48"/>
    <mergeCell ref="P48:Q48"/>
    <mergeCell ref="R48:S48"/>
    <mergeCell ref="T48:U48"/>
    <mergeCell ref="V48:X48"/>
    <mergeCell ref="Y48:AA48"/>
    <mergeCell ref="AB48:AC48"/>
    <mergeCell ref="AD48:AE48"/>
    <mergeCell ref="AF48:AM48"/>
    <mergeCell ref="Y47:AA47"/>
    <mergeCell ref="AB47:AC47"/>
    <mergeCell ref="AD47:AE47"/>
    <mergeCell ref="AF47:AM47"/>
    <mergeCell ref="AN47:AR47"/>
    <mergeCell ref="AS47:AU47"/>
    <mergeCell ref="AW50:BB50"/>
    <mergeCell ref="N51:O51"/>
    <mergeCell ref="P51:Q51"/>
    <mergeCell ref="R51:S51"/>
    <mergeCell ref="T51:U51"/>
    <mergeCell ref="V51:X51"/>
    <mergeCell ref="Y51:AA51"/>
    <mergeCell ref="AB51:AC51"/>
    <mergeCell ref="AD51:AE51"/>
    <mergeCell ref="AF51:AM51"/>
    <mergeCell ref="Y50:AA50"/>
    <mergeCell ref="AB50:AC50"/>
    <mergeCell ref="AD50:AE50"/>
    <mergeCell ref="AF50:AM50"/>
    <mergeCell ref="AN50:AR50"/>
    <mergeCell ref="AS50:AU50"/>
    <mergeCell ref="AD49:AE49"/>
    <mergeCell ref="AF49:AM49"/>
    <mergeCell ref="AN49:AR49"/>
    <mergeCell ref="AS49:AU49"/>
    <mergeCell ref="AW49:BB49"/>
    <mergeCell ref="N50:O50"/>
    <mergeCell ref="P50:Q50"/>
    <mergeCell ref="R50:S50"/>
    <mergeCell ref="T50:U50"/>
    <mergeCell ref="V50:X50"/>
    <mergeCell ref="AD52:AE52"/>
    <mergeCell ref="AF52:AM52"/>
    <mergeCell ref="AN52:AR52"/>
    <mergeCell ref="AS52:AU52"/>
    <mergeCell ref="AW52:BB52"/>
    <mergeCell ref="N53:O53"/>
    <mergeCell ref="P53:Q53"/>
    <mergeCell ref="R53:S53"/>
    <mergeCell ref="T53:U53"/>
    <mergeCell ref="V53:X53"/>
    <mergeCell ref="AN51:AR51"/>
    <mergeCell ref="AS51:AU51"/>
    <mergeCell ref="AW51:BB51"/>
    <mergeCell ref="N52:O52"/>
    <mergeCell ref="P52:Q52"/>
    <mergeCell ref="R52:S52"/>
    <mergeCell ref="T52:U52"/>
    <mergeCell ref="V52:X52"/>
    <mergeCell ref="Y52:AA52"/>
    <mergeCell ref="AB52:AC52"/>
    <mergeCell ref="AN54:AR54"/>
    <mergeCell ref="AS54:AU54"/>
    <mergeCell ref="AW54:BB54"/>
    <mergeCell ref="N55:O55"/>
    <mergeCell ref="P55:Q55"/>
    <mergeCell ref="R55:S55"/>
    <mergeCell ref="T55:U55"/>
    <mergeCell ref="V55:X55"/>
    <mergeCell ref="Y55:AA55"/>
    <mergeCell ref="AB55:AC55"/>
    <mergeCell ref="AW53:BB53"/>
    <mergeCell ref="N54:O54"/>
    <mergeCell ref="P54:Q54"/>
    <mergeCell ref="R54:S54"/>
    <mergeCell ref="T54:U54"/>
    <mergeCell ref="V54:X54"/>
    <mergeCell ref="Y54:AA54"/>
    <mergeCell ref="AB54:AC54"/>
    <mergeCell ref="AD54:AE54"/>
    <mergeCell ref="AF54:AM54"/>
    <mergeCell ref="Y53:AA53"/>
    <mergeCell ref="AB53:AC53"/>
    <mergeCell ref="AD53:AE53"/>
    <mergeCell ref="AF53:AM53"/>
    <mergeCell ref="AN53:AR53"/>
    <mergeCell ref="AS53:AU53"/>
    <mergeCell ref="AW56:BB56"/>
    <mergeCell ref="N57:O57"/>
    <mergeCell ref="P57:Q57"/>
    <mergeCell ref="R57:S57"/>
    <mergeCell ref="T57:U57"/>
    <mergeCell ref="V57:X57"/>
    <mergeCell ref="Y57:AA57"/>
    <mergeCell ref="AB57:AC57"/>
    <mergeCell ref="AD57:AE57"/>
    <mergeCell ref="AF57:AM57"/>
    <mergeCell ref="Y56:AA56"/>
    <mergeCell ref="AB56:AC56"/>
    <mergeCell ref="AD56:AE56"/>
    <mergeCell ref="AF56:AM56"/>
    <mergeCell ref="AN56:AR56"/>
    <mergeCell ref="AS56:AU56"/>
    <mergeCell ref="AD55:AE55"/>
    <mergeCell ref="AF55:AM55"/>
    <mergeCell ref="AN55:AR55"/>
    <mergeCell ref="AS55:AU55"/>
    <mergeCell ref="AW55:BB55"/>
    <mergeCell ref="N56:O56"/>
    <mergeCell ref="P56:Q56"/>
    <mergeCell ref="R56:S56"/>
    <mergeCell ref="T56:U56"/>
    <mergeCell ref="V56:X56"/>
    <mergeCell ref="AD58:AE58"/>
    <mergeCell ref="AF58:AM58"/>
    <mergeCell ref="AN58:AR58"/>
    <mergeCell ref="AS58:AU58"/>
    <mergeCell ref="AW58:BB58"/>
    <mergeCell ref="N59:O59"/>
    <mergeCell ref="P59:Q59"/>
    <mergeCell ref="R59:S59"/>
    <mergeCell ref="T59:U59"/>
    <mergeCell ref="V59:X59"/>
    <mergeCell ref="AN57:AR57"/>
    <mergeCell ref="AS57:AU57"/>
    <mergeCell ref="AW57:BB57"/>
    <mergeCell ref="N58:O58"/>
    <mergeCell ref="P58:Q58"/>
    <mergeCell ref="R58:S58"/>
    <mergeCell ref="T58:U58"/>
    <mergeCell ref="V58:X58"/>
    <mergeCell ref="Y58:AA58"/>
    <mergeCell ref="AB58:AC58"/>
    <mergeCell ref="AN60:AR60"/>
    <mergeCell ref="AS60:AU60"/>
    <mergeCell ref="AW60:BB60"/>
    <mergeCell ref="N61:O61"/>
    <mergeCell ref="P61:Q61"/>
    <mergeCell ref="R61:S61"/>
    <mergeCell ref="T61:U61"/>
    <mergeCell ref="V61:X61"/>
    <mergeCell ref="Y61:AA61"/>
    <mergeCell ref="AB61:AC61"/>
    <mergeCell ref="AW59:BB59"/>
    <mergeCell ref="N60:O60"/>
    <mergeCell ref="P60:Q60"/>
    <mergeCell ref="R60:S60"/>
    <mergeCell ref="T60:U60"/>
    <mergeCell ref="V60:X60"/>
    <mergeCell ref="Y60:AA60"/>
    <mergeCell ref="AB60:AC60"/>
    <mergeCell ref="AD60:AE60"/>
    <mergeCell ref="AF60:AM60"/>
    <mergeCell ref="Y59:AA59"/>
    <mergeCell ref="AB59:AC59"/>
    <mergeCell ref="AD59:AE59"/>
    <mergeCell ref="AF59:AM59"/>
    <mergeCell ref="AN59:AR59"/>
    <mergeCell ref="AS59:AU59"/>
    <mergeCell ref="AW62:BB62"/>
    <mergeCell ref="N63:O63"/>
    <mergeCell ref="P63:Q63"/>
    <mergeCell ref="R63:S63"/>
    <mergeCell ref="T63:U63"/>
    <mergeCell ref="V63:X63"/>
    <mergeCell ref="Y63:AA63"/>
    <mergeCell ref="AB63:AC63"/>
    <mergeCell ref="AD63:AE63"/>
    <mergeCell ref="AF63:AM63"/>
    <mergeCell ref="Y62:AA62"/>
    <mergeCell ref="AB62:AC62"/>
    <mergeCell ref="AD62:AE62"/>
    <mergeCell ref="AF62:AM62"/>
    <mergeCell ref="AN62:AR62"/>
    <mergeCell ref="AS62:AU62"/>
    <mergeCell ref="AD61:AE61"/>
    <mergeCell ref="AF61:AM61"/>
    <mergeCell ref="AN61:AR61"/>
    <mergeCell ref="AS61:AU61"/>
    <mergeCell ref="AW61:BB61"/>
    <mergeCell ref="N62:O62"/>
    <mergeCell ref="P62:Q62"/>
    <mergeCell ref="R62:S62"/>
    <mergeCell ref="T62:U62"/>
    <mergeCell ref="V62:X62"/>
    <mergeCell ref="AD64:AE64"/>
    <mergeCell ref="AF64:AM64"/>
    <mergeCell ref="AN64:AR64"/>
    <mergeCell ref="AS64:AU64"/>
    <mergeCell ref="AW64:BB64"/>
    <mergeCell ref="N65:O65"/>
    <mergeCell ref="P65:Q65"/>
    <mergeCell ref="R65:S65"/>
    <mergeCell ref="T65:U65"/>
    <mergeCell ref="V65:X65"/>
    <mergeCell ref="AN63:AR63"/>
    <mergeCell ref="AS63:AU63"/>
    <mergeCell ref="AW63:BB63"/>
    <mergeCell ref="N64:O64"/>
    <mergeCell ref="P64:Q64"/>
    <mergeCell ref="R64:S64"/>
    <mergeCell ref="T64:U64"/>
    <mergeCell ref="V64:X64"/>
    <mergeCell ref="Y64:AA64"/>
    <mergeCell ref="AB64:AC64"/>
    <mergeCell ref="AN66:AR66"/>
    <mergeCell ref="AS66:AU66"/>
    <mergeCell ref="AW66:BB66"/>
    <mergeCell ref="N67:O67"/>
    <mergeCell ref="P67:Q67"/>
    <mergeCell ref="R67:S67"/>
    <mergeCell ref="T67:U67"/>
    <mergeCell ref="V67:X67"/>
    <mergeCell ref="Y67:AA67"/>
    <mergeCell ref="AB67:AC67"/>
    <mergeCell ref="AW65:BB65"/>
    <mergeCell ref="N66:O66"/>
    <mergeCell ref="P66:Q66"/>
    <mergeCell ref="R66:S66"/>
    <mergeCell ref="T66:U66"/>
    <mergeCell ref="V66:X66"/>
    <mergeCell ref="Y66:AA66"/>
    <mergeCell ref="AB66:AC66"/>
    <mergeCell ref="AD66:AE66"/>
    <mergeCell ref="AF66:AM66"/>
    <mergeCell ref="Y65:AA65"/>
    <mergeCell ref="AB65:AC65"/>
    <mergeCell ref="AD65:AE65"/>
    <mergeCell ref="AF65:AM65"/>
    <mergeCell ref="AN65:AR65"/>
    <mergeCell ref="AS65:AU65"/>
    <mergeCell ref="AW68:BB68"/>
    <mergeCell ref="N69:O69"/>
    <mergeCell ref="P69:Q69"/>
    <mergeCell ref="R69:S69"/>
    <mergeCell ref="T69:U69"/>
    <mergeCell ref="V69:X69"/>
    <mergeCell ref="Y69:AA69"/>
    <mergeCell ref="AB69:AC69"/>
    <mergeCell ref="AD69:AE69"/>
    <mergeCell ref="AF69:AM69"/>
    <mergeCell ref="Y68:AA68"/>
    <mergeCell ref="AB68:AC68"/>
    <mergeCell ref="AD68:AE68"/>
    <mergeCell ref="AF68:AM68"/>
    <mergeCell ref="AN68:AR68"/>
    <mergeCell ref="AS68:AU68"/>
    <mergeCell ref="AD67:AE67"/>
    <mergeCell ref="AF67:AM67"/>
    <mergeCell ref="AN67:AR67"/>
    <mergeCell ref="AS67:AU67"/>
    <mergeCell ref="AW67:BB67"/>
    <mergeCell ref="N68:O68"/>
    <mergeCell ref="P68:Q68"/>
    <mergeCell ref="R68:S68"/>
    <mergeCell ref="T68:U68"/>
    <mergeCell ref="V68:X68"/>
    <mergeCell ref="AD70:AE70"/>
    <mergeCell ref="AF70:AM70"/>
    <mergeCell ref="AN70:AR70"/>
    <mergeCell ref="AS70:AU70"/>
    <mergeCell ref="AW70:BB70"/>
    <mergeCell ref="N71:O71"/>
    <mergeCell ref="P71:Q71"/>
    <mergeCell ref="R71:S71"/>
    <mergeCell ref="T71:U71"/>
    <mergeCell ref="V71:X71"/>
    <mergeCell ref="AN69:AR69"/>
    <mergeCell ref="AS69:AU69"/>
    <mergeCell ref="AW69:BB69"/>
    <mergeCell ref="N70:O70"/>
    <mergeCell ref="P70:Q70"/>
    <mergeCell ref="R70:S70"/>
    <mergeCell ref="T70:U70"/>
    <mergeCell ref="V70:X70"/>
    <mergeCell ref="Y70:AA70"/>
    <mergeCell ref="AB70:AC70"/>
    <mergeCell ref="AN72:AR72"/>
    <mergeCell ref="AS72:AU72"/>
    <mergeCell ref="AW72:BB72"/>
    <mergeCell ref="N73:O73"/>
    <mergeCell ref="P73:Q73"/>
    <mergeCell ref="R73:S73"/>
    <mergeCell ref="T73:U73"/>
    <mergeCell ref="V73:X73"/>
    <mergeCell ref="Y73:AA73"/>
    <mergeCell ref="AB73:AC73"/>
    <mergeCell ref="AW71:BB71"/>
    <mergeCell ref="N72:O72"/>
    <mergeCell ref="P72:Q72"/>
    <mergeCell ref="R72:S72"/>
    <mergeCell ref="T72:U72"/>
    <mergeCell ref="V72:X72"/>
    <mergeCell ref="Y72:AA72"/>
    <mergeCell ref="AB72:AC72"/>
    <mergeCell ref="AD72:AE72"/>
    <mergeCell ref="AF72:AM72"/>
    <mergeCell ref="Y71:AA71"/>
    <mergeCell ref="AB71:AC71"/>
    <mergeCell ref="AD71:AE71"/>
    <mergeCell ref="AF71:AM71"/>
    <mergeCell ref="AN71:AR71"/>
    <mergeCell ref="AS71:AU71"/>
    <mergeCell ref="AW74:BB74"/>
    <mergeCell ref="N75:O75"/>
    <mergeCell ref="P75:Q75"/>
    <mergeCell ref="R75:S75"/>
    <mergeCell ref="T75:U75"/>
    <mergeCell ref="V75:X75"/>
    <mergeCell ref="Y75:AA75"/>
    <mergeCell ref="AB75:AC75"/>
    <mergeCell ref="AD75:AE75"/>
    <mergeCell ref="AF75:AM75"/>
    <mergeCell ref="Y74:AA74"/>
    <mergeCell ref="AB74:AC74"/>
    <mergeCell ref="AD74:AE74"/>
    <mergeCell ref="AF74:AM74"/>
    <mergeCell ref="AN74:AR74"/>
    <mergeCell ref="AS74:AU74"/>
    <mergeCell ref="AD73:AE73"/>
    <mergeCell ref="AF73:AM73"/>
    <mergeCell ref="AN73:AR73"/>
    <mergeCell ref="AS73:AU73"/>
    <mergeCell ref="AW73:BB73"/>
    <mergeCell ref="N74:O74"/>
    <mergeCell ref="P74:Q74"/>
    <mergeCell ref="R74:S74"/>
    <mergeCell ref="T74:U74"/>
    <mergeCell ref="V74:X74"/>
    <mergeCell ref="AD76:AE76"/>
    <mergeCell ref="AF76:AM76"/>
    <mergeCell ref="AN76:AR76"/>
    <mergeCell ref="AS76:AU76"/>
    <mergeCell ref="AW76:BB76"/>
    <mergeCell ref="N77:O77"/>
    <mergeCell ref="P77:Q77"/>
    <mergeCell ref="R77:S77"/>
    <mergeCell ref="T77:U77"/>
    <mergeCell ref="V77:X77"/>
    <mergeCell ref="AN75:AR75"/>
    <mergeCell ref="AS75:AU75"/>
    <mergeCell ref="AW75:BB75"/>
    <mergeCell ref="N76:O76"/>
    <mergeCell ref="P76:Q76"/>
    <mergeCell ref="R76:S76"/>
    <mergeCell ref="T76:U76"/>
    <mergeCell ref="V76:X76"/>
    <mergeCell ref="Y76:AA76"/>
    <mergeCell ref="AB76:AC76"/>
    <mergeCell ref="AN78:AR78"/>
    <mergeCell ref="AS78:AU78"/>
    <mergeCell ref="AW78:BB78"/>
    <mergeCell ref="N79:O79"/>
    <mergeCell ref="P79:Q79"/>
    <mergeCell ref="R79:S79"/>
    <mergeCell ref="T79:U79"/>
    <mergeCell ref="V79:X79"/>
    <mergeCell ref="Y79:AA79"/>
    <mergeCell ref="AB79:AC79"/>
    <mergeCell ref="AW77:BB77"/>
    <mergeCell ref="N78:O78"/>
    <mergeCell ref="P78:Q78"/>
    <mergeCell ref="R78:S78"/>
    <mergeCell ref="T78:U78"/>
    <mergeCell ref="V78:X78"/>
    <mergeCell ref="Y78:AA78"/>
    <mergeCell ref="AB78:AC78"/>
    <mergeCell ref="AD78:AE78"/>
    <mergeCell ref="AF78:AM78"/>
    <mergeCell ref="Y77:AA77"/>
    <mergeCell ref="AB77:AC77"/>
    <mergeCell ref="AD77:AE77"/>
    <mergeCell ref="AF77:AM77"/>
    <mergeCell ref="AN77:AR77"/>
    <mergeCell ref="AS77:AU77"/>
    <mergeCell ref="AW80:BB80"/>
    <mergeCell ref="N81:O81"/>
    <mergeCell ref="P81:Q81"/>
    <mergeCell ref="R81:S81"/>
    <mergeCell ref="T81:U81"/>
    <mergeCell ref="V81:X81"/>
    <mergeCell ref="Y81:AA81"/>
    <mergeCell ref="AB81:AC81"/>
    <mergeCell ref="AD81:AE81"/>
    <mergeCell ref="AF81:AM81"/>
    <mergeCell ref="Y80:AA80"/>
    <mergeCell ref="AB80:AC80"/>
    <mergeCell ref="AD80:AE80"/>
    <mergeCell ref="AF80:AM80"/>
    <mergeCell ref="AN80:AR80"/>
    <mergeCell ref="AS80:AU80"/>
    <mergeCell ref="AD79:AE79"/>
    <mergeCell ref="AF79:AM79"/>
    <mergeCell ref="AN79:AR79"/>
    <mergeCell ref="AS79:AU79"/>
    <mergeCell ref="AW79:BB79"/>
    <mergeCell ref="N80:O80"/>
    <mergeCell ref="P80:Q80"/>
    <mergeCell ref="R80:S80"/>
    <mergeCell ref="T80:U80"/>
    <mergeCell ref="V80:X80"/>
    <mergeCell ref="AD82:AE82"/>
    <mergeCell ref="AF82:AM82"/>
    <mergeCell ref="AN82:AR82"/>
    <mergeCell ref="AS82:AU82"/>
    <mergeCell ref="AW82:BB82"/>
    <mergeCell ref="N83:O83"/>
    <mergeCell ref="P83:Q83"/>
    <mergeCell ref="R83:S83"/>
    <mergeCell ref="T83:U83"/>
    <mergeCell ref="V83:X83"/>
    <mergeCell ref="AN81:AR81"/>
    <mergeCell ref="AS81:AU81"/>
    <mergeCell ref="AW81:BB81"/>
    <mergeCell ref="N82:O82"/>
    <mergeCell ref="P82:Q82"/>
    <mergeCell ref="R82:S82"/>
    <mergeCell ref="T82:U82"/>
    <mergeCell ref="V82:X82"/>
    <mergeCell ref="Y82:AA82"/>
    <mergeCell ref="AB82:AC82"/>
    <mergeCell ref="AN84:AR84"/>
    <mergeCell ref="AS84:AU84"/>
    <mergeCell ref="AW84:BB84"/>
    <mergeCell ref="N85:O85"/>
    <mergeCell ref="P85:Q85"/>
    <mergeCell ref="R85:S85"/>
    <mergeCell ref="T85:U85"/>
    <mergeCell ref="V85:X85"/>
    <mergeCell ref="Y85:AA85"/>
    <mergeCell ref="AB85:AC85"/>
    <mergeCell ref="AW83:BB83"/>
    <mergeCell ref="N84:O84"/>
    <mergeCell ref="P84:Q84"/>
    <mergeCell ref="R84:S84"/>
    <mergeCell ref="T84:U84"/>
    <mergeCell ref="V84:X84"/>
    <mergeCell ref="Y84:AA84"/>
    <mergeCell ref="AB84:AC84"/>
    <mergeCell ref="AD84:AE84"/>
    <mergeCell ref="AF84:AM84"/>
    <mergeCell ref="Y83:AA83"/>
    <mergeCell ref="AB83:AC83"/>
    <mergeCell ref="AD83:AE83"/>
    <mergeCell ref="AF83:AM83"/>
    <mergeCell ref="AN83:AR83"/>
    <mergeCell ref="AS83:AU83"/>
    <mergeCell ref="AW86:BB86"/>
    <mergeCell ref="N87:O87"/>
    <mergeCell ref="P87:Q87"/>
    <mergeCell ref="R87:S87"/>
    <mergeCell ref="T87:U87"/>
    <mergeCell ref="V87:X87"/>
    <mergeCell ref="Y87:AA87"/>
    <mergeCell ref="AB87:AC87"/>
    <mergeCell ref="AD87:AE87"/>
    <mergeCell ref="AF87:AM87"/>
    <mergeCell ref="Y86:AA86"/>
    <mergeCell ref="AB86:AC86"/>
    <mergeCell ref="AD86:AE86"/>
    <mergeCell ref="AF86:AM86"/>
    <mergeCell ref="AN86:AR86"/>
    <mergeCell ref="AS86:AU86"/>
    <mergeCell ref="AD85:AE85"/>
    <mergeCell ref="AF85:AM85"/>
    <mergeCell ref="AN85:AR85"/>
    <mergeCell ref="AS85:AU85"/>
    <mergeCell ref="AW85:BB85"/>
    <mergeCell ref="N86:O86"/>
    <mergeCell ref="P86:Q86"/>
    <mergeCell ref="R86:S86"/>
    <mergeCell ref="T86:U86"/>
    <mergeCell ref="V86:X86"/>
    <mergeCell ref="AD88:AE88"/>
    <mergeCell ref="AF88:AM88"/>
    <mergeCell ref="AN88:AR88"/>
    <mergeCell ref="AS88:AU88"/>
    <mergeCell ref="AW88:BB88"/>
    <mergeCell ref="N89:O89"/>
    <mergeCell ref="P89:Q89"/>
    <mergeCell ref="R89:S89"/>
    <mergeCell ref="T89:U89"/>
    <mergeCell ref="V89:X89"/>
    <mergeCell ref="AN87:AR87"/>
    <mergeCell ref="AS87:AU87"/>
    <mergeCell ref="AW87:BB87"/>
    <mergeCell ref="N88:O88"/>
    <mergeCell ref="P88:Q88"/>
    <mergeCell ref="R88:S88"/>
    <mergeCell ref="T88:U88"/>
    <mergeCell ref="V88:X88"/>
    <mergeCell ref="Y88:AA88"/>
    <mergeCell ref="AB88:AC88"/>
    <mergeCell ref="AN90:AR90"/>
    <mergeCell ref="AS90:AU90"/>
    <mergeCell ref="AW90:BB90"/>
    <mergeCell ref="N91:O91"/>
    <mergeCell ref="P91:Q91"/>
    <mergeCell ref="R91:S91"/>
    <mergeCell ref="T91:U91"/>
    <mergeCell ref="V91:X91"/>
    <mergeCell ref="Y91:AA91"/>
    <mergeCell ref="AB91:AC91"/>
    <mergeCell ref="AW89:BB89"/>
    <mergeCell ref="N90:O90"/>
    <mergeCell ref="P90:Q90"/>
    <mergeCell ref="R90:S90"/>
    <mergeCell ref="T90:U90"/>
    <mergeCell ref="V90:X90"/>
    <mergeCell ref="Y90:AA90"/>
    <mergeCell ref="AB90:AC90"/>
    <mergeCell ref="AD90:AE90"/>
    <mergeCell ref="AF90:AM90"/>
    <mergeCell ref="Y89:AA89"/>
    <mergeCell ref="AB89:AC89"/>
    <mergeCell ref="AD89:AE89"/>
    <mergeCell ref="AF89:AM89"/>
    <mergeCell ref="AN89:AR89"/>
    <mergeCell ref="AS89:AU89"/>
    <mergeCell ref="AW92:BB92"/>
    <mergeCell ref="N93:O93"/>
    <mergeCell ref="P93:Q93"/>
    <mergeCell ref="R93:S93"/>
    <mergeCell ref="T93:U93"/>
    <mergeCell ref="V93:X93"/>
    <mergeCell ref="Y93:AA93"/>
    <mergeCell ref="AB93:AC93"/>
    <mergeCell ref="AD93:AE93"/>
    <mergeCell ref="AF93:AM93"/>
    <mergeCell ref="Y92:AA92"/>
    <mergeCell ref="AB92:AC92"/>
    <mergeCell ref="AD92:AE92"/>
    <mergeCell ref="AF92:AM92"/>
    <mergeCell ref="AN92:AR92"/>
    <mergeCell ref="AS92:AU92"/>
    <mergeCell ref="AD91:AE91"/>
    <mergeCell ref="AF91:AM91"/>
    <mergeCell ref="AN91:AR91"/>
    <mergeCell ref="AS91:AU91"/>
    <mergeCell ref="AW91:BB91"/>
    <mergeCell ref="N92:O92"/>
    <mergeCell ref="P92:Q92"/>
    <mergeCell ref="R92:S92"/>
    <mergeCell ref="T92:U92"/>
    <mergeCell ref="V92:X92"/>
    <mergeCell ref="AD94:AE94"/>
    <mergeCell ref="AF94:AM94"/>
    <mergeCell ref="AN94:AR94"/>
    <mergeCell ref="AS94:AU94"/>
    <mergeCell ref="AW94:BB94"/>
    <mergeCell ref="N95:O95"/>
    <mergeCell ref="P95:Q95"/>
    <mergeCell ref="R95:S95"/>
    <mergeCell ref="T95:U95"/>
    <mergeCell ref="V95:X95"/>
    <mergeCell ref="AN93:AR93"/>
    <mergeCell ref="AS93:AU93"/>
    <mergeCell ref="AW93:BB93"/>
    <mergeCell ref="N94:O94"/>
    <mergeCell ref="P94:Q94"/>
    <mergeCell ref="R94:S94"/>
    <mergeCell ref="T94:U94"/>
    <mergeCell ref="V94:X94"/>
    <mergeCell ref="Y94:AA94"/>
    <mergeCell ref="AB94:AC94"/>
    <mergeCell ref="AN96:AR96"/>
    <mergeCell ref="AS96:AU96"/>
    <mergeCell ref="AW96:BB96"/>
    <mergeCell ref="N97:O97"/>
    <mergeCell ref="P97:Q97"/>
    <mergeCell ref="R97:S97"/>
    <mergeCell ref="T97:U97"/>
    <mergeCell ref="V97:X97"/>
    <mergeCell ref="Y97:AA97"/>
    <mergeCell ref="AB97:AC97"/>
    <mergeCell ref="AW95:BB95"/>
    <mergeCell ref="N96:O96"/>
    <mergeCell ref="P96:Q96"/>
    <mergeCell ref="R96:S96"/>
    <mergeCell ref="T96:U96"/>
    <mergeCell ref="V96:X96"/>
    <mergeCell ref="Y96:AA96"/>
    <mergeCell ref="AB96:AC96"/>
    <mergeCell ref="AD96:AE96"/>
    <mergeCell ref="AF96:AM96"/>
    <mergeCell ref="Y95:AA95"/>
    <mergeCell ref="AB95:AC95"/>
    <mergeCell ref="AD95:AE95"/>
    <mergeCell ref="AF95:AM95"/>
    <mergeCell ref="AN95:AR95"/>
    <mergeCell ref="AS95:AU95"/>
    <mergeCell ref="AW98:BB98"/>
    <mergeCell ref="N99:O99"/>
    <mergeCell ref="P99:Q99"/>
    <mergeCell ref="R99:S99"/>
    <mergeCell ref="T99:U99"/>
    <mergeCell ref="V99:X99"/>
    <mergeCell ref="Y99:AA99"/>
    <mergeCell ref="AB99:AC99"/>
    <mergeCell ref="AD99:AE99"/>
    <mergeCell ref="AF99:AM99"/>
    <mergeCell ref="Y98:AA98"/>
    <mergeCell ref="AB98:AC98"/>
    <mergeCell ref="AD98:AE98"/>
    <mergeCell ref="AF98:AM98"/>
    <mergeCell ref="AN98:AR98"/>
    <mergeCell ref="AS98:AU98"/>
    <mergeCell ref="AD97:AE97"/>
    <mergeCell ref="AF97:AM97"/>
    <mergeCell ref="AN97:AR97"/>
    <mergeCell ref="AS97:AU97"/>
    <mergeCell ref="AW97:BB97"/>
    <mergeCell ref="N98:O98"/>
    <mergeCell ref="P98:Q98"/>
    <mergeCell ref="R98:S98"/>
    <mergeCell ref="T98:U98"/>
    <mergeCell ref="V98:X98"/>
    <mergeCell ref="AD100:AE100"/>
    <mergeCell ref="AF100:AM100"/>
    <mergeCell ref="AN100:AR100"/>
    <mergeCell ref="AS100:AU100"/>
    <mergeCell ref="AW100:BB100"/>
    <mergeCell ref="N101:O101"/>
    <mergeCell ref="P101:Q101"/>
    <mergeCell ref="R101:S101"/>
    <mergeCell ref="T101:U101"/>
    <mergeCell ref="V101:X101"/>
    <mergeCell ref="AN99:AR99"/>
    <mergeCell ref="AS99:AU99"/>
    <mergeCell ref="AW99:BB99"/>
    <mergeCell ref="N100:O100"/>
    <mergeCell ref="P100:Q100"/>
    <mergeCell ref="R100:S100"/>
    <mergeCell ref="T100:U100"/>
    <mergeCell ref="V100:X100"/>
    <mergeCell ref="Y100:AA100"/>
    <mergeCell ref="AB100:AC100"/>
    <mergeCell ref="AN102:AR102"/>
    <mergeCell ref="AS102:AU102"/>
    <mergeCell ref="AW102:BB102"/>
    <mergeCell ref="N103:O103"/>
    <mergeCell ref="P103:Q103"/>
    <mergeCell ref="R103:S103"/>
    <mergeCell ref="T103:U103"/>
    <mergeCell ref="V103:X103"/>
    <mergeCell ref="Y103:AA103"/>
    <mergeCell ref="AB103:AC103"/>
    <mergeCell ref="AW101:BB101"/>
    <mergeCell ref="N102:O102"/>
    <mergeCell ref="P102:Q102"/>
    <mergeCell ref="R102:S102"/>
    <mergeCell ref="T102:U102"/>
    <mergeCell ref="V102:X102"/>
    <mergeCell ref="Y102:AA102"/>
    <mergeCell ref="AB102:AC102"/>
    <mergeCell ref="AD102:AE102"/>
    <mergeCell ref="AF102:AM102"/>
    <mergeCell ref="Y101:AA101"/>
    <mergeCell ref="AB101:AC101"/>
    <mergeCell ref="AD101:AE101"/>
    <mergeCell ref="AF101:AM101"/>
    <mergeCell ref="AN101:AR101"/>
    <mergeCell ref="AS101:AU101"/>
    <mergeCell ref="AW104:BB104"/>
    <mergeCell ref="N105:O105"/>
    <mergeCell ref="P105:Q105"/>
    <mergeCell ref="R105:S105"/>
    <mergeCell ref="T105:U105"/>
    <mergeCell ref="V105:X105"/>
    <mergeCell ref="Y105:AA105"/>
    <mergeCell ref="AB105:AC105"/>
    <mergeCell ref="AD105:AE105"/>
    <mergeCell ref="AF105:AM105"/>
    <mergeCell ref="Y104:AA104"/>
    <mergeCell ref="AB104:AC104"/>
    <mergeCell ref="AD104:AE104"/>
    <mergeCell ref="AF104:AM104"/>
    <mergeCell ref="AN104:AR104"/>
    <mergeCell ref="AS104:AU104"/>
    <mergeCell ref="AD103:AE103"/>
    <mergeCell ref="AF103:AM103"/>
    <mergeCell ref="AN103:AR103"/>
    <mergeCell ref="AS103:AU103"/>
    <mergeCell ref="AW103:BB103"/>
    <mergeCell ref="N104:O104"/>
    <mergeCell ref="P104:Q104"/>
    <mergeCell ref="R104:S104"/>
    <mergeCell ref="T104:U104"/>
    <mergeCell ref="V104:X104"/>
    <mergeCell ref="AD106:AE106"/>
    <mergeCell ref="AF106:AM106"/>
    <mergeCell ref="AN106:AR106"/>
    <mergeCell ref="AS106:AU106"/>
    <mergeCell ref="AW106:BB106"/>
    <mergeCell ref="N107:O107"/>
    <mergeCell ref="P107:Q107"/>
    <mergeCell ref="R107:S107"/>
    <mergeCell ref="T107:U107"/>
    <mergeCell ref="V107:X107"/>
    <mergeCell ref="AN105:AR105"/>
    <mergeCell ref="AS105:AU105"/>
    <mergeCell ref="AW105:BB105"/>
    <mergeCell ref="N106:O106"/>
    <mergeCell ref="P106:Q106"/>
    <mergeCell ref="R106:S106"/>
    <mergeCell ref="T106:U106"/>
    <mergeCell ref="V106:X106"/>
    <mergeCell ref="Y106:AA106"/>
    <mergeCell ref="AB106:AC106"/>
    <mergeCell ref="AN108:AR108"/>
    <mergeCell ref="AS108:AU108"/>
    <mergeCell ref="AW108:BB108"/>
    <mergeCell ref="N109:O109"/>
    <mergeCell ref="P109:Q109"/>
    <mergeCell ref="R109:S109"/>
    <mergeCell ref="T109:U109"/>
    <mergeCell ref="V109:X109"/>
    <mergeCell ref="Y109:AA109"/>
    <mergeCell ref="AB109:AC109"/>
    <mergeCell ref="AW107:BB107"/>
    <mergeCell ref="N108:O108"/>
    <mergeCell ref="P108:Q108"/>
    <mergeCell ref="R108:S108"/>
    <mergeCell ref="T108:U108"/>
    <mergeCell ref="V108:X108"/>
    <mergeCell ref="Y108:AA108"/>
    <mergeCell ref="AB108:AC108"/>
    <mergeCell ref="AD108:AE108"/>
    <mergeCell ref="AF108:AM108"/>
    <mergeCell ref="Y107:AA107"/>
    <mergeCell ref="AB107:AC107"/>
    <mergeCell ref="AD107:AE107"/>
    <mergeCell ref="AF107:AM107"/>
    <mergeCell ref="AN107:AR107"/>
    <mergeCell ref="AS107:AU107"/>
    <mergeCell ref="AW110:BB110"/>
    <mergeCell ref="N111:O111"/>
    <mergeCell ref="P111:Q111"/>
    <mergeCell ref="R111:S111"/>
    <mergeCell ref="T111:U111"/>
    <mergeCell ref="V111:X111"/>
    <mergeCell ref="Y111:AA111"/>
    <mergeCell ref="AB111:AC111"/>
    <mergeCell ref="AD111:AE111"/>
    <mergeCell ref="AF111:AM111"/>
    <mergeCell ref="Y110:AA110"/>
    <mergeCell ref="AB110:AC110"/>
    <mergeCell ref="AD110:AE110"/>
    <mergeCell ref="AF110:AM110"/>
    <mergeCell ref="AN110:AR110"/>
    <mergeCell ref="AS110:AU110"/>
    <mergeCell ref="AD109:AE109"/>
    <mergeCell ref="AF109:AM109"/>
    <mergeCell ref="AN109:AR109"/>
    <mergeCell ref="AS109:AU109"/>
    <mergeCell ref="AW109:BB109"/>
    <mergeCell ref="N110:O110"/>
    <mergeCell ref="P110:Q110"/>
    <mergeCell ref="R110:S110"/>
    <mergeCell ref="T110:U110"/>
    <mergeCell ref="V110:X110"/>
    <mergeCell ref="AD112:AE112"/>
    <mergeCell ref="AF112:AM112"/>
    <mergeCell ref="AN112:AR112"/>
    <mergeCell ref="AS112:AU112"/>
    <mergeCell ref="AW112:BB112"/>
    <mergeCell ref="N113:O113"/>
    <mergeCell ref="P113:Q113"/>
    <mergeCell ref="R113:S113"/>
    <mergeCell ref="T113:U113"/>
    <mergeCell ref="V113:X113"/>
    <mergeCell ref="AN111:AR111"/>
    <mergeCell ref="AS111:AU111"/>
    <mergeCell ref="AW111:BB111"/>
    <mergeCell ref="N112:O112"/>
    <mergeCell ref="P112:Q112"/>
    <mergeCell ref="R112:S112"/>
    <mergeCell ref="T112:U112"/>
    <mergeCell ref="V112:X112"/>
    <mergeCell ref="Y112:AA112"/>
    <mergeCell ref="AB112:AC112"/>
    <mergeCell ref="AN114:AR114"/>
    <mergeCell ref="AS114:AU114"/>
    <mergeCell ref="AW114:BB114"/>
    <mergeCell ref="N115:O115"/>
    <mergeCell ref="P115:Q115"/>
    <mergeCell ref="R115:S115"/>
    <mergeCell ref="T115:U115"/>
    <mergeCell ref="V115:X115"/>
    <mergeCell ref="Y115:AA115"/>
    <mergeCell ref="AB115:AC115"/>
    <mergeCell ref="AW113:BB113"/>
    <mergeCell ref="N114:O114"/>
    <mergeCell ref="P114:Q114"/>
    <mergeCell ref="R114:S114"/>
    <mergeCell ref="T114:U114"/>
    <mergeCell ref="V114:X114"/>
    <mergeCell ref="Y114:AA114"/>
    <mergeCell ref="AB114:AC114"/>
    <mergeCell ref="AD114:AE114"/>
    <mergeCell ref="AF114:AM114"/>
    <mergeCell ref="Y113:AA113"/>
    <mergeCell ref="AB113:AC113"/>
    <mergeCell ref="AD113:AE113"/>
    <mergeCell ref="AF113:AM113"/>
    <mergeCell ref="AN113:AR113"/>
    <mergeCell ref="AS113:AU113"/>
    <mergeCell ref="AW116:BB116"/>
    <mergeCell ref="N117:O117"/>
    <mergeCell ref="P117:Q117"/>
    <mergeCell ref="R117:S117"/>
    <mergeCell ref="T117:U117"/>
    <mergeCell ref="V117:X117"/>
    <mergeCell ref="Y117:AA117"/>
    <mergeCell ref="AB117:AC117"/>
    <mergeCell ref="AD117:AE117"/>
    <mergeCell ref="AF117:AM117"/>
    <mergeCell ref="Y116:AA116"/>
    <mergeCell ref="AB116:AC116"/>
    <mergeCell ref="AD116:AE116"/>
    <mergeCell ref="AF116:AM116"/>
    <mergeCell ref="AN116:AR116"/>
    <mergeCell ref="AS116:AU116"/>
    <mergeCell ref="AD115:AE115"/>
    <mergeCell ref="AF115:AM115"/>
    <mergeCell ref="AN115:AR115"/>
    <mergeCell ref="AS115:AU115"/>
    <mergeCell ref="AW115:BB115"/>
    <mergeCell ref="N116:O116"/>
    <mergeCell ref="P116:Q116"/>
    <mergeCell ref="R116:S116"/>
    <mergeCell ref="T116:U116"/>
    <mergeCell ref="V116:X116"/>
    <mergeCell ref="AD118:AE118"/>
    <mergeCell ref="AF118:AM118"/>
    <mergeCell ref="AN118:AR118"/>
    <mergeCell ref="AS118:AU118"/>
    <mergeCell ref="AW118:BB118"/>
    <mergeCell ref="N119:O119"/>
    <mergeCell ref="P119:Q119"/>
    <mergeCell ref="R119:S119"/>
    <mergeCell ref="T119:U119"/>
    <mergeCell ref="V119:X119"/>
    <mergeCell ref="AN117:AR117"/>
    <mergeCell ref="AS117:AU117"/>
    <mergeCell ref="AW117:BB117"/>
    <mergeCell ref="N118:O118"/>
    <mergeCell ref="P118:Q118"/>
    <mergeCell ref="R118:S118"/>
    <mergeCell ref="T118:U118"/>
    <mergeCell ref="V118:X118"/>
    <mergeCell ref="Y118:AA118"/>
    <mergeCell ref="AB118:AC118"/>
    <mergeCell ref="AN120:AR120"/>
    <mergeCell ref="AS120:AU120"/>
    <mergeCell ref="AW120:BB120"/>
    <mergeCell ref="N121:O121"/>
    <mergeCell ref="P121:Q121"/>
    <mergeCell ref="R121:S121"/>
    <mergeCell ref="T121:U121"/>
    <mergeCell ref="V121:X121"/>
    <mergeCell ref="Y121:AA121"/>
    <mergeCell ref="AB121:AC121"/>
    <mergeCell ref="AW119:BB119"/>
    <mergeCell ref="N120:O120"/>
    <mergeCell ref="P120:Q120"/>
    <mergeCell ref="R120:S120"/>
    <mergeCell ref="T120:U120"/>
    <mergeCell ref="V120:X120"/>
    <mergeCell ref="Y120:AA120"/>
    <mergeCell ref="AB120:AC120"/>
    <mergeCell ref="AD120:AE120"/>
    <mergeCell ref="AF120:AM120"/>
    <mergeCell ref="Y119:AA119"/>
    <mergeCell ref="AB119:AC119"/>
    <mergeCell ref="AD119:AE119"/>
    <mergeCell ref="AF119:AM119"/>
    <mergeCell ref="AN119:AR119"/>
    <mergeCell ref="AS119:AU119"/>
    <mergeCell ref="AW122:BB122"/>
    <mergeCell ref="N123:O123"/>
    <mergeCell ref="P123:Q123"/>
    <mergeCell ref="R123:S123"/>
    <mergeCell ref="T123:U123"/>
    <mergeCell ref="V123:X123"/>
    <mergeCell ref="Y123:AA123"/>
    <mergeCell ref="AB123:AC123"/>
    <mergeCell ref="AD123:AE123"/>
    <mergeCell ref="AF123:AM123"/>
    <mergeCell ref="Y122:AA122"/>
    <mergeCell ref="AB122:AC122"/>
    <mergeCell ref="AD122:AE122"/>
    <mergeCell ref="AF122:AM122"/>
    <mergeCell ref="AN122:AR122"/>
    <mergeCell ref="AS122:AU122"/>
    <mergeCell ref="AD121:AE121"/>
    <mergeCell ref="AF121:AM121"/>
    <mergeCell ref="AN121:AR121"/>
    <mergeCell ref="AS121:AU121"/>
    <mergeCell ref="AW121:BB121"/>
    <mergeCell ref="N122:O122"/>
    <mergeCell ref="P122:Q122"/>
    <mergeCell ref="R122:S122"/>
    <mergeCell ref="T122:U122"/>
    <mergeCell ref="V122:X122"/>
    <mergeCell ref="AD124:AE124"/>
    <mergeCell ref="AF124:AM124"/>
    <mergeCell ref="AN124:AR124"/>
    <mergeCell ref="AS124:AU124"/>
    <mergeCell ref="AW124:BB124"/>
    <mergeCell ref="N125:O125"/>
    <mergeCell ref="P125:Q125"/>
    <mergeCell ref="R125:S125"/>
    <mergeCell ref="T125:U125"/>
    <mergeCell ref="V125:X125"/>
    <mergeCell ref="AN123:AR123"/>
    <mergeCell ref="AS123:AU123"/>
    <mergeCell ref="AW123:BB123"/>
    <mergeCell ref="N124:O124"/>
    <mergeCell ref="P124:Q124"/>
    <mergeCell ref="R124:S124"/>
    <mergeCell ref="T124:U124"/>
    <mergeCell ref="V124:X124"/>
    <mergeCell ref="Y124:AA124"/>
    <mergeCell ref="AB124:AC124"/>
    <mergeCell ref="AN126:AR126"/>
    <mergeCell ref="AS126:AU126"/>
    <mergeCell ref="AW126:BB126"/>
    <mergeCell ref="N127:O127"/>
    <mergeCell ref="P127:Q127"/>
    <mergeCell ref="R127:S127"/>
    <mergeCell ref="T127:U127"/>
    <mergeCell ref="V127:X127"/>
    <mergeCell ref="Y127:AA127"/>
    <mergeCell ref="AB127:AC127"/>
    <mergeCell ref="AW125:BB125"/>
    <mergeCell ref="N126:O126"/>
    <mergeCell ref="P126:Q126"/>
    <mergeCell ref="R126:S126"/>
    <mergeCell ref="T126:U126"/>
    <mergeCell ref="V126:X126"/>
    <mergeCell ref="Y126:AA126"/>
    <mergeCell ref="AB126:AC126"/>
    <mergeCell ref="AD126:AE126"/>
    <mergeCell ref="AF126:AM126"/>
    <mergeCell ref="Y125:AA125"/>
    <mergeCell ref="AB125:AC125"/>
    <mergeCell ref="AD125:AE125"/>
    <mergeCell ref="AF125:AM125"/>
    <mergeCell ref="AN125:AR125"/>
    <mergeCell ref="AS125:AU125"/>
    <mergeCell ref="AW128:BB128"/>
    <mergeCell ref="N129:O129"/>
    <mergeCell ref="P129:Q129"/>
    <mergeCell ref="R129:S129"/>
    <mergeCell ref="T129:U129"/>
    <mergeCell ref="V129:X129"/>
    <mergeCell ref="Y129:AA129"/>
    <mergeCell ref="AB129:AC129"/>
    <mergeCell ref="AD129:AE129"/>
    <mergeCell ref="AF129:AM129"/>
    <mergeCell ref="Y128:AA128"/>
    <mergeCell ref="AB128:AC128"/>
    <mergeCell ref="AD128:AE128"/>
    <mergeCell ref="AF128:AM128"/>
    <mergeCell ref="AN128:AR128"/>
    <mergeCell ref="AS128:AU128"/>
    <mergeCell ref="AD127:AE127"/>
    <mergeCell ref="AF127:AM127"/>
    <mergeCell ref="AN127:AR127"/>
    <mergeCell ref="AS127:AU127"/>
    <mergeCell ref="AW127:BB127"/>
    <mergeCell ref="N128:O128"/>
    <mergeCell ref="P128:Q128"/>
    <mergeCell ref="R128:S128"/>
    <mergeCell ref="T128:U128"/>
    <mergeCell ref="V128:X128"/>
    <mergeCell ref="AD130:AE130"/>
    <mergeCell ref="AF130:AM130"/>
    <mergeCell ref="AN130:AR130"/>
    <mergeCell ref="AS130:AU130"/>
    <mergeCell ref="AW130:BB130"/>
    <mergeCell ref="N131:O131"/>
    <mergeCell ref="P131:Q131"/>
    <mergeCell ref="R131:S131"/>
    <mergeCell ref="T131:U131"/>
    <mergeCell ref="V131:X131"/>
    <mergeCell ref="AN129:AR129"/>
    <mergeCell ref="AS129:AU129"/>
    <mergeCell ref="AW129:BB129"/>
    <mergeCell ref="N130:O130"/>
    <mergeCell ref="P130:Q130"/>
    <mergeCell ref="R130:S130"/>
    <mergeCell ref="T130:U130"/>
    <mergeCell ref="V130:X130"/>
    <mergeCell ref="Y130:AA130"/>
    <mergeCell ref="AB130:AC130"/>
    <mergeCell ref="AN132:AR132"/>
    <mergeCell ref="AS132:AU132"/>
    <mergeCell ref="AW132:BB132"/>
    <mergeCell ref="N133:O133"/>
    <mergeCell ref="P133:Q133"/>
    <mergeCell ref="R133:S133"/>
    <mergeCell ref="T133:U133"/>
    <mergeCell ref="V133:X133"/>
    <mergeCell ref="Y133:AA133"/>
    <mergeCell ref="AB133:AC133"/>
    <mergeCell ref="AW131:BB131"/>
    <mergeCell ref="N132:O132"/>
    <mergeCell ref="P132:Q132"/>
    <mergeCell ref="R132:S132"/>
    <mergeCell ref="T132:U132"/>
    <mergeCell ref="V132:X132"/>
    <mergeCell ref="Y132:AA132"/>
    <mergeCell ref="AB132:AC132"/>
    <mergeCell ref="AD132:AE132"/>
    <mergeCell ref="AF132:AM132"/>
    <mergeCell ref="Y131:AA131"/>
    <mergeCell ref="AB131:AC131"/>
    <mergeCell ref="AD131:AE131"/>
    <mergeCell ref="AF131:AM131"/>
    <mergeCell ref="AN131:AR131"/>
    <mergeCell ref="AS131:AU131"/>
    <mergeCell ref="AW134:BB134"/>
    <mergeCell ref="N135:O135"/>
    <mergeCell ref="P135:Q135"/>
    <mergeCell ref="R135:S135"/>
    <mergeCell ref="T135:U135"/>
    <mergeCell ref="V135:X135"/>
    <mergeCell ref="Y135:AA135"/>
    <mergeCell ref="AB135:AC135"/>
    <mergeCell ref="AD135:AE135"/>
    <mergeCell ref="AF135:AM135"/>
    <mergeCell ref="Y134:AA134"/>
    <mergeCell ref="AB134:AC134"/>
    <mergeCell ref="AD134:AE134"/>
    <mergeCell ref="AF134:AM134"/>
    <mergeCell ref="AN134:AR134"/>
    <mergeCell ref="AS134:AU134"/>
    <mergeCell ref="AD133:AE133"/>
    <mergeCell ref="AF133:AM133"/>
    <mergeCell ref="AN133:AR133"/>
    <mergeCell ref="AS133:AU133"/>
    <mergeCell ref="AW133:BB133"/>
    <mergeCell ref="N134:O134"/>
    <mergeCell ref="P134:Q134"/>
    <mergeCell ref="R134:S134"/>
    <mergeCell ref="T134:U134"/>
    <mergeCell ref="V134:X134"/>
    <mergeCell ref="AD136:AE136"/>
    <mergeCell ref="AF136:AM136"/>
    <mergeCell ref="AN136:AR136"/>
    <mergeCell ref="AS136:AU136"/>
    <mergeCell ref="AW136:BB136"/>
    <mergeCell ref="N137:O137"/>
    <mergeCell ref="P137:Q137"/>
    <mergeCell ref="R137:S137"/>
    <mergeCell ref="T137:U137"/>
    <mergeCell ref="V137:X137"/>
    <mergeCell ref="AN135:AR135"/>
    <mergeCell ref="AS135:AU135"/>
    <mergeCell ref="AW135:BB135"/>
    <mergeCell ref="N136:O136"/>
    <mergeCell ref="P136:Q136"/>
    <mergeCell ref="R136:S136"/>
    <mergeCell ref="T136:U136"/>
    <mergeCell ref="V136:X136"/>
    <mergeCell ref="Y136:AA136"/>
    <mergeCell ref="AB136:AC136"/>
    <mergeCell ref="AN138:AR138"/>
    <mergeCell ref="AS138:AU138"/>
    <mergeCell ref="AW138:BB138"/>
    <mergeCell ref="N139:O139"/>
    <mergeCell ref="P139:Q139"/>
    <mergeCell ref="R139:S139"/>
    <mergeCell ref="T139:U139"/>
    <mergeCell ref="V139:X139"/>
    <mergeCell ref="Y139:AA139"/>
    <mergeCell ref="AB139:AC139"/>
    <mergeCell ref="AW137:BB137"/>
    <mergeCell ref="N138:O138"/>
    <mergeCell ref="P138:Q138"/>
    <mergeCell ref="R138:S138"/>
    <mergeCell ref="T138:U138"/>
    <mergeCell ref="V138:X138"/>
    <mergeCell ref="Y138:AA138"/>
    <mergeCell ref="AB138:AC138"/>
    <mergeCell ref="AD138:AE138"/>
    <mergeCell ref="AF138:AM138"/>
    <mergeCell ref="Y137:AA137"/>
    <mergeCell ref="AB137:AC137"/>
    <mergeCell ref="AD137:AE137"/>
    <mergeCell ref="AF137:AM137"/>
    <mergeCell ref="AN137:AR137"/>
    <mergeCell ref="AS137:AU137"/>
    <mergeCell ref="AW140:BB140"/>
    <mergeCell ref="N141:O141"/>
    <mergeCell ref="P141:Q141"/>
    <mergeCell ref="R141:S141"/>
    <mergeCell ref="T141:U141"/>
    <mergeCell ref="V141:X141"/>
    <mergeCell ref="Y141:AA141"/>
    <mergeCell ref="AB141:AC141"/>
    <mergeCell ref="AD141:AE141"/>
    <mergeCell ref="AF141:AM141"/>
    <mergeCell ref="Y140:AA140"/>
    <mergeCell ref="AB140:AC140"/>
    <mergeCell ref="AD140:AE140"/>
    <mergeCell ref="AF140:AM140"/>
    <mergeCell ref="AN140:AR140"/>
    <mergeCell ref="AS140:AU140"/>
    <mergeCell ref="AD139:AE139"/>
    <mergeCell ref="AF139:AM139"/>
    <mergeCell ref="AN139:AR139"/>
    <mergeCell ref="AS139:AU139"/>
    <mergeCell ref="AW139:BB139"/>
    <mergeCell ref="N140:O140"/>
    <mergeCell ref="P140:Q140"/>
    <mergeCell ref="R140:S140"/>
    <mergeCell ref="T140:U140"/>
    <mergeCell ref="V140:X140"/>
    <mergeCell ref="AD142:AE142"/>
    <mergeCell ref="AF142:AM142"/>
    <mergeCell ref="AN142:AR142"/>
    <mergeCell ref="AS142:AU142"/>
    <mergeCell ref="AW142:BB142"/>
    <mergeCell ref="N143:O143"/>
    <mergeCell ref="P143:Q143"/>
    <mergeCell ref="R143:S143"/>
    <mergeCell ref="T143:U143"/>
    <mergeCell ref="V143:X143"/>
    <mergeCell ref="AN141:AR141"/>
    <mergeCell ref="AS141:AU141"/>
    <mergeCell ref="AW141:BB141"/>
    <mergeCell ref="N142:O142"/>
    <mergeCell ref="P142:Q142"/>
    <mergeCell ref="R142:S142"/>
    <mergeCell ref="T142:U142"/>
    <mergeCell ref="V142:X142"/>
    <mergeCell ref="Y142:AA142"/>
    <mergeCell ref="AB142:AC142"/>
    <mergeCell ref="AN144:AR144"/>
    <mergeCell ref="AS144:AU144"/>
    <mergeCell ref="AW144:BB144"/>
    <mergeCell ref="N145:O145"/>
    <mergeCell ref="P145:Q145"/>
    <mergeCell ref="R145:S145"/>
    <mergeCell ref="T145:U145"/>
    <mergeCell ref="V145:X145"/>
    <mergeCell ref="Y145:AA145"/>
    <mergeCell ref="AB145:AC145"/>
    <mergeCell ref="AW143:BB143"/>
    <mergeCell ref="N144:O144"/>
    <mergeCell ref="P144:Q144"/>
    <mergeCell ref="R144:S144"/>
    <mergeCell ref="T144:U144"/>
    <mergeCell ref="V144:X144"/>
    <mergeCell ref="Y144:AA144"/>
    <mergeCell ref="AB144:AC144"/>
    <mergeCell ref="AD144:AE144"/>
    <mergeCell ref="AF144:AM144"/>
    <mergeCell ref="Y143:AA143"/>
    <mergeCell ref="AB143:AC143"/>
    <mergeCell ref="AD143:AE143"/>
    <mergeCell ref="AF143:AM143"/>
    <mergeCell ref="AN143:AR143"/>
    <mergeCell ref="AS143:AU143"/>
    <mergeCell ref="AW146:BB146"/>
    <mergeCell ref="N147:O147"/>
    <mergeCell ref="P147:Q147"/>
    <mergeCell ref="R147:S147"/>
    <mergeCell ref="T147:U147"/>
    <mergeCell ref="V147:X147"/>
    <mergeCell ref="Y147:AA147"/>
    <mergeCell ref="AB147:AC147"/>
    <mergeCell ref="AD147:AE147"/>
    <mergeCell ref="AF147:AM147"/>
    <mergeCell ref="Y146:AA146"/>
    <mergeCell ref="AB146:AC146"/>
    <mergeCell ref="AD146:AE146"/>
    <mergeCell ref="AF146:AM146"/>
    <mergeCell ref="AN146:AR146"/>
    <mergeCell ref="AS146:AU146"/>
    <mergeCell ref="AD145:AE145"/>
    <mergeCell ref="AF145:AM145"/>
    <mergeCell ref="AN145:AR145"/>
    <mergeCell ref="AS145:AU145"/>
    <mergeCell ref="AW145:BB145"/>
    <mergeCell ref="N146:O146"/>
    <mergeCell ref="P146:Q146"/>
    <mergeCell ref="R146:S146"/>
    <mergeCell ref="T146:U146"/>
    <mergeCell ref="V146:X146"/>
    <mergeCell ref="AD148:AE148"/>
    <mergeCell ref="AF148:AM148"/>
    <mergeCell ref="AN148:AR148"/>
    <mergeCell ref="AS148:AU148"/>
    <mergeCell ref="AW148:BB148"/>
    <mergeCell ref="N149:O149"/>
    <mergeCell ref="P149:Q149"/>
    <mergeCell ref="R149:S149"/>
    <mergeCell ref="T149:U149"/>
    <mergeCell ref="V149:X149"/>
    <mergeCell ref="AN147:AR147"/>
    <mergeCell ref="AS147:AU147"/>
    <mergeCell ref="AW147:BB147"/>
    <mergeCell ref="N148:O148"/>
    <mergeCell ref="P148:Q148"/>
    <mergeCell ref="R148:S148"/>
    <mergeCell ref="T148:U148"/>
    <mergeCell ref="V148:X148"/>
    <mergeCell ref="Y148:AA148"/>
    <mergeCell ref="AB148:AC148"/>
    <mergeCell ref="AN150:AR150"/>
    <mergeCell ref="AS150:AU150"/>
    <mergeCell ref="AW150:BB150"/>
    <mergeCell ref="N151:O151"/>
    <mergeCell ref="P151:Q151"/>
    <mergeCell ref="R151:S151"/>
    <mergeCell ref="T151:U151"/>
    <mergeCell ref="V151:X151"/>
    <mergeCell ref="Y151:AA151"/>
    <mergeCell ref="AB151:AC151"/>
    <mergeCell ref="AW149:BB149"/>
    <mergeCell ref="N150:O150"/>
    <mergeCell ref="P150:Q150"/>
    <mergeCell ref="R150:S150"/>
    <mergeCell ref="T150:U150"/>
    <mergeCell ref="V150:X150"/>
    <mergeCell ref="Y150:AA150"/>
    <mergeCell ref="AB150:AC150"/>
    <mergeCell ref="AD150:AE150"/>
    <mergeCell ref="AF150:AM150"/>
    <mergeCell ref="Y149:AA149"/>
    <mergeCell ref="AB149:AC149"/>
    <mergeCell ref="AD149:AE149"/>
    <mergeCell ref="AF149:AM149"/>
    <mergeCell ref="AN149:AR149"/>
    <mergeCell ref="AS149:AU149"/>
    <mergeCell ref="AW152:BB152"/>
    <mergeCell ref="N153:O153"/>
    <mergeCell ref="P153:Q153"/>
    <mergeCell ref="R153:S153"/>
    <mergeCell ref="T153:U153"/>
    <mergeCell ref="V153:X153"/>
    <mergeCell ref="Y153:AA153"/>
    <mergeCell ref="AB153:AC153"/>
    <mergeCell ref="AD153:AE153"/>
    <mergeCell ref="AF153:AM153"/>
    <mergeCell ref="Y152:AA152"/>
    <mergeCell ref="AB152:AC152"/>
    <mergeCell ref="AD152:AE152"/>
    <mergeCell ref="AF152:AM152"/>
    <mergeCell ref="AN152:AR152"/>
    <mergeCell ref="AS152:AU152"/>
    <mergeCell ref="AD151:AE151"/>
    <mergeCell ref="AF151:AM151"/>
    <mergeCell ref="AN151:AR151"/>
    <mergeCell ref="AS151:AU151"/>
    <mergeCell ref="AW151:BB151"/>
    <mergeCell ref="N152:O152"/>
    <mergeCell ref="P152:Q152"/>
    <mergeCell ref="R152:S152"/>
    <mergeCell ref="T152:U152"/>
    <mergeCell ref="V152:X152"/>
    <mergeCell ref="AD154:AE154"/>
    <mergeCell ref="AF154:AM154"/>
    <mergeCell ref="AN154:AR154"/>
    <mergeCell ref="AS154:AU154"/>
    <mergeCell ref="AW154:BB154"/>
    <mergeCell ref="N155:O155"/>
    <mergeCell ref="P155:Q155"/>
    <mergeCell ref="R155:S155"/>
    <mergeCell ref="T155:U155"/>
    <mergeCell ref="V155:X155"/>
    <mergeCell ref="AN153:AR153"/>
    <mergeCell ref="AS153:AU153"/>
    <mergeCell ref="AW153:BB153"/>
    <mergeCell ref="N154:O154"/>
    <mergeCell ref="P154:Q154"/>
    <mergeCell ref="R154:S154"/>
    <mergeCell ref="T154:U154"/>
    <mergeCell ref="V154:X154"/>
    <mergeCell ref="Y154:AA154"/>
    <mergeCell ref="AB154:AC154"/>
    <mergeCell ref="AN156:AR156"/>
    <mergeCell ref="AS156:AU156"/>
    <mergeCell ref="AW156:BB156"/>
    <mergeCell ref="N157:O157"/>
    <mergeCell ref="P157:Q157"/>
    <mergeCell ref="R157:S157"/>
    <mergeCell ref="T157:U157"/>
    <mergeCell ref="V157:X157"/>
    <mergeCell ref="Y157:AA157"/>
    <mergeCell ref="AB157:AC157"/>
    <mergeCell ref="AW155:BB155"/>
    <mergeCell ref="N156:O156"/>
    <mergeCell ref="P156:Q156"/>
    <mergeCell ref="R156:S156"/>
    <mergeCell ref="T156:U156"/>
    <mergeCell ref="V156:X156"/>
    <mergeCell ref="Y156:AA156"/>
    <mergeCell ref="AB156:AC156"/>
    <mergeCell ref="AD156:AE156"/>
    <mergeCell ref="AF156:AM156"/>
    <mergeCell ref="Y155:AA155"/>
    <mergeCell ref="AB155:AC155"/>
    <mergeCell ref="AD155:AE155"/>
    <mergeCell ref="AF155:AM155"/>
    <mergeCell ref="AN155:AR155"/>
    <mergeCell ref="AS155:AU155"/>
    <mergeCell ref="AW158:BB158"/>
    <mergeCell ref="N159:O159"/>
    <mergeCell ref="P159:Q159"/>
    <mergeCell ref="R159:S159"/>
    <mergeCell ref="T159:U159"/>
    <mergeCell ref="V159:X159"/>
    <mergeCell ref="Y159:AA159"/>
    <mergeCell ref="AB159:AC159"/>
    <mergeCell ref="AD159:AE159"/>
    <mergeCell ref="AF159:AM159"/>
    <mergeCell ref="Y158:AA158"/>
    <mergeCell ref="AB158:AC158"/>
    <mergeCell ref="AD158:AE158"/>
    <mergeCell ref="AF158:AM158"/>
    <mergeCell ref="AN158:AR158"/>
    <mergeCell ref="AS158:AU158"/>
    <mergeCell ref="AD157:AE157"/>
    <mergeCell ref="AF157:AM157"/>
    <mergeCell ref="AN157:AR157"/>
    <mergeCell ref="AS157:AU157"/>
    <mergeCell ref="AW157:BB157"/>
    <mergeCell ref="N158:O158"/>
    <mergeCell ref="P158:Q158"/>
    <mergeCell ref="R158:S158"/>
    <mergeCell ref="T158:U158"/>
    <mergeCell ref="V158:X158"/>
    <mergeCell ref="AD160:AE160"/>
    <mergeCell ref="AF160:AM160"/>
    <mergeCell ref="AN160:AR160"/>
    <mergeCell ref="AS160:AU160"/>
    <mergeCell ref="AW160:BB160"/>
    <mergeCell ref="N161:O161"/>
    <mergeCell ref="P161:Q161"/>
    <mergeCell ref="R161:S161"/>
    <mergeCell ref="T161:U161"/>
    <mergeCell ref="V161:X161"/>
    <mergeCell ref="AN159:AR159"/>
    <mergeCell ref="AS159:AU159"/>
    <mergeCell ref="AW159:BB159"/>
    <mergeCell ref="N160:O160"/>
    <mergeCell ref="P160:Q160"/>
    <mergeCell ref="R160:S160"/>
    <mergeCell ref="T160:U160"/>
    <mergeCell ref="V160:X160"/>
    <mergeCell ref="Y160:AA160"/>
    <mergeCell ref="AB160:AC160"/>
    <mergeCell ref="AN162:AR162"/>
    <mergeCell ref="AS162:AU162"/>
    <mergeCell ref="AW162:BB162"/>
    <mergeCell ref="N163:O163"/>
    <mergeCell ref="P163:Q163"/>
    <mergeCell ref="R163:S163"/>
    <mergeCell ref="T163:U163"/>
    <mergeCell ref="V163:X163"/>
    <mergeCell ref="Y163:AA163"/>
    <mergeCell ref="AB163:AC163"/>
    <mergeCell ref="AW161:BB161"/>
    <mergeCell ref="N162:O162"/>
    <mergeCell ref="P162:Q162"/>
    <mergeCell ref="R162:S162"/>
    <mergeCell ref="T162:U162"/>
    <mergeCell ref="V162:X162"/>
    <mergeCell ref="Y162:AA162"/>
    <mergeCell ref="AB162:AC162"/>
    <mergeCell ref="AD162:AE162"/>
    <mergeCell ref="AF162:AM162"/>
    <mergeCell ref="Y161:AA161"/>
    <mergeCell ref="AB161:AC161"/>
    <mergeCell ref="AD161:AE161"/>
    <mergeCell ref="AF161:AM161"/>
    <mergeCell ref="AN161:AR161"/>
    <mergeCell ref="AS161:AU161"/>
    <mergeCell ref="AW164:BB164"/>
    <mergeCell ref="N165:O165"/>
    <mergeCell ref="P165:Q165"/>
    <mergeCell ref="R165:S165"/>
    <mergeCell ref="T165:U165"/>
    <mergeCell ref="V165:X165"/>
    <mergeCell ref="Y165:AA165"/>
    <mergeCell ref="AB165:AC165"/>
    <mergeCell ref="AD165:AE165"/>
    <mergeCell ref="AF165:AM165"/>
    <mergeCell ref="Y164:AA164"/>
    <mergeCell ref="AB164:AC164"/>
    <mergeCell ref="AD164:AE164"/>
    <mergeCell ref="AF164:AM164"/>
    <mergeCell ref="AN164:AR164"/>
    <mergeCell ref="AS164:AU164"/>
    <mergeCell ref="AD163:AE163"/>
    <mergeCell ref="AF163:AM163"/>
    <mergeCell ref="AN163:AR163"/>
    <mergeCell ref="AS163:AU163"/>
    <mergeCell ref="AW163:BB163"/>
    <mergeCell ref="N164:O164"/>
    <mergeCell ref="P164:Q164"/>
    <mergeCell ref="R164:S164"/>
    <mergeCell ref="T164:U164"/>
    <mergeCell ref="V164:X164"/>
    <mergeCell ref="AD166:AE166"/>
    <mergeCell ref="AF166:AM166"/>
    <mergeCell ref="AN166:AR166"/>
    <mergeCell ref="AS166:AU166"/>
    <mergeCell ref="AW166:BB166"/>
    <mergeCell ref="N167:O167"/>
    <mergeCell ref="P167:Q167"/>
    <mergeCell ref="R167:S167"/>
    <mergeCell ref="T167:U167"/>
    <mergeCell ref="V167:X167"/>
    <mergeCell ref="AN165:AR165"/>
    <mergeCell ref="AS165:AU165"/>
    <mergeCell ref="AW165:BB165"/>
    <mergeCell ref="N166:O166"/>
    <mergeCell ref="P166:Q166"/>
    <mergeCell ref="R166:S166"/>
    <mergeCell ref="T166:U166"/>
    <mergeCell ref="V166:X166"/>
    <mergeCell ref="Y166:AA166"/>
    <mergeCell ref="AB166:AC166"/>
    <mergeCell ref="AN168:AR168"/>
    <mergeCell ref="AS168:AU168"/>
    <mergeCell ref="AW168:BB168"/>
    <mergeCell ref="N169:O169"/>
    <mergeCell ref="P169:Q169"/>
    <mergeCell ref="R169:S169"/>
    <mergeCell ref="T169:U169"/>
    <mergeCell ref="V169:X169"/>
    <mergeCell ref="Y169:AA169"/>
    <mergeCell ref="AB169:AC169"/>
    <mergeCell ref="AW167:BB167"/>
    <mergeCell ref="N168:O168"/>
    <mergeCell ref="P168:Q168"/>
    <mergeCell ref="R168:S168"/>
    <mergeCell ref="T168:U168"/>
    <mergeCell ref="V168:X168"/>
    <mergeCell ref="Y168:AA168"/>
    <mergeCell ref="AB168:AC168"/>
    <mergeCell ref="AD168:AE168"/>
    <mergeCell ref="AF168:AM168"/>
    <mergeCell ref="Y167:AA167"/>
    <mergeCell ref="AB167:AC167"/>
    <mergeCell ref="AD167:AE167"/>
    <mergeCell ref="AF167:AM167"/>
    <mergeCell ref="AN167:AR167"/>
    <mergeCell ref="AS167:AU167"/>
    <mergeCell ref="AW170:BB170"/>
    <mergeCell ref="N171:O171"/>
    <mergeCell ref="P171:Q171"/>
    <mergeCell ref="R171:S171"/>
    <mergeCell ref="T171:U171"/>
    <mergeCell ref="V171:X171"/>
    <mergeCell ref="Y171:AA171"/>
    <mergeCell ref="AB171:AC171"/>
    <mergeCell ref="AD171:AE171"/>
    <mergeCell ref="AF171:AM171"/>
    <mergeCell ref="Y170:AA170"/>
    <mergeCell ref="AB170:AC170"/>
    <mergeCell ref="AD170:AE170"/>
    <mergeCell ref="AF170:AM170"/>
    <mergeCell ref="AN170:AR170"/>
    <mergeCell ref="AS170:AU170"/>
    <mergeCell ref="AD169:AE169"/>
    <mergeCell ref="AF169:AM169"/>
    <mergeCell ref="AN169:AR169"/>
    <mergeCell ref="AS169:AU169"/>
    <mergeCell ref="AW169:BB169"/>
    <mergeCell ref="N170:O170"/>
    <mergeCell ref="P170:Q170"/>
    <mergeCell ref="R170:S170"/>
    <mergeCell ref="T170:U170"/>
    <mergeCell ref="V170:X170"/>
    <mergeCell ref="AD172:AE172"/>
    <mergeCell ref="AF172:AM172"/>
    <mergeCell ref="AN172:AR172"/>
    <mergeCell ref="AS172:AU172"/>
    <mergeCell ref="AW172:BB172"/>
    <mergeCell ref="N173:O173"/>
    <mergeCell ref="P173:Q173"/>
    <mergeCell ref="R173:S173"/>
    <mergeCell ref="T173:U173"/>
    <mergeCell ref="V173:X173"/>
    <mergeCell ref="AN171:AR171"/>
    <mergeCell ref="AS171:AU171"/>
    <mergeCell ref="AW171:BB171"/>
    <mergeCell ref="N172:O172"/>
    <mergeCell ref="P172:Q172"/>
    <mergeCell ref="R172:S172"/>
    <mergeCell ref="T172:U172"/>
    <mergeCell ref="V172:X172"/>
    <mergeCell ref="Y172:AA172"/>
    <mergeCell ref="AB172:AC172"/>
    <mergeCell ref="AN174:AR174"/>
    <mergeCell ref="AS174:AU174"/>
    <mergeCell ref="AW174:BB174"/>
    <mergeCell ref="N175:O175"/>
    <mergeCell ref="P175:Q175"/>
    <mergeCell ref="R175:S175"/>
    <mergeCell ref="T175:U175"/>
    <mergeCell ref="V175:X175"/>
    <mergeCell ref="Y175:AA175"/>
    <mergeCell ref="AB175:AC175"/>
    <mergeCell ref="AW173:BB173"/>
    <mergeCell ref="N174:O174"/>
    <mergeCell ref="P174:Q174"/>
    <mergeCell ref="R174:S174"/>
    <mergeCell ref="T174:U174"/>
    <mergeCell ref="V174:X174"/>
    <mergeCell ref="Y174:AA174"/>
    <mergeCell ref="AB174:AC174"/>
    <mergeCell ref="AD174:AE174"/>
    <mergeCell ref="AF174:AM174"/>
    <mergeCell ref="Y173:AA173"/>
    <mergeCell ref="AB173:AC173"/>
    <mergeCell ref="AD173:AE173"/>
    <mergeCell ref="AF173:AM173"/>
    <mergeCell ref="AN173:AR173"/>
    <mergeCell ref="AS173:AU173"/>
    <mergeCell ref="AW176:BB176"/>
    <mergeCell ref="N177:O177"/>
    <mergeCell ref="P177:Q177"/>
    <mergeCell ref="R177:S177"/>
    <mergeCell ref="T177:U177"/>
    <mergeCell ref="V177:X177"/>
    <mergeCell ref="Y177:AA177"/>
    <mergeCell ref="AB177:AC177"/>
    <mergeCell ref="AD177:AE177"/>
    <mergeCell ref="AF177:AM177"/>
    <mergeCell ref="Y176:AA176"/>
    <mergeCell ref="AB176:AC176"/>
    <mergeCell ref="AD176:AE176"/>
    <mergeCell ref="AF176:AM176"/>
    <mergeCell ref="AN176:AR176"/>
    <mergeCell ref="AS176:AU176"/>
    <mergeCell ref="AD175:AE175"/>
    <mergeCell ref="AF175:AM175"/>
    <mergeCell ref="AN175:AR175"/>
    <mergeCell ref="AS175:AU175"/>
    <mergeCell ref="AW175:BB175"/>
    <mergeCell ref="N176:O176"/>
    <mergeCell ref="P176:Q176"/>
    <mergeCell ref="R176:S176"/>
    <mergeCell ref="T176:U176"/>
    <mergeCell ref="V176:X176"/>
    <mergeCell ref="AD178:AE178"/>
    <mergeCell ref="AF178:AM178"/>
    <mergeCell ref="AN178:AR178"/>
    <mergeCell ref="AS178:AU178"/>
    <mergeCell ref="AW178:BB178"/>
    <mergeCell ref="N179:O179"/>
    <mergeCell ref="P179:Q179"/>
    <mergeCell ref="R179:S179"/>
    <mergeCell ref="T179:U179"/>
    <mergeCell ref="V179:X179"/>
    <mergeCell ref="AN177:AR177"/>
    <mergeCell ref="AS177:AU177"/>
    <mergeCell ref="AW177:BB177"/>
    <mergeCell ref="N178:O178"/>
    <mergeCell ref="P178:Q178"/>
    <mergeCell ref="R178:S178"/>
    <mergeCell ref="T178:U178"/>
    <mergeCell ref="V178:X178"/>
    <mergeCell ref="Y178:AA178"/>
    <mergeCell ref="AB178:AC178"/>
    <mergeCell ref="AN180:AR180"/>
    <mergeCell ref="AS180:AU180"/>
    <mergeCell ref="AW180:BB180"/>
    <mergeCell ref="N181:O181"/>
    <mergeCell ref="P181:Q181"/>
    <mergeCell ref="R181:S181"/>
    <mergeCell ref="T181:U181"/>
    <mergeCell ref="V181:X181"/>
    <mergeCell ref="Y181:AA181"/>
    <mergeCell ref="AB181:AC181"/>
    <mergeCell ref="AW179:BB179"/>
    <mergeCell ref="N180:O180"/>
    <mergeCell ref="P180:Q180"/>
    <mergeCell ref="R180:S180"/>
    <mergeCell ref="T180:U180"/>
    <mergeCell ref="V180:X180"/>
    <mergeCell ref="Y180:AA180"/>
    <mergeCell ref="AB180:AC180"/>
    <mergeCell ref="AD180:AE180"/>
    <mergeCell ref="AF180:AM180"/>
    <mergeCell ref="Y179:AA179"/>
    <mergeCell ref="AB179:AC179"/>
    <mergeCell ref="AD179:AE179"/>
    <mergeCell ref="AF179:AM179"/>
    <mergeCell ref="AN179:AR179"/>
    <mergeCell ref="AS179:AU179"/>
    <mergeCell ref="AW182:BB182"/>
    <mergeCell ref="N183:O183"/>
    <mergeCell ref="P183:Q183"/>
    <mergeCell ref="R183:S183"/>
    <mergeCell ref="T183:U183"/>
    <mergeCell ref="V183:X183"/>
    <mergeCell ref="Y183:AA183"/>
    <mergeCell ref="AB183:AC183"/>
    <mergeCell ref="AD183:AE183"/>
    <mergeCell ref="AF183:AM183"/>
    <mergeCell ref="Y182:AA182"/>
    <mergeCell ref="AB182:AC182"/>
    <mergeCell ref="AD182:AE182"/>
    <mergeCell ref="AF182:AM182"/>
    <mergeCell ref="AN182:AR182"/>
    <mergeCell ref="AS182:AU182"/>
    <mergeCell ref="AD181:AE181"/>
    <mergeCell ref="AF181:AM181"/>
    <mergeCell ref="AN181:AR181"/>
    <mergeCell ref="AS181:AU181"/>
    <mergeCell ref="AW181:BB181"/>
    <mergeCell ref="N182:O182"/>
    <mergeCell ref="P182:Q182"/>
    <mergeCell ref="R182:S182"/>
    <mergeCell ref="T182:U182"/>
    <mergeCell ref="V182:X182"/>
    <mergeCell ref="AD184:AE184"/>
    <mergeCell ref="AF184:AM184"/>
    <mergeCell ref="AN184:AR184"/>
    <mergeCell ref="AS184:AU184"/>
    <mergeCell ref="AW184:BB184"/>
    <mergeCell ref="N185:O185"/>
    <mergeCell ref="P185:Q185"/>
    <mergeCell ref="R185:S185"/>
    <mergeCell ref="T185:U185"/>
    <mergeCell ref="V185:X185"/>
    <mergeCell ref="AN183:AR183"/>
    <mergeCell ref="AS183:AU183"/>
    <mergeCell ref="AW183:BB183"/>
    <mergeCell ref="N184:O184"/>
    <mergeCell ref="P184:Q184"/>
    <mergeCell ref="R184:S184"/>
    <mergeCell ref="T184:U184"/>
    <mergeCell ref="V184:X184"/>
    <mergeCell ref="Y184:AA184"/>
    <mergeCell ref="AB184:AC184"/>
    <mergeCell ref="AN186:AR186"/>
    <mergeCell ref="AS186:AU186"/>
    <mergeCell ref="AW186:BB186"/>
    <mergeCell ref="N187:O187"/>
    <mergeCell ref="P187:Q187"/>
    <mergeCell ref="R187:S187"/>
    <mergeCell ref="T187:U187"/>
    <mergeCell ref="V187:X187"/>
    <mergeCell ref="Y187:AA187"/>
    <mergeCell ref="AB187:AC187"/>
    <mergeCell ref="AW185:BB185"/>
    <mergeCell ref="N186:O186"/>
    <mergeCell ref="P186:Q186"/>
    <mergeCell ref="R186:S186"/>
    <mergeCell ref="T186:U186"/>
    <mergeCell ref="V186:X186"/>
    <mergeCell ref="Y186:AA186"/>
    <mergeCell ref="AB186:AC186"/>
    <mergeCell ref="AD186:AE186"/>
    <mergeCell ref="AF186:AM186"/>
    <mergeCell ref="Y185:AA185"/>
    <mergeCell ref="AB185:AC185"/>
    <mergeCell ref="AD185:AE185"/>
    <mergeCell ref="AF185:AM185"/>
    <mergeCell ref="AN185:AR185"/>
    <mergeCell ref="AS185:AU185"/>
    <mergeCell ref="AW188:BB188"/>
    <mergeCell ref="N189:O189"/>
    <mergeCell ref="P189:Q189"/>
    <mergeCell ref="R189:S189"/>
    <mergeCell ref="T189:U189"/>
    <mergeCell ref="V189:X189"/>
    <mergeCell ref="Y189:AA189"/>
    <mergeCell ref="AB189:AC189"/>
    <mergeCell ref="AD189:AE189"/>
    <mergeCell ref="AF189:AM189"/>
    <mergeCell ref="Y188:AA188"/>
    <mergeCell ref="AB188:AC188"/>
    <mergeCell ref="AD188:AE188"/>
    <mergeCell ref="AF188:AM188"/>
    <mergeCell ref="AN188:AR188"/>
    <mergeCell ref="AS188:AU188"/>
    <mergeCell ref="AD187:AE187"/>
    <mergeCell ref="AF187:AM187"/>
    <mergeCell ref="AN187:AR187"/>
    <mergeCell ref="AS187:AU187"/>
    <mergeCell ref="AW187:BB187"/>
    <mergeCell ref="N188:O188"/>
    <mergeCell ref="P188:Q188"/>
    <mergeCell ref="R188:S188"/>
    <mergeCell ref="T188:U188"/>
    <mergeCell ref="V188:X188"/>
    <mergeCell ref="AD190:AE190"/>
    <mergeCell ref="AF190:AM190"/>
    <mergeCell ref="AN190:AR190"/>
    <mergeCell ref="AS190:AU190"/>
    <mergeCell ref="AW190:BB190"/>
    <mergeCell ref="N191:O191"/>
    <mergeCell ref="P191:Q191"/>
    <mergeCell ref="R191:S191"/>
    <mergeCell ref="T191:U191"/>
    <mergeCell ref="V191:X191"/>
    <mergeCell ref="AN189:AR189"/>
    <mergeCell ref="AS189:AU189"/>
    <mergeCell ref="AW189:BB189"/>
    <mergeCell ref="N190:O190"/>
    <mergeCell ref="P190:Q190"/>
    <mergeCell ref="R190:S190"/>
    <mergeCell ref="T190:U190"/>
    <mergeCell ref="V190:X190"/>
    <mergeCell ref="Y190:AA190"/>
    <mergeCell ref="AB190:AC190"/>
    <mergeCell ref="AN192:AR192"/>
    <mergeCell ref="AS192:AU192"/>
    <mergeCell ref="AW192:BB192"/>
    <mergeCell ref="N193:O193"/>
    <mergeCell ref="P193:Q193"/>
    <mergeCell ref="R193:S193"/>
    <mergeCell ref="T193:U193"/>
    <mergeCell ref="V193:X193"/>
    <mergeCell ref="Y193:AA193"/>
    <mergeCell ref="AB193:AC193"/>
    <mergeCell ref="AW191:BB191"/>
    <mergeCell ref="N192:O192"/>
    <mergeCell ref="P192:Q192"/>
    <mergeCell ref="R192:S192"/>
    <mergeCell ref="T192:U192"/>
    <mergeCell ref="V192:X192"/>
    <mergeCell ref="Y192:AA192"/>
    <mergeCell ref="AB192:AC192"/>
    <mergeCell ref="AD192:AE192"/>
    <mergeCell ref="AF192:AM192"/>
    <mergeCell ref="Y191:AA191"/>
    <mergeCell ref="AB191:AC191"/>
    <mergeCell ref="AD191:AE191"/>
    <mergeCell ref="AF191:AM191"/>
    <mergeCell ref="AN191:AR191"/>
    <mergeCell ref="AS191:AU191"/>
    <mergeCell ref="AW194:BB194"/>
    <mergeCell ref="N195:O195"/>
    <mergeCell ref="P195:Q195"/>
    <mergeCell ref="R195:S195"/>
    <mergeCell ref="T195:U195"/>
    <mergeCell ref="V195:X195"/>
    <mergeCell ref="Y195:AA195"/>
    <mergeCell ref="AB195:AC195"/>
    <mergeCell ref="AD195:AE195"/>
    <mergeCell ref="AF195:AM195"/>
    <mergeCell ref="Y194:AA194"/>
    <mergeCell ref="AB194:AC194"/>
    <mergeCell ref="AD194:AE194"/>
    <mergeCell ref="AF194:AM194"/>
    <mergeCell ref="AN194:AR194"/>
    <mergeCell ref="AS194:AU194"/>
    <mergeCell ref="AD193:AE193"/>
    <mergeCell ref="AF193:AM193"/>
    <mergeCell ref="AN193:AR193"/>
    <mergeCell ref="AS193:AU193"/>
    <mergeCell ref="AW193:BB193"/>
    <mergeCell ref="N194:O194"/>
    <mergeCell ref="P194:Q194"/>
    <mergeCell ref="R194:S194"/>
    <mergeCell ref="T194:U194"/>
    <mergeCell ref="V194:X194"/>
    <mergeCell ref="AD196:AE196"/>
    <mergeCell ref="AF196:AM196"/>
    <mergeCell ref="AN196:AR196"/>
    <mergeCell ref="AS196:AU196"/>
    <mergeCell ref="AW196:BB196"/>
    <mergeCell ref="N197:O197"/>
    <mergeCell ref="P197:Q197"/>
    <mergeCell ref="R197:S197"/>
    <mergeCell ref="T197:U197"/>
    <mergeCell ref="V197:X197"/>
    <mergeCell ref="AN195:AR195"/>
    <mergeCell ref="AS195:AU195"/>
    <mergeCell ref="AW195:BB195"/>
    <mergeCell ref="N196:O196"/>
    <mergeCell ref="P196:Q196"/>
    <mergeCell ref="R196:S196"/>
    <mergeCell ref="T196:U196"/>
    <mergeCell ref="V196:X196"/>
    <mergeCell ref="Y196:AA196"/>
    <mergeCell ref="AB196:AC196"/>
    <mergeCell ref="AN198:AR198"/>
    <mergeCell ref="AS198:AU198"/>
    <mergeCell ref="AW198:BB198"/>
    <mergeCell ref="N199:O199"/>
    <mergeCell ref="P199:Q199"/>
    <mergeCell ref="R199:S199"/>
    <mergeCell ref="T199:U199"/>
    <mergeCell ref="V199:X199"/>
    <mergeCell ref="Y199:AA199"/>
    <mergeCell ref="AB199:AC199"/>
    <mergeCell ref="AW197:BB197"/>
    <mergeCell ref="N198:O198"/>
    <mergeCell ref="P198:Q198"/>
    <mergeCell ref="R198:S198"/>
    <mergeCell ref="T198:U198"/>
    <mergeCell ref="V198:X198"/>
    <mergeCell ref="Y198:AA198"/>
    <mergeCell ref="AB198:AC198"/>
    <mergeCell ref="AD198:AE198"/>
    <mergeCell ref="AF198:AM198"/>
    <mergeCell ref="Y197:AA197"/>
    <mergeCell ref="AB197:AC197"/>
    <mergeCell ref="AD197:AE197"/>
    <mergeCell ref="AF197:AM197"/>
    <mergeCell ref="AN197:AR197"/>
    <mergeCell ref="AS197:AU197"/>
    <mergeCell ref="AW200:BB200"/>
    <mergeCell ref="N201:O201"/>
    <mergeCell ref="P201:Q201"/>
    <mergeCell ref="R201:S201"/>
    <mergeCell ref="T201:U201"/>
    <mergeCell ref="V201:X201"/>
    <mergeCell ref="Y201:AA201"/>
    <mergeCell ref="AB201:AC201"/>
    <mergeCell ref="AD201:AE201"/>
    <mergeCell ref="AF201:AM201"/>
    <mergeCell ref="Y200:AA200"/>
    <mergeCell ref="AB200:AC200"/>
    <mergeCell ref="AD200:AE200"/>
    <mergeCell ref="AF200:AM200"/>
    <mergeCell ref="AN200:AR200"/>
    <mergeCell ref="AS200:AU200"/>
    <mergeCell ref="AD199:AE199"/>
    <mergeCell ref="AF199:AM199"/>
    <mergeCell ref="AN199:AR199"/>
    <mergeCell ref="AS199:AU199"/>
    <mergeCell ref="AW199:BB199"/>
    <mergeCell ref="N200:O200"/>
    <mergeCell ref="P200:Q200"/>
    <mergeCell ref="R200:S200"/>
    <mergeCell ref="T200:U200"/>
    <mergeCell ref="V200:X200"/>
    <mergeCell ref="AD202:AE202"/>
    <mergeCell ref="AF202:AM202"/>
    <mergeCell ref="AN202:AR202"/>
    <mergeCell ref="AS202:AU202"/>
    <mergeCell ref="AW202:BB202"/>
    <mergeCell ref="N203:O203"/>
    <mergeCell ref="P203:Q203"/>
    <mergeCell ref="R203:S203"/>
    <mergeCell ref="T203:U203"/>
    <mergeCell ref="V203:X203"/>
    <mergeCell ref="AN201:AR201"/>
    <mergeCell ref="AS201:AU201"/>
    <mergeCell ref="AW201:BB201"/>
    <mergeCell ref="N202:O202"/>
    <mergeCell ref="P202:Q202"/>
    <mergeCell ref="R202:S202"/>
    <mergeCell ref="T202:U202"/>
    <mergeCell ref="V202:X202"/>
    <mergeCell ref="Y202:AA202"/>
    <mergeCell ref="AB202:AC202"/>
    <mergeCell ref="AN204:AR204"/>
    <mergeCell ref="AS204:AU204"/>
    <mergeCell ref="AW204:BB204"/>
    <mergeCell ref="N205:O205"/>
    <mergeCell ref="P205:Q205"/>
    <mergeCell ref="R205:S205"/>
    <mergeCell ref="T205:U205"/>
    <mergeCell ref="V205:X205"/>
    <mergeCell ref="Y205:AA205"/>
    <mergeCell ref="AB205:AC205"/>
    <mergeCell ref="AW203:BB203"/>
    <mergeCell ref="N204:O204"/>
    <mergeCell ref="P204:Q204"/>
    <mergeCell ref="R204:S204"/>
    <mergeCell ref="T204:U204"/>
    <mergeCell ref="V204:X204"/>
    <mergeCell ref="Y204:AA204"/>
    <mergeCell ref="AB204:AC204"/>
    <mergeCell ref="AD204:AE204"/>
    <mergeCell ref="AF204:AM204"/>
    <mergeCell ref="Y203:AA203"/>
    <mergeCell ref="AB203:AC203"/>
    <mergeCell ref="AD203:AE203"/>
    <mergeCell ref="AF203:AM203"/>
    <mergeCell ref="AN203:AR203"/>
    <mergeCell ref="AS203:AU203"/>
    <mergeCell ref="AW206:BB206"/>
    <mergeCell ref="N207:O207"/>
    <mergeCell ref="P207:Q207"/>
    <mergeCell ref="R207:S207"/>
    <mergeCell ref="T207:U207"/>
    <mergeCell ref="V207:X207"/>
    <mergeCell ref="Y207:AA207"/>
    <mergeCell ref="AB207:AC207"/>
    <mergeCell ref="AD207:AE207"/>
    <mergeCell ref="AF207:AM207"/>
    <mergeCell ref="Y206:AA206"/>
    <mergeCell ref="AB206:AC206"/>
    <mergeCell ref="AD206:AE206"/>
    <mergeCell ref="AF206:AM206"/>
    <mergeCell ref="AN206:AR206"/>
    <mergeCell ref="AS206:AU206"/>
    <mergeCell ref="AD205:AE205"/>
    <mergeCell ref="AF205:AM205"/>
    <mergeCell ref="AN205:AR205"/>
    <mergeCell ref="AS205:AU205"/>
    <mergeCell ref="AW205:BB205"/>
    <mergeCell ref="N206:O206"/>
    <mergeCell ref="P206:Q206"/>
    <mergeCell ref="R206:S206"/>
    <mergeCell ref="T206:U206"/>
    <mergeCell ref="V206:X206"/>
    <mergeCell ref="AD208:AE208"/>
    <mergeCell ref="AF208:AM208"/>
    <mergeCell ref="AN208:AR208"/>
    <mergeCell ref="AS208:AU208"/>
    <mergeCell ref="AW208:BB208"/>
    <mergeCell ref="N209:O209"/>
    <mergeCell ref="P209:Q209"/>
    <mergeCell ref="R209:S209"/>
    <mergeCell ref="T209:U209"/>
    <mergeCell ref="V209:X209"/>
    <mergeCell ref="AN207:AR207"/>
    <mergeCell ref="AS207:AU207"/>
    <mergeCell ref="AW207:BB207"/>
    <mergeCell ref="N208:O208"/>
    <mergeCell ref="P208:Q208"/>
    <mergeCell ref="R208:S208"/>
    <mergeCell ref="T208:U208"/>
    <mergeCell ref="V208:X208"/>
    <mergeCell ref="Y208:AA208"/>
    <mergeCell ref="AB208:AC208"/>
    <mergeCell ref="AN210:AR210"/>
    <mergeCell ref="AS210:AU210"/>
    <mergeCell ref="AW210:BB210"/>
    <mergeCell ref="N211:O211"/>
    <mergeCell ref="P211:Q211"/>
    <mergeCell ref="R211:S211"/>
    <mergeCell ref="T211:U211"/>
    <mergeCell ref="V211:X211"/>
    <mergeCell ref="Y211:AA211"/>
    <mergeCell ref="AB211:AC211"/>
    <mergeCell ref="AW209:BB209"/>
    <mergeCell ref="N210:O210"/>
    <mergeCell ref="P210:Q210"/>
    <mergeCell ref="R210:S210"/>
    <mergeCell ref="T210:U210"/>
    <mergeCell ref="V210:X210"/>
    <mergeCell ref="Y210:AA210"/>
    <mergeCell ref="AB210:AC210"/>
    <mergeCell ref="AD210:AE210"/>
    <mergeCell ref="AF210:AM210"/>
    <mergeCell ref="Y209:AA209"/>
    <mergeCell ref="AB209:AC209"/>
    <mergeCell ref="AD209:AE209"/>
    <mergeCell ref="AF209:AM209"/>
    <mergeCell ref="AN209:AR209"/>
    <mergeCell ref="AS209:AU209"/>
    <mergeCell ref="AW212:BB212"/>
    <mergeCell ref="N213:O213"/>
    <mergeCell ref="P213:Q213"/>
    <mergeCell ref="R213:S213"/>
    <mergeCell ref="T213:U213"/>
    <mergeCell ref="V213:X213"/>
    <mergeCell ref="Y213:AA213"/>
    <mergeCell ref="AB213:AC213"/>
    <mergeCell ref="AD213:AE213"/>
    <mergeCell ref="AF213:AM213"/>
    <mergeCell ref="Y212:AA212"/>
    <mergeCell ref="AB212:AC212"/>
    <mergeCell ref="AD212:AE212"/>
    <mergeCell ref="AF212:AM212"/>
    <mergeCell ref="AN212:AR212"/>
    <mergeCell ref="AS212:AU212"/>
    <mergeCell ref="AD211:AE211"/>
    <mergeCell ref="AF211:AM211"/>
    <mergeCell ref="AN211:AR211"/>
    <mergeCell ref="AS211:AU211"/>
    <mergeCell ref="AW211:BB211"/>
    <mergeCell ref="N212:O212"/>
    <mergeCell ref="P212:Q212"/>
    <mergeCell ref="R212:S212"/>
    <mergeCell ref="T212:U212"/>
    <mergeCell ref="V212:X212"/>
    <mergeCell ref="AD214:AE214"/>
    <mergeCell ref="AF214:AM214"/>
    <mergeCell ref="AN214:AR214"/>
    <mergeCell ref="AS214:AU214"/>
    <mergeCell ref="AW214:BB214"/>
    <mergeCell ref="N215:O215"/>
    <mergeCell ref="P215:Q215"/>
    <mergeCell ref="R215:S215"/>
    <mergeCell ref="T215:U215"/>
    <mergeCell ref="V215:X215"/>
    <mergeCell ref="AN213:AR213"/>
    <mergeCell ref="AS213:AU213"/>
    <mergeCell ref="AW213:BB213"/>
    <mergeCell ref="N214:O214"/>
    <mergeCell ref="P214:Q214"/>
    <mergeCell ref="R214:S214"/>
    <mergeCell ref="T214:U214"/>
    <mergeCell ref="V214:X214"/>
    <mergeCell ref="Y214:AA214"/>
    <mergeCell ref="AB214:AC214"/>
    <mergeCell ref="AN216:AR216"/>
    <mergeCell ref="AS216:AU216"/>
    <mergeCell ref="AW216:BB216"/>
    <mergeCell ref="N217:O217"/>
    <mergeCell ref="P217:Q217"/>
    <mergeCell ref="R217:S217"/>
    <mergeCell ref="T217:U217"/>
    <mergeCell ref="V217:X217"/>
    <mergeCell ref="Y217:AA217"/>
    <mergeCell ref="AB217:AC217"/>
    <mergeCell ref="AW215:BB215"/>
    <mergeCell ref="N216:O216"/>
    <mergeCell ref="P216:Q216"/>
    <mergeCell ref="R216:S216"/>
    <mergeCell ref="T216:U216"/>
    <mergeCell ref="V216:X216"/>
    <mergeCell ref="Y216:AA216"/>
    <mergeCell ref="AB216:AC216"/>
    <mergeCell ref="AD216:AE216"/>
    <mergeCell ref="AF216:AM216"/>
    <mergeCell ref="Y215:AA215"/>
    <mergeCell ref="AB215:AC215"/>
    <mergeCell ref="AD215:AE215"/>
    <mergeCell ref="AF215:AM215"/>
    <mergeCell ref="AN215:AR215"/>
    <mergeCell ref="AS215:AU215"/>
    <mergeCell ref="AW218:BB218"/>
    <mergeCell ref="N219:O219"/>
    <mergeCell ref="P219:Q219"/>
    <mergeCell ref="R219:S219"/>
    <mergeCell ref="T219:U219"/>
    <mergeCell ref="V219:X219"/>
    <mergeCell ref="Y219:AA219"/>
    <mergeCell ref="AB219:AC219"/>
    <mergeCell ref="AD219:AE219"/>
    <mergeCell ref="AF219:AM219"/>
    <mergeCell ref="Y218:AA218"/>
    <mergeCell ref="AB218:AC218"/>
    <mergeCell ref="AD218:AE218"/>
    <mergeCell ref="AF218:AM218"/>
    <mergeCell ref="AN218:AR218"/>
    <mergeCell ref="AS218:AU218"/>
    <mergeCell ref="AD217:AE217"/>
    <mergeCell ref="AF217:AM217"/>
    <mergeCell ref="AN217:AR217"/>
    <mergeCell ref="AS217:AU217"/>
    <mergeCell ref="AW217:BB217"/>
    <mergeCell ref="N218:O218"/>
    <mergeCell ref="P218:Q218"/>
    <mergeCell ref="R218:S218"/>
    <mergeCell ref="T218:U218"/>
    <mergeCell ref="V218:X218"/>
    <mergeCell ref="AD220:AE220"/>
    <mergeCell ref="AF220:AM220"/>
    <mergeCell ref="AN220:AR220"/>
    <mergeCell ref="AS220:AU220"/>
    <mergeCell ref="AW220:BB220"/>
    <mergeCell ref="N221:O221"/>
    <mergeCell ref="P221:Q221"/>
    <mergeCell ref="R221:S221"/>
    <mergeCell ref="T221:U221"/>
    <mergeCell ref="V221:X221"/>
    <mergeCell ref="AN219:AR219"/>
    <mergeCell ref="AS219:AU219"/>
    <mergeCell ref="AW219:BB219"/>
    <mergeCell ref="N220:O220"/>
    <mergeCell ref="P220:Q220"/>
    <mergeCell ref="R220:S220"/>
    <mergeCell ref="T220:U220"/>
    <mergeCell ref="V220:X220"/>
    <mergeCell ref="Y220:AA220"/>
    <mergeCell ref="AB220:AC220"/>
    <mergeCell ref="AN222:AR222"/>
    <mergeCell ref="AS222:AU222"/>
    <mergeCell ref="AW222:BB222"/>
    <mergeCell ref="N223:O223"/>
    <mergeCell ref="P223:Q223"/>
    <mergeCell ref="R223:S223"/>
    <mergeCell ref="T223:U223"/>
    <mergeCell ref="V223:X223"/>
    <mergeCell ref="Y223:AA223"/>
    <mergeCell ref="AB223:AC223"/>
    <mergeCell ref="AW221:BB221"/>
    <mergeCell ref="N222:O222"/>
    <mergeCell ref="P222:Q222"/>
    <mergeCell ref="R222:S222"/>
    <mergeCell ref="T222:U222"/>
    <mergeCell ref="V222:X222"/>
    <mergeCell ref="Y222:AA222"/>
    <mergeCell ref="AB222:AC222"/>
    <mergeCell ref="AD222:AE222"/>
    <mergeCell ref="AF222:AM222"/>
    <mergeCell ref="Y221:AA221"/>
    <mergeCell ref="AB221:AC221"/>
    <mergeCell ref="AD221:AE221"/>
    <mergeCell ref="AF221:AM221"/>
    <mergeCell ref="AN221:AR221"/>
    <mergeCell ref="AS221:AU221"/>
    <mergeCell ref="AW224:BB224"/>
    <mergeCell ref="N225:O225"/>
    <mergeCell ref="P225:Q225"/>
    <mergeCell ref="R225:S225"/>
    <mergeCell ref="T225:U225"/>
    <mergeCell ref="V225:X225"/>
    <mergeCell ref="Y225:AA225"/>
    <mergeCell ref="AB225:AC225"/>
    <mergeCell ref="AD225:AE225"/>
    <mergeCell ref="AF225:AM225"/>
    <mergeCell ref="Y224:AA224"/>
    <mergeCell ref="AB224:AC224"/>
    <mergeCell ref="AD224:AE224"/>
    <mergeCell ref="AF224:AM224"/>
    <mergeCell ref="AN224:AR224"/>
    <mergeCell ref="AS224:AU224"/>
    <mergeCell ref="AD223:AE223"/>
    <mergeCell ref="AF223:AM223"/>
    <mergeCell ref="AN223:AR223"/>
    <mergeCell ref="AS223:AU223"/>
    <mergeCell ref="AW223:BB223"/>
    <mergeCell ref="N224:O224"/>
    <mergeCell ref="P224:Q224"/>
    <mergeCell ref="R224:S224"/>
    <mergeCell ref="T224:U224"/>
    <mergeCell ref="V224:X224"/>
    <mergeCell ref="AD226:AE226"/>
    <mergeCell ref="AF226:AM226"/>
    <mergeCell ref="AN226:AR226"/>
    <mergeCell ref="AS226:AU226"/>
    <mergeCell ref="AW226:BB226"/>
    <mergeCell ref="N227:O227"/>
    <mergeCell ref="P227:Q227"/>
    <mergeCell ref="R227:S227"/>
    <mergeCell ref="T227:U227"/>
    <mergeCell ref="V227:X227"/>
    <mergeCell ref="AN225:AR225"/>
    <mergeCell ref="AS225:AU225"/>
    <mergeCell ref="AW225:BB225"/>
    <mergeCell ref="N226:O226"/>
    <mergeCell ref="P226:Q226"/>
    <mergeCell ref="R226:S226"/>
    <mergeCell ref="T226:U226"/>
    <mergeCell ref="V226:X226"/>
    <mergeCell ref="Y226:AA226"/>
    <mergeCell ref="AB226:AC226"/>
    <mergeCell ref="AN228:AR228"/>
    <mergeCell ref="AS228:AU228"/>
    <mergeCell ref="AW228:BB228"/>
    <mergeCell ref="N229:O229"/>
    <mergeCell ref="P229:Q229"/>
    <mergeCell ref="R229:S229"/>
    <mergeCell ref="T229:U229"/>
    <mergeCell ref="V229:X229"/>
    <mergeCell ref="Y229:AA229"/>
    <mergeCell ref="AB229:AC229"/>
    <mergeCell ref="AW227:BB227"/>
    <mergeCell ref="N228:O228"/>
    <mergeCell ref="P228:Q228"/>
    <mergeCell ref="R228:S228"/>
    <mergeCell ref="T228:U228"/>
    <mergeCell ref="V228:X228"/>
    <mergeCell ref="Y228:AA228"/>
    <mergeCell ref="AB228:AC228"/>
    <mergeCell ref="AD228:AE228"/>
    <mergeCell ref="AF228:AM228"/>
    <mergeCell ref="Y227:AA227"/>
    <mergeCell ref="AB227:AC227"/>
    <mergeCell ref="AD227:AE227"/>
    <mergeCell ref="AF227:AM227"/>
    <mergeCell ref="AN227:AR227"/>
    <mergeCell ref="AS227:AU227"/>
    <mergeCell ref="AW230:BB230"/>
    <mergeCell ref="N231:O231"/>
    <mergeCell ref="P231:Q231"/>
    <mergeCell ref="R231:S231"/>
    <mergeCell ref="T231:U231"/>
    <mergeCell ref="V231:X231"/>
    <mergeCell ref="Y231:AA231"/>
    <mergeCell ref="AB231:AC231"/>
    <mergeCell ref="AD231:AE231"/>
    <mergeCell ref="AF231:AM231"/>
    <mergeCell ref="Y230:AA230"/>
    <mergeCell ref="AB230:AC230"/>
    <mergeCell ref="AD230:AE230"/>
    <mergeCell ref="AF230:AM230"/>
    <mergeCell ref="AN230:AR230"/>
    <mergeCell ref="AS230:AU230"/>
    <mergeCell ref="AD229:AE229"/>
    <mergeCell ref="AF229:AM229"/>
    <mergeCell ref="AN229:AR229"/>
    <mergeCell ref="AS229:AU229"/>
    <mergeCell ref="AW229:BB229"/>
    <mergeCell ref="N230:O230"/>
    <mergeCell ref="P230:Q230"/>
    <mergeCell ref="R230:S230"/>
    <mergeCell ref="T230:U230"/>
    <mergeCell ref="V230:X230"/>
    <mergeCell ref="AD232:AE232"/>
    <mergeCell ref="AF232:AM232"/>
    <mergeCell ref="AN232:AR232"/>
    <mergeCell ref="AS232:AU232"/>
    <mergeCell ref="AW232:BB232"/>
    <mergeCell ref="N233:O233"/>
    <mergeCell ref="P233:Q233"/>
    <mergeCell ref="R233:S233"/>
    <mergeCell ref="T233:U233"/>
    <mergeCell ref="V233:X233"/>
    <mergeCell ref="AN231:AR231"/>
    <mergeCell ref="AS231:AU231"/>
    <mergeCell ref="AW231:BB231"/>
    <mergeCell ref="N232:O232"/>
    <mergeCell ref="P232:Q232"/>
    <mergeCell ref="R232:S232"/>
    <mergeCell ref="T232:U232"/>
    <mergeCell ref="V232:X232"/>
    <mergeCell ref="Y232:AA232"/>
    <mergeCell ref="AB232:AC232"/>
    <mergeCell ref="AN234:AR234"/>
    <mergeCell ref="AS234:AU234"/>
    <mergeCell ref="AW234:BB234"/>
    <mergeCell ref="N235:O235"/>
    <mergeCell ref="P235:Q235"/>
    <mergeCell ref="R235:S235"/>
    <mergeCell ref="T235:U235"/>
    <mergeCell ref="V235:X235"/>
    <mergeCell ref="Y235:AA235"/>
    <mergeCell ref="AB235:AC235"/>
    <mergeCell ref="AW233:BB233"/>
    <mergeCell ref="N234:O234"/>
    <mergeCell ref="P234:Q234"/>
    <mergeCell ref="R234:S234"/>
    <mergeCell ref="T234:U234"/>
    <mergeCell ref="V234:X234"/>
    <mergeCell ref="Y234:AA234"/>
    <mergeCell ref="AB234:AC234"/>
    <mergeCell ref="AD234:AE234"/>
    <mergeCell ref="AF234:AM234"/>
    <mergeCell ref="Y233:AA233"/>
    <mergeCell ref="AB233:AC233"/>
    <mergeCell ref="AD233:AE233"/>
    <mergeCell ref="AF233:AM233"/>
    <mergeCell ref="AN233:AR233"/>
    <mergeCell ref="AS233:AU233"/>
    <mergeCell ref="AW236:BB236"/>
    <mergeCell ref="N237:O237"/>
    <mergeCell ref="P237:Q237"/>
    <mergeCell ref="R237:S237"/>
    <mergeCell ref="T237:U237"/>
    <mergeCell ref="V237:X237"/>
    <mergeCell ref="Y237:AA237"/>
    <mergeCell ref="AB237:AC237"/>
    <mergeCell ref="AD237:AE237"/>
    <mergeCell ref="AF237:AM237"/>
    <mergeCell ref="Y236:AA236"/>
    <mergeCell ref="AB236:AC236"/>
    <mergeCell ref="AD236:AE236"/>
    <mergeCell ref="AF236:AM236"/>
    <mergeCell ref="AN236:AR236"/>
    <mergeCell ref="AS236:AU236"/>
    <mergeCell ref="AD235:AE235"/>
    <mergeCell ref="AF235:AM235"/>
    <mergeCell ref="AN235:AR235"/>
    <mergeCell ref="AS235:AU235"/>
    <mergeCell ref="AW235:BB235"/>
    <mergeCell ref="N236:O236"/>
    <mergeCell ref="P236:Q236"/>
    <mergeCell ref="R236:S236"/>
    <mergeCell ref="T236:U236"/>
    <mergeCell ref="V236:X236"/>
    <mergeCell ref="AD238:AE238"/>
    <mergeCell ref="AF238:AM238"/>
    <mergeCell ref="AN238:AR238"/>
    <mergeCell ref="AS238:AU238"/>
    <mergeCell ref="AW238:BB238"/>
    <mergeCell ref="N239:O239"/>
    <mergeCell ref="P239:Q239"/>
    <mergeCell ref="R239:S239"/>
    <mergeCell ref="T239:U239"/>
    <mergeCell ref="V239:X239"/>
    <mergeCell ref="AN237:AR237"/>
    <mergeCell ref="AS237:AU237"/>
    <mergeCell ref="AW237:BB237"/>
    <mergeCell ref="N238:O238"/>
    <mergeCell ref="P238:Q238"/>
    <mergeCell ref="R238:S238"/>
    <mergeCell ref="T238:U238"/>
    <mergeCell ref="V238:X238"/>
    <mergeCell ref="Y238:AA238"/>
    <mergeCell ref="AB238:AC238"/>
    <mergeCell ref="W241:X241"/>
    <mergeCell ref="Y241:Z241"/>
    <mergeCell ref="AN241:AO241"/>
    <mergeCell ref="AP241:AQ241"/>
    <mergeCell ref="AZ241:BB241"/>
    <mergeCell ref="AW239:BB239"/>
    <mergeCell ref="W240:X240"/>
    <mergeCell ref="Y240:Z240"/>
    <mergeCell ref="AN240:AO240"/>
    <mergeCell ref="AP240:AQ240"/>
    <mergeCell ref="AZ240:BB240"/>
    <mergeCell ref="Y239:AA239"/>
    <mergeCell ref="AB239:AC239"/>
    <mergeCell ref="AD239:AE239"/>
    <mergeCell ref="AF239:AM239"/>
    <mergeCell ref="AN239:AR239"/>
    <mergeCell ref="AS239:AU2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RESUMEN</vt:lpstr>
      <vt:lpstr>07 2017</vt:lpstr>
      <vt:lpstr>MES 07</vt:lpstr>
      <vt:lpstr>06 2017 EJEC V2</vt:lpstr>
      <vt:lpstr>06 2017 MES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Yineth Montenegro</cp:lastModifiedBy>
  <cp:lastPrinted>2017-08-02T20:51:34Z</cp:lastPrinted>
  <dcterms:created xsi:type="dcterms:W3CDTF">1999-01-28T17:30:06Z</dcterms:created>
  <dcterms:modified xsi:type="dcterms:W3CDTF">2017-08-02T20:52:37Z</dcterms:modified>
</cp:coreProperties>
</file>