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PORTES FINANCIERA ESCANER\SOPORTES PPTO 2018\15-INFORMES\01-Mensual WEB\WEB\3_EJECUCIÓN MENSUAL Y ACUMULADA 2018\"/>
    </mc:Choice>
  </mc:AlternateContent>
  <bookViews>
    <workbookView xWindow="0" yWindow="0" windowWidth="28800" windowHeight="12435"/>
  </bookViews>
  <sheets>
    <sheet name="EJECUC_ENE" sheetId="1" r:id="rId1"/>
  </sheets>
  <definedNames>
    <definedName name="_xlnm.Print_Area" localSheetId="0">EJECUC_ENE!$A$1:$N$207</definedName>
    <definedName name="_xlnm.Print_Titles" localSheetId="0">EJECUC_ENE!$9:$9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6" i="1" l="1"/>
  <c r="K206" i="1"/>
  <c r="L206" i="1" s="1"/>
  <c r="I206" i="1"/>
  <c r="N205" i="1"/>
  <c r="M205" i="1"/>
  <c r="K205" i="1"/>
  <c r="J205" i="1"/>
  <c r="I205" i="1"/>
  <c r="H205" i="1"/>
  <c r="L205" i="1" s="1"/>
  <c r="D205" i="1"/>
  <c r="C205" i="1"/>
  <c r="B205" i="1"/>
  <c r="N204" i="1"/>
  <c r="M204" i="1"/>
  <c r="L204" i="1"/>
  <c r="K204" i="1"/>
  <c r="J204" i="1"/>
  <c r="I204" i="1"/>
  <c r="H204" i="1"/>
  <c r="D204" i="1"/>
  <c r="C204" i="1"/>
  <c r="B204" i="1"/>
  <c r="N203" i="1"/>
  <c r="M203" i="1"/>
  <c r="K203" i="1"/>
  <c r="L203" i="1" s="1"/>
  <c r="J203" i="1"/>
  <c r="I203" i="1"/>
  <c r="H203" i="1"/>
  <c r="D203" i="1"/>
  <c r="C203" i="1"/>
  <c r="B203" i="1"/>
  <c r="N202" i="1"/>
  <c r="M202" i="1"/>
  <c r="K202" i="1"/>
  <c r="L202" i="1" s="1"/>
  <c r="J202" i="1"/>
  <c r="I202" i="1"/>
  <c r="H202" i="1"/>
  <c r="D202" i="1"/>
  <c r="C202" i="1"/>
  <c r="B202" i="1"/>
  <c r="N201" i="1"/>
  <c r="N206" i="1" s="1"/>
  <c r="M201" i="1"/>
  <c r="K201" i="1"/>
  <c r="J201" i="1"/>
  <c r="J206" i="1" s="1"/>
  <c r="I201" i="1"/>
  <c r="H201" i="1"/>
  <c r="H206" i="1" s="1"/>
  <c r="D201" i="1"/>
  <c r="C201" i="1"/>
  <c r="B201" i="1"/>
  <c r="N197" i="1"/>
  <c r="M197" i="1"/>
  <c r="K197" i="1"/>
  <c r="L197" i="1" s="1"/>
  <c r="J197" i="1"/>
  <c r="I197" i="1"/>
  <c r="H197" i="1"/>
  <c r="L201" i="1" l="1"/>
  <c r="L196" i="1" l="1"/>
  <c r="L195" i="1"/>
  <c r="L194" i="1"/>
  <c r="L193" i="1"/>
  <c r="L192" i="1"/>
  <c r="L191" i="1"/>
  <c r="L190" i="1"/>
  <c r="L189" i="1"/>
  <c r="L188" i="1"/>
  <c r="L187" i="1"/>
  <c r="L186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N16" i="1"/>
  <c r="N20" i="1"/>
  <c r="N22" i="1"/>
  <c r="N29" i="1"/>
  <c r="N32" i="1"/>
  <c r="N35" i="1"/>
  <c r="N34" i="1" s="1"/>
  <c r="N41" i="1"/>
  <c r="N53" i="1"/>
  <c r="N52" i="1" s="1"/>
  <c r="N58" i="1"/>
  <c r="N62" i="1"/>
  <c r="N66" i="1"/>
  <c r="N69" i="1"/>
  <c r="N78" i="1"/>
  <c r="N87" i="1"/>
  <c r="N92" i="1"/>
  <c r="N95" i="1"/>
  <c r="N101" i="1"/>
  <c r="N105" i="1"/>
  <c r="N108" i="1"/>
  <c r="N112" i="1"/>
  <c r="N116" i="1"/>
  <c r="N118" i="1"/>
  <c r="N126" i="1"/>
  <c r="N125" i="1" s="1"/>
  <c r="N129" i="1"/>
  <c r="N128" i="1" s="1"/>
  <c r="N136" i="1"/>
  <c r="N133" i="1" s="1"/>
  <c r="N146" i="1"/>
  <c r="N134" i="1" s="1"/>
  <c r="N165" i="1"/>
  <c r="N171" i="1"/>
  <c r="N181" i="1"/>
  <c r="N186" i="1"/>
  <c r="N193" i="1"/>
  <c r="N191" i="1" s="1"/>
  <c r="N194" i="1"/>
  <c r="N192" i="1" s="1"/>
  <c r="M194" i="1"/>
  <c r="M192" i="1" s="1"/>
  <c r="M158" i="1" s="1"/>
  <c r="K194" i="1"/>
  <c r="K192" i="1" s="1"/>
  <c r="K158" i="1" s="1"/>
  <c r="J194" i="1"/>
  <c r="J192" i="1" s="1"/>
  <c r="J158" i="1" s="1"/>
  <c r="I194" i="1"/>
  <c r="I192" i="1" s="1"/>
  <c r="I158" i="1" s="1"/>
  <c r="H194" i="1"/>
  <c r="H192" i="1" s="1"/>
  <c r="H158" i="1" s="1"/>
  <c r="M193" i="1"/>
  <c r="M191" i="1" s="1"/>
  <c r="K193" i="1"/>
  <c r="K191" i="1" s="1"/>
  <c r="J193" i="1"/>
  <c r="J191" i="1" s="1"/>
  <c r="I193" i="1"/>
  <c r="I191" i="1" s="1"/>
  <c r="H193" i="1"/>
  <c r="H191" i="1" s="1"/>
  <c r="M129" i="1"/>
  <c r="M128" i="1" s="1"/>
  <c r="K129" i="1"/>
  <c r="K128" i="1" s="1"/>
  <c r="J129" i="1"/>
  <c r="J128" i="1" s="1"/>
  <c r="I129" i="1"/>
  <c r="I128" i="1" s="1"/>
  <c r="H129" i="1"/>
  <c r="H128" i="1" s="1"/>
  <c r="M126" i="1"/>
  <c r="M125" i="1" s="1"/>
  <c r="M123" i="1" s="1"/>
  <c r="M11" i="1" s="1"/>
  <c r="K126" i="1"/>
  <c r="K125" i="1" s="1"/>
  <c r="K123" i="1" s="1"/>
  <c r="K11" i="1" s="1"/>
  <c r="J126" i="1"/>
  <c r="J125" i="1" s="1"/>
  <c r="J123" i="1" s="1"/>
  <c r="J11" i="1" s="1"/>
  <c r="I126" i="1"/>
  <c r="I125" i="1" s="1"/>
  <c r="I123" i="1" s="1"/>
  <c r="I11" i="1" s="1"/>
  <c r="H126" i="1"/>
  <c r="H125" i="1" s="1"/>
  <c r="H123" i="1" s="1"/>
  <c r="H11" i="1" s="1"/>
  <c r="M35" i="1"/>
  <c r="K35" i="1"/>
  <c r="J35" i="1"/>
  <c r="I35" i="1"/>
  <c r="H35" i="1"/>
  <c r="M41" i="1"/>
  <c r="K41" i="1"/>
  <c r="J41" i="1"/>
  <c r="I41" i="1"/>
  <c r="H41" i="1"/>
  <c r="M165" i="1"/>
  <c r="K165" i="1"/>
  <c r="J165" i="1"/>
  <c r="I165" i="1"/>
  <c r="H165" i="1"/>
  <c r="M171" i="1"/>
  <c r="K171" i="1"/>
  <c r="J171" i="1"/>
  <c r="I171" i="1"/>
  <c r="H171" i="1"/>
  <c r="M181" i="1"/>
  <c r="K181" i="1"/>
  <c r="J181" i="1"/>
  <c r="I181" i="1"/>
  <c r="H181" i="1"/>
  <c r="M186" i="1"/>
  <c r="K186" i="1"/>
  <c r="J186" i="1"/>
  <c r="I186" i="1"/>
  <c r="H186" i="1"/>
  <c r="N164" i="1" l="1"/>
  <c r="N163" i="1" s="1"/>
  <c r="N15" i="1"/>
  <c r="N14" i="1" s="1"/>
  <c r="N180" i="1"/>
  <c r="N61" i="1"/>
  <c r="N51" i="1" s="1"/>
  <c r="N158" i="1"/>
  <c r="N124" i="1"/>
  <c r="N132" i="1"/>
  <c r="N131" i="1"/>
  <c r="N123" i="1"/>
  <c r="N179" i="1"/>
  <c r="H180" i="1"/>
  <c r="H164" i="1"/>
  <c r="H163" i="1" s="1"/>
  <c r="M180" i="1"/>
  <c r="M179" i="1" s="1"/>
  <c r="M178" i="1" s="1"/>
  <c r="J180" i="1"/>
  <c r="K180" i="1"/>
  <c r="I180" i="1"/>
  <c r="I179" i="1" s="1"/>
  <c r="I178" i="1" s="1"/>
  <c r="N162" i="1" l="1"/>
  <c r="N50" i="1"/>
  <c r="N11" i="1"/>
  <c r="N122" i="1"/>
  <c r="N12" i="1"/>
  <c r="N178" i="1"/>
  <c r="N13" i="1"/>
  <c r="K179" i="1"/>
  <c r="J179" i="1"/>
  <c r="H162" i="1"/>
  <c r="H160" i="1" s="1"/>
  <c r="H179" i="1"/>
  <c r="I164" i="1"/>
  <c r="I163" i="1" s="1"/>
  <c r="I162" i="1" s="1"/>
  <c r="I157" i="1" s="1"/>
  <c r="I161" i="1"/>
  <c r="I159" i="1"/>
  <c r="M164" i="1"/>
  <c r="M163" i="1" s="1"/>
  <c r="M162" i="1" s="1"/>
  <c r="M160" i="1" s="1"/>
  <c r="M159" i="1"/>
  <c r="M161" i="1"/>
  <c r="J164" i="1"/>
  <c r="K164" i="1"/>
  <c r="N10" i="1" l="1"/>
  <c r="N159" i="1"/>
  <c r="N161" i="1"/>
  <c r="N157" i="1"/>
  <c r="N160" i="1"/>
  <c r="H157" i="1"/>
  <c r="K163" i="1"/>
  <c r="K178" i="1"/>
  <c r="J163" i="1"/>
  <c r="J178" i="1"/>
  <c r="H178" i="1"/>
  <c r="M157" i="1"/>
  <c r="I160" i="1"/>
  <c r="M146" i="1"/>
  <c r="K146" i="1"/>
  <c r="H146" i="1"/>
  <c r="J146" i="1"/>
  <c r="I146" i="1"/>
  <c r="K159" i="1" l="1"/>
  <c r="K161" i="1"/>
  <c r="K162" i="1"/>
  <c r="J159" i="1"/>
  <c r="J161" i="1"/>
  <c r="J162" i="1"/>
  <c r="H161" i="1"/>
  <c r="H159" i="1"/>
  <c r="I136" i="1"/>
  <c r="I133" i="1" s="1"/>
  <c r="I131" i="1" s="1"/>
  <c r="I122" i="1" s="1"/>
  <c r="I134" i="1"/>
  <c r="J136" i="1"/>
  <c r="J134" i="1"/>
  <c r="M136" i="1"/>
  <c r="M133" i="1" s="1"/>
  <c r="M131" i="1" s="1"/>
  <c r="M122" i="1" s="1"/>
  <c r="M134" i="1"/>
  <c r="H136" i="1"/>
  <c r="H134" i="1"/>
  <c r="K136" i="1"/>
  <c r="K134" i="1"/>
  <c r="K157" i="1" l="1"/>
  <c r="K160" i="1"/>
  <c r="K133" i="1"/>
  <c r="J133" i="1"/>
  <c r="J157" i="1"/>
  <c r="J160" i="1"/>
  <c r="H133" i="1"/>
  <c r="M118" i="1"/>
  <c r="M116" i="1" s="1"/>
  <c r="M112" i="1" s="1"/>
  <c r="M108" i="1" s="1"/>
  <c r="M105" i="1" s="1"/>
  <c r="M101" i="1" s="1"/>
  <c r="M95" i="1" s="1"/>
  <c r="M92" i="1" s="1"/>
  <c r="M87" i="1" s="1"/>
  <c r="M78" i="1" s="1"/>
  <c r="M69" i="1" s="1"/>
  <c r="M66" i="1" s="1"/>
  <c r="M62" i="1" s="1"/>
  <c r="M61" i="1" s="1"/>
  <c r="M58" i="1" s="1"/>
  <c r="M53" i="1" s="1"/>
  <c r="M52" i="1" s="1"/>
  <c r="M51" i="1" s="1"/>
  <c r="M50" i="1" s="1"/>
  <c r="K132" i="1"/>
  <c r="K124" i="1"/>
  <c r="K118" i="1"/>
  <c r="I124" i="1"/>
  <c r="I12" i="1" s="1"/>
  <c r="I132" i="1"/>
  <c r="I118" i="1"/>
  <c r="I116" i="1" s="1"/>
  <c r="I112" i="1" s="1"/>
  <c r="I108" i="1" s="1"/>
  <c r="I105" i="1" s="1"/>
  <c r="I101" i="1" s="1"/>
  <c r="I95" i="1" s="1"/>
  <c r="I92" i="1" s="1"/>
  <c r="I87" i="1" s="1"/>
  <c r="I78" i="1" s="1"/>
  <c r="I69" i="1" s="1"/>
  <c r="I66" i="1" s="1"/>
  <c r="I62" i="1" s="1"/>
  <c r="I61" i="1" s="1"/>
  <c r="I58" i="1" s="1"/>
  <c r="I53" i="1" s="1"/>
  <c r="I52" i="1" s="1"/>
  <c r="I51" i="1" s="1"/>
  <c r="I50" i="1" s="1"/>
  <c r="H124" i="1"/>
  <c r="H132" i="1"/>
  <c r="J124" i="1"/>
  <c r="J132" i="1"/>
  <c r="J118" i="1"/>
  <c r="H118" i="1"/>
  <c r="M132" i="1"/>
  <c r="M124" i="1"/>
  <c r="M12" i="1" s="1"/>
  <c r="K116" i="1" l="1"/>
  <c r="K131" i="1"/>
  <c r="K12" i="1"/>
  <c r="J12" i="1"/>
  <c r="J116" i="1"/>
  <c r="J131" i="1"/>
  <c r="H116" i="1"/>
  <c r="H12" i="1"/>
  <c r="H131" i="1"/>
  <c r="I34" i="1"/>
  <c r="I32" i="1" s="1"/>
  <c r="I29" i="1" s="1"/>
  <c r="I22" i="1" s="1"/>
  <c r="I20" i="1" s="1"/>
  <c r="I16" i="1" s="1"/>
  <c r="I15" i="1" s="1"/>
  <c r="I14" i="1" s="1"/>
  <c r="I13" i="1" s="1"/>
  <c r="K34" i="1"/>
  <c r="J34" i="1"/>
  <c r="H34" i="1"/>
  <c r="M34" i="1"/>
  <c r="M32" i="1" s="1"/>
  <c r="M29" i="1" s="1"/>
  <c r="M22" i="1" s="1"/>
  <c r="M20" i="1" s="1"/>
  <c r="M16" i="1" s="1"/>
  <c r="M15" i="1" s="1"/>
  <c r="M14" i="1" s="1"/>
  <c r="M13" i="1" s="1"/>
  <c r="K32" i="1" l="1"/>
  <c r="K122" i="1"/>
  <c r="K112" i="1"/>
  <c r="J122" i="1"/>
  <c r="J32" i="1"/>
  <c r="J112" i="1"/>
  <c r="H122" i="1"/>
  <c r="H32" i="1"/>
  <c r="H112" i="1"/>
  <c r="I10" i="1"/>
  <c r="M10" i="1"/>
  <c r="K29" i="1" l="1"/>
  <c r="K108" i="1"/>
  <c r="J108" i="1"/>
  <c r="J29" i="1"/>
  <c r="H108" i="1"/>
  <c r="H29" i="1"/>
  <c r="K22" i="1" l="1"/>
  <c r="K105" i="1"/>
  <c r="J22" i="1"/>
  <c r="J105" i="1"/>
  <c r="H22" i="1"/>
  <c r="H105" i="1"/>
  <c r="K101" i="1" l="1"/>
  <c r="K20" i="1"/>
  <c r="J101" i="1"/>
  <c r="J20" i="1"/>
  <c r="H101" i="1"/>
  <c r="H20" i="1"/>
  <c r="K95" i="1" l="1"/>
  <c r="K16" i="1"/>
  <c r="J16" i="1"/>
  <c r="J95" i="1"/>
  <c r="H16" i="1"/>
  <c r="H95" i="1"/>
  <c r="K92" i="1" l="1"/>
  <c r="K15" i="1"/>
  <c r="J15" i="1"/>
  <c r="J92" i="1"/>
  <c r="H92" i="1"/>
  <c r="H15" i="1"/>
  <c r="K87" i="1" l="1"/>
  <c r="K14" i="1"/>
  <c r="J14" i="1"/>
  <c r="J87" i="1"/>
  <c r="H14" i="1"/>
  <c r="H87" i="1"/>
  <c r="K13" i="1" l="1"/>
  <c r="K78" i="1"/>
  <c r="J78" i="1"/>
  <c r="J13" i="1"/>
  <c r="H78" i="1"/>
  <c r="H13" i="1"/>
  <c r="K69" i="1" l="1"/>
  <c r="J69" i="1"/>
  <c r="H69" i="1"/>
  <c r="K66" i="1" l="1"/>
  <c r="J66" i="1"/>
  <c r="H66" i="1"/>
  <c r="K62" i="1" l="1"/>
  <c r="J62" i="1"/>
  <c r="H62" i="1"/>
  <c r="K61" i="1" l="1"/>
  <c r="J61" i="1"/>
  <c r="H61" i="1"/>
  <c r="K58" i="1" l="1"/>
  <c r="J58" i="1"/>
  <c r="H58" i="1"/>
  <c r="K53" i="1" l="1"/>
  <c r="J53" i="1"/>
  <c r="H53" i="1"/>
  <c r="K52" i="1" l="1"/>
  <c r="J52" i="1"/>
  <c r="H52" i="1"/>
  <c r="K51" i="1" l="1"/>
  <c r="J51" i="1"/>
  <c r="H51" i="1"/>
  <c r="K50" i="1" l="1"/>
  <c r="J50" i="1"/>
  <c r="H50" i="1"/>
  <c r="K10" i="1" l="1"/>
  <c r="J10" i="1"/>
  <c r="H10" i="1"/>
</calcChain>
</file>

<file path=xl/sharedStrings.xml><?xml version="1.0" encoding="utf-8"?>
<sst xmlns="http://schemas.openxmlformats.org/spreadsheetml/2006/main" count="1035" uniqueCount="353">
  <si>
    <t>INVERSIÓN</t>
  </si>
  <si>
    <t>FUENTE</t>
  </si>
  <si>
    <t>RECURSO</t>
  </si>
  <si>
    <t>A</t>
  </si>
  <si>
    <t>FUNCIONAMIENTO</t>
  </si>
  <si>
    <t>CSF</t>
  </si>
  <si>
    <t>10</t>
  </si>
  <si>
    <t>SSF</t>
  </si>
  <si>
    <t>GASTOS DE PERSONAL</t>
  </si>
  <si>
    <t>SUELDOS DE PERSONAL DE NOMINA</t>
  </si>
  <si>
    <t>SUELDOS</t>
  </si>
  <si>
    <t>SUELDOS DE VACACIONES</t>
  </si>
  <si>
    <t>INCAPACIDADES Y LICENCIA DE MATERNIDAD</t>
  </si>
  <si>
    <t>PRIMA TECNICA</t>
  </si>
  <si>
    <t>PRIMA TECNICA NO SALARIAL</t>
  </si>
  <si>
    <t>OTROS</t>
  </si>
  <si>
    <t>GASTOS DE REPRESENTACION</t>
  </si>
  <si>
    <t>BONIFICACION POR SERVICIOS PRESTADOS</t>
  </si>
  <si>
    <t>PRIMA DE SERVICIO</t>
  </si>
  <si>
    <t>PRIMA DE VACACIONES</t>
  </si>
  <si>
    <t>PRIMA DE NAVIDAD</t>
  </si>
  <si>
    <t>PRIMA ESPECIAL DE SERVICIOS</t>
  </si>
  <si>
    <t>HORAS EXTRAS, DIAS FESTIVOS E INDEMNIZACION POR VACACIONES</t>
  </si>
  <si>
    <t>HORAS EXTRAS</t>
  </si>
  <si>
    <t>INDEMNIZACION POR VACACIONES</t>
  </si>
  <si>
    <t>SERVICIOS PERSONALES INDIRECTOS</t>
  </si>
  <si>
    <t>HONORARIOS</t>
  </si>
  <si>
    <t>CONTRIBUCIONES INHERENTES A LA NOMINA SECTOR PRIVADO Y PUBLICO</t>
  </si>
  <si>
    <t>ADMINISTRADAS POR EL SECTOR PRIVADO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</si>
  <si>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</si>
  <si>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</si>
  <si>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</si>
  <si>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</si>
  <si>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</si>
  <si>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</si>
  <si>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</si>
  <si>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</si>
  <si>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</si>
  <si>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</si>
  <si>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</si>
  <si>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</si>
  <si>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</si>
  <si>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</si>
  <si>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</si>
  <si>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IMPUESTOS Y CONTRIBUCIONES</t>
  </si>
  <si>
    <t>IMPUESTO DE VEHICULO</t>
  </si>
  <si>
    <t>IMPUESTO PREDIAL</t>
  </si>
  <si>
    <t>VALORIZACION EDIFICACIONES</t>
  </si>
  <si>
    <t>OTROS IMPUESTOS</t>
  </si>
  <si>
    <t>MULTAS Y SANCIONES</t>
  </si>
  <si>
    <t>MULTAS</t>
  </si>
  <si>
    <t>SANCIONES</t>
  </si>
  <si>
    <t>ADQUISICION DE BIENES Y SERVICIOS</t>
  </si>
  <si>
    <t>COMPRA DE EQUIPO</t>
  </si>
  <si>
    <t>EQUIPO DE SISTEMAS</t>
  </si>
  <si>
    <t>SOFTWARE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</si>
  <si>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</si>
  <si>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</si>
  <si>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</si>
  <si>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</si>
  <si>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</si>
  <si>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</si>
  <si>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</si>
  <si>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</si>
  <si>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</si>
  <si>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</si>
  <si>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</si>
  <si>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OTROS MATERIALES Y SUMINISTROS</t>
  </si>
  <si>
    <t>MANTENIMIENTO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</si>
  <si>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</si>
  <si>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</si>
  <si>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</si>
  <si>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</si>
  <si>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</si>
  <si>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SERVICIO DE SEGURIDAD Y VIGILANCIA</t>
  </si>
  <si>
    <t>MANTENIMIENTO DE OTROS BIENES</t>
  </si>
  <si>
    <t>CORREO</t>
  </si>
  <si>
    <t>EMBALAJE Y ACARREO</t>
  </si>
  <si>
    <t>SERVICIOS DE TRANSMISION DE INFORMACION</t>
  </si>
  <si>
    <t>IMPRESOS Y PUBLICACIONES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</si>
  <si>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</si>
  <si>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</si>
  <si>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</si>
  <si>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</si>
  <si>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</si>
  <si>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</si>
  <si>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</si>
  <si>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SEGUROS</t>
  </si>
  <si>
    <t>SEGURO ACCIDENTES PERSONALES</t>
  </si>
  <si>
    <t>SEGURO RESPONSABILIDAD CIVIL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</si>
  <si>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</si>
  <si>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</si>
  <si>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</si>
  <si>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</si>
  <si>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</si>
  <si>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</si>
  <si>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</si>
  <si>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</si>
  <si>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</si>
  <si>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</si>
  <si>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OTROS GASTOS  ADQUISICION BIENES</t>
  </si>
  <si>
    <t>SERVICIOS MÉDICOS Y HOSPITALARIOS</t>
  </si>
  <si>
    <t>GASTOS DE ALIMENTACIÓN</t>
  </si>
  <si>
    <t>TRANSFERENCIAS CORRIENTES</t>
  </si>
  <si>
    <t>CUOTA DE AUDITAJE CONTRANAL</t>
  </si>
  <si>
    <t>OTRAS TRANSFERENCIAS DE PREVISION Y SEGURIDAD SOCIAL</t>
  </si>
  <si>
    <t>SEGURO DE VIDA (LEY 16/88)</t>
  </si>
  <si>
    <t>OTRAS TRANSFERENCIAS</t>
  </si>
  <si>
    <t>COMISION DE BUSQUEDA DE PERSONAS DESAPARECIDAS LEY 589 DE 2000</t>
  </si>
  <si>
    <t>CAPACITACIÓN</t>
  </si>
  <si>
    <t>FONDO PARA LA DEFENSA DE LOS DERECHOS E INTERESES COLECTIVOS -LEY 472 DE 1998.</t>
  </si>
  <si>
    <t>ACCIONES DE GRUPO</t>
  </si>
  <si>
    <t>GASTOS JUDICIALES, PERITAZGOS Y OTROS</t>
  </si>
  <si>
    <t>TIQUETES AEREOS</t>
  </si>
  <si>
    <t>FONDO ESPECIAL. COMISION NACIONAL DE BÚSQUEDA (ART. 18 LEY 971 DE 2005)</t>
  </si>
  <si>
    <t>C</t>
  </si>
  <si>
    <t>PROMOCIÓN, PROTECCIÓN Y DEFENSA DE LOS DERECHOS HUMANOS Y EL DERECHO INTERNACIONAL HUMANITARIO</t>
  </si>
  <si>
    <t>INTERSUBSECTORIAL DEFENSA Y SEGURIDAD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</si>
  <si>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</si>
  <si>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FORTALECIMIENTO DEL CONOCIMIENTO Y EXIGIBILIDAD DE LOS DERECHOS DE LAS VÍCTIMAS DEL CONFLICTO, MEDIANTE EL ACOMPAÑAMIENTO, ASESORÍA Y SEGUIMIENTO A LA LEY 1448, DEC REGLAMENTARIOS, DECRETOS LEY 4633, 4634 Y 4635 DE 2011 Y LA LEY 1719 DE 2014 NACIONAL</t>
  </si>
  <si>
    <t>POBLACIÓN VICTIMA DESPLAZADA</t>
  </si>
  <si>
    <t>CONTRATOS DE PRESTACIÓN DE SERVICIOS TÉCNICOS O PROFESIONALES</t>
  </si>
  <si>
    <t>SERVICIOS DE LOGISTICA</t>
  </si>
  <si>
    <t>POBLACIÓN VICTIMA NO DESPLAZADA</t>
  </si>
  <si>
    <t>OTROS SERVICIOS</t>
  </si>
  <si>
    <t>INTERSUBSECTORIAL GOBIERNO</t>
  </si>
  <si>
    <t>FORTALECIMIENTO DE LA GESTIÓN Y DIRECCIÓN DEL SECTOR ORGANISMOS DE CONTROL</t>
  </si>
  <si>
    <t>APROVISIONAMIENTO DE CONDICIONES FÍSICAS APROPIADAS PARA EL FUNCIONAMIENTO DEL NIVEL CENTRAL DE LA DEFENSORÍA DEL PUEBLO</t>
  </si>
  <si>
    <t>ADECUACIÓN DE LAS CONDICIONES FÍSICAS APROPIADAS PARA EL FUNCIONAMIENTO DE LAS DEFENSORÍAS DEL PUEBLO A NIVEL REGIONAL    NACIONAL</t>
  </si>
  <si>
    <t>NIVEL</t>
  </si>
  <si>
    <t>CÓDIGO RUBRO</t>
  </si>
  <si>
    <t>DESCRIPCIÓN RUBRO</t>
  </si>
  <si>
    <t>SITUACIÓN DE FONDOS</t>
  </si>
  <si>
    <t>APROPIACION
DISP. VIGENTE</t>
  </si>
  <si>
    <t>Anexo Decreto</t>
  </si>
  <si>
    <t>NACIÓN</t>
  </si>
  <si>
    <t>A-1</t>
  </si>
  <si>
    <t>A-1-0-1</t>
  </si>
  <si>
    <t>SERVICIOS PERSONALES ASOCIADOS A LA NOMINA</t>
  </si>
  <si>
    <t>A-1-0-1-1</t>
  </si>
  <si>
    <t>Desagregado</t>
  </si>
  <si>
    <t>A-1-0-1-1-1</t>
  </si>
  <si>
    <t>A-1-0-1-1-2</t>
  </si>
  <si>
    <t>A-1-0-1-1-4</t>
  </si>
  <si>
    <t>A-1-0-1-4</t>
  </si>
  <si>
    <t>A-1-0-1-4-2</t>
  </si>
  <si>
    <t>A-1-0-1-5-10</t>
  </si>
  <si>
    <t>A-1-0-1-5-1</t>
  </si>
  <si>
    <t>A-1-0-1-5-2</t>
  </si>
  <si>
    <t>A-1-0-1-5-14</t>
  </si>
  <si>
    <t>A-1-0-1-5-15</t>
  </si>
  <si>
    <t>A-1-0-1-5-16</t>
  </si>
  <si>
    <t>A-1-0-1-5-22</t>
  </si>
  <si>
    <t>A-1-0-1-9</t>
  </si>
  <si>
    <t>A-1-0-1-9-1</t>
  </si>
  <si>
    <t>A-1-0-1-9-3</t>
  </si>
  <si>
    <t>A-1-0-2</t>
  </si>
  <si>
    <t>A-1-0-2-12</t>
  </si>
  <si>
    <t>A-1-0-5</t>
  </si>
  <si>
    <t>A-1-0-5-1</t>
  </si>
  <si>
    <t>A-1-0-5-1-1</t>
  </si>
  <si>
    <t>A-1-0-5-1-2</t>
  </si>
  <si>
    <t>A-1-0-5-1-3</t>
  </si>
  <si>
    <t>A-1-0-5-1-4</t>
  </si>
  <si>
    <t>A-1-0-5-1-5</t>
  </si>
  <si>
    <t>A-1-0-5-2</t>
  </si>
  <si>
    <t>ADMINISTRADAS POR EL SECTOR PÚBLICO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</si>
  <si>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</si>
  <si>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</si>
  <si>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</si>
  <si>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</si>
  <si>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</si>
  <si>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</si>
  <si>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</si>
  <si>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</si>
  <si>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</t>
  </si>
  <si>
    <t>A-2-0</t>
  </si>
  <si>
    <t>A-2-0-3</t>
  </si>
  <si>
    <t>A-2-0-3-50</t>
  </si>
  <si>
    <t>A-2-0-3-50-2</t>
  </si>
  <si>
    <t>A-2-0-3-50-3</t>
  </si>
  <si>
    <t>A-2-0-3-50-16</t>
  </si>
  <si>
    <t>A-2-0-3-50-90</t>
  </si>
  <si>
    <t>A-2-0-3-51</t>
  </si>
  <si>
    <t>A-2-0-3-51-1</t>
  </si>
  <si>
    <t>A-2-0-3-51-2</t>
  </si>
  <si>
    <t>A-2-0-4</t>
  </si>
  <si>
    <t>A-2-0-4-1</t>
  </si>
  <si>
    <t>A-2-0-4-1-6</t>
  </si>
  <si>
    <t>A-2-0-4-1-8</t>
  </si>
  <si>
    <t>A-2-0-4-1-16</t>
  </si>
  <si>
    <t>VEHÍCULOS</t>
  </si>
  <si>
    <t>A-2-0-4-2</t>
  </si>
  <si>
    <t>A-2-0-4-2-1</t>
  </si>
  <si>
    <t>A-2-0-4-2-2</t>
  </si>
  <si>
    <t>A-2-0-4-4</t>
  </si>
  <si>
    <t>A-2-0-4-4-1</t>
  </si>
  <si>
    <t>A-2-0-4-4-6</t>
  </si>
  <si>
    <t>A-2-0-4-4-9</t>
  </si>
  <si>
    <t>A-2-0-4-4-15</t>
  </si>
  <si>
    <t>A-2-0-4-4-17</t>
  </si>
  <si>
    <t>A-2-0-4-4-18</t>
  </si>
  <si>
    <t>A-2-0-4-4-20</t>
  </si>
  <si>
    <t>A-2-0-4-4-23</t>
  </si>
  <si>
    <t>A-2-0-4-5</t>
  </si>
  <si>
    <t>A-2-0-4-5-1</t>
  </si>
  <si>
    <t>A-2-0-4-5-2</t>
  </si>
  <si>
    <t>A-2-0-4-5-5</t>
  </si>
  <si>
    <t>A-2-0-4-5-6</t>
  </si>
  <si>
    <t>A-2-0-4-5-8</t>
  </si>
  <si>
    <t>A-2-0-4-5-10</t>
  </si>
  <si>
    <t>A-2-0-4-5-12</t>
  </si>
  <si>
    <t>A-2-0-4-5-13</t>
  </si>
  <si>
    <t>MANTENIMIENTO SOFTWARE</t>
  </si>
  <si>
    <t>A-2-0-4-6</t>
  </si>
  <si>
    <t>COMUNICACIONES Y TRANSPORTE</t>
  </si>
  <si>
    <t>A-2-0-4-6-2</t>
  </si>
  <si>
    <t>A-2-0-4-6-3</t>
  </si>
  <si>
    <t>A-2-0-4-6-5</t>
  </si>
  <si>
    <t>A-2-0-4-6-8</t>
  </si>
  <si>
    <t>OTROS COMUNICACIONES Y TRANSPORTES</t>
  </si>
  <si>
    <t>A-2-0-4-7</t>
  </si>
  <si>
    <t>A-2-0-4-7-5</t>
  </si>
  <si>
    <t>A-2-0-4-7-6</t>
  </si>
  <si>
    <t>A-2-0-4-8</t>
  </si>
  <si>
    <t>SERVICIOS PÚBLICOS</t>
  </si>
  <si>
    <t>A-2-0-4-8-1</t>
  </si>
  <si>
    <t>A-2-0-4-8-2</t>
  </si>
  <si>
    <t>A-2-0-4-8-3</t>
  </si>
  <si>
    <t>A-2-0-4-8-5</t>
  </si>
  <si>
    <t>A-2-0-4-8-6</t>
  </si>
  <si>
    <t>A-2-0-4-9</t>
  </si>
  <si>
    <t>A-2-0-4-9-1</t>
  </si>
  <si>
    <t>A-2-0-4-9-8</t>
  </si>
  <si>
    <t>A-2-0-4-9-11</t>
  </si>
  <si>
    <t>A-2-0-4-10</t>
  </si>
  <si>
    <t>A-2-0-4-10-1</t>
  </si>
  <si>
    <t>A-2-0-4-10-2</t>
  </si>
  <si>
    <t>A-2-0-4-11</t>
  </si>
  <si>
    <t>A-2-0-4-11-1</t>
  </si>
  <si>
    <t>A-2-0-4-11-2</t>
  </si>
  <si>
    <t>A-2-0-4-14</t>
  </si>
  <si>
    <t xml:space="preserve">GASTOS JUDICIALES </t>
  </si>
  <si>
    <t>A-2-0-4-21</t>
  </si>
  <si>
    <t>CAPACITACIÓN, BIENESTAR SOCIAL Y ESTIMULOS</t>
  </si>
  <si>
    <t>A-2-0-4-21-1</t>
  </si>
  <si>
    <t>A-2-0-4-21-4</t>
  </si>
  <si>
    <t>A-2-0-4-21-5</t>
  </si>
  <si>
    <t>A-2-0-4-40</t>
  </si>
  <si>
    <t>A-2-0-4-40-15</t>
  </si>
  <si>
    <t>A-2-0-4-41</t>
  </si>
  <si>
    <t>OTROS GASTOS  ADQUISICION DE SERVICIOS</t>
  </si>
  <si>
    <t>A-2-0-4-41-2</t>
  </si>
  <si>
    <t>A-2-0-4-41-5</t>
  </si>
  <si>
    <t>A-2-0-4-41-13</t>
  </si>
  <si>
    <t xml:space="preserve">OTROS GASTOS POR ADQUISICIÓN DE SERVICIOS </t>
  </si>
  <si>
    <t>A-3</t>
  </si>
  <si>
    <t>A-3-2</t>
  </si>
  <si>
    <t>TRANSFERENCIAS AL SECTOR PÚBLICO</t>
  </si>
  <si>
    <t>A-3-2-1</t>
  </si>
  <si>
    <t>A-3-2-1-1</t>
  </si>
  <si>
    <t>A-3-5</t>
  </si>
  <si>
    <t>TRANSFERENCIAS DE PREVISIÓN Y SEGURIDAD SOCIAL</t>
  </si>
  <si>
    <t>A-3-5-3</t>
  </si>
  <si>
    <t>A-3-5-3-44</t>
  </si>
  <si>
    <t>A-3-6</t>
  </si>
  <si>
    <t>A-3-6-3</t>
  </si>
  <si>
    <t>DESTINATARIOS DE OTRAS TRANSFERENCIAS</t>
  </si>
  <si>
    <t>A-3-6-3-4</t>
  </si>
  <si>
    <t>A-3-6-3-7</t>
  </si>
  <si>
    <t>DEFENSORIA PÚBLICA (LEY 24 DE 1992)</t>
  </si>
  <si>
    <t>A-3-6-3-7-1</t>
  </si>
  <si>
    <t>CONTRATOS OPERADORES DE SISTEMA NACIONAL DE DEFENSORÍA PÚBLICA</t>
  </si>
  <si>
    <t>A-3-6-3-7-2</t>
  </si>
  <si>
    <t xml:space="preserve">CONTRATOS PRESTACIÓN DE SERVICIOS PROFESIONALES </t>
  </si>
  <si>
    <t>A-3-6-3-7-3</t>
  </si>
  <si>
    <t xml:space="preserve">VIÁTICOS Y GASTOS DE VIAJE AL INTERIOR </t>
  </si>
  <si>
    <t>A-3-6-3-7-4</t>
  </si>
  <si>
    <t>A-3-6-3-7-5</t>
  </si>
  <si>
    <t>A-3-6-3-7-6</t>
  </si>
  <si>
    <t>A-3-6-3-7-7</t>
  </si>
  <si>
    <t>ARRENDAMIENTOS MUEBLES</t>
  </si>
  <si>
    <t>A-3-6-3-7-8</t>
  </si>
  <si>
    <t>A-3-6-3-7-9</t>
  </si>
  <si>
    <t xml:space="preserve">OTROS GASTOS POR ADQUISICIÓN DE BIENES Y SERVICIOS </t>
  </si>
  <si>
    <t>A-3-6-3-11</t>
  </si>
  <si>
    <t>A-3-6-3-11-1</t>
  </si>
  <si>
    <t>A-3-6-3-11-2</t>
  </si>
  <si>
    <t>A-3-6-3-11-3</t>
  </si>
  <si>
    <t xml:space="preserve">FINANCIACIÓN PUBLICACIONES </t>
  </si>
  <si>
    <t>A-3-6-3-11-4</t>
  </si>
  <si>
    <t>A-3-6-3-11-5</t>
  </si>
  <si>
    <t>TIQUETES AÉREOS</t>
  </si>
  <si>
    <t>A-3-6-3-11-6</t>
  </si>
  <si>
    <t>ACTIVIDADES PARA LA PROMOCIÓN Y DIFUSIÓN DE LOS DERECHOS E INTERESES COLECTIVOS</t>
  </si>
  <si>
    <t>A-3-6-3-11-8</t>
  </si>
  <si>
    <t>CONTRATOS PRESTACÓN DE SERVICIOS PROFESIONALES</t>
  </si>
  <si>
    <t>A-3-6-3-11-9</t>
  </si>
  <si>
    <t xml:space="preserve">COMPRA DE EQUIPOS   </t>
  </si>
  <si>
    <t>A-3-6-3-11-10</t>
  </si>
  <si>
    <t>A-3-6-3-66</t>
  </si>
  <si>
    <t>C-2502</t>
  </si>
  <si>
    <t>C-2502-0100</t>
  </si>
  <si>
    <t>C-2502-0100-1</t>
  </si>
  <si>
    <t>C-2502-0100-1-0</t>
  </si>
  <si>
    <t>C-2502-0100-1-0-1</t>
  </si>
  <si>
    <t>POBLACIÓN VÍCITMA DESPLAZADA</t>
  </si>
  <si>
    <t>C-2502-0100-1-0-1-1</t>
  </si>
  <si>
    <t>C-2502-0100-1-0-1-2</t>
  </si>
  <si>
    <t>C-2502-0100-1-0-1-3</t>
  </si>
  <si>
    <t>C-2502-0100-1-0-1-4</t>
  </si>
  <si>
    <t>C-2502-0100-1-0-1-6</t>
  </si>
  <si>
    <t xml:space="preserve">SERVICIOS DE EDICIÓN IMPRESIÓN Y REPRODUCCIÓN </t>
  </si>
  <si>
    <t>C-2502-0100-1-0-2</t>
  </si>
  <si>
    <t>POBLACIÓN VÍCTIMA NO DESPLAZADA</t>
  </si>
  <si>
    <t>C-2502-0100-1-0-2-1</t>
  </si>
  <si>
    <t>C-2502-0100-1-0-2-2</t>
  </si>
  <si>
    <t>C-2502-0100-1-0-2-3</t>
  </si>
  <si>
    <t>C-2502-0100-1-0-2-4</t>
  </si>
  <si>
    <t>C-2502-0100-1-0-2-6</t>
  </si>
  <si>
    <t>C-2502-0100-1-0-2-11</t>
  </si>
  <si>
    <t>C-2502-1000</t>
  </si>
  <si>
    <t>C-2502-1000-1</t>
  </si>
  <si>
    <t>FORTALECIMIENTO DE LA CAPACIDAD TÉCNICA DE DEFENSA DE LOS OPERADORES , , NACIONAL (USAID)</t>
  </si>
  <si>
    <t>C-2502-1000-1-0</t>
  </si>
  <si>
    <t>C-2502-1000-1-0-1</t>
  </si>
  <si>
    <t>C-2502-1000-1-0-1-1</t>
  </si>
  <si>
    <t>C-2502-1000-1-0-1-2</t>
  </si>
  <si>
    <t>C-2502-1000-1-0-1-3</t>
  </si>
  <si>
    <t>C-2502-1000-1-0-1-4</t>
  </si>
  <si>
    <t>C-2502-1000-1-0-3</t>
  </si>
  <si>
    <t>C-2502-1000-1-0-3-1</t>
  </si>
  <si>
    <t>C-2502-1000-1-0-3-2</t>
  </si>
  <si>
    <t>C-2502-1000-1-0-3-3</t>
  </si>
  <si>
    <t>C-2502-1000-1-0-3-4</t>
  </si>
  <si>
    <t>C-2599</t>
  </si>
  <si>
    <t>C-2599-1000</t>
  </si>
  <si>
    <t>C-2599-1000-1</t>
  </si>
  <si>
    <t>C-2599-1000-7</t>
  </si>
  <si>
    <t>APROPIACION CON CDP</t>
  </si>
  <si>
    <t>APROPIACION DISPONIBLE</t>
  </si>
  <si>
    <t>APROPIACION COMPROMETIDA</t>
  </si>
  <si>
    <t xml:space="preserve">% EJECUCIÓN </t>
  </si>
  <si>
    <t>OBLIGACIONES</t>
  </si>
  <si>
    <t>PAGOS</t>
  </si>
  <si>
    <t>SECCION 2502  - DEFENSORÍA DEL PUEBLO</t>
  </si>
  <si>
    <t>INFORME DE EJECUCIÓN DEL PRESUPUESTO - VIGENCIA 2018</t>
  </si>
  <si>
    <t>LEY 1873 DE 2017  - DECRETO 2236 DE 2017</t>
  </si>
  <si>
    <t xml:space="preserve">FUENTE SIIF NACION </t>
  </si>
  <si>
    <t>VALORES EN PESOS</t>
  </si>
  <si>
    <t>CORTE: ENERO 31 DE 2018</t>
  </si>
  <si>
    <t>RESUMEN EJECUCIÓN PRESUPUESTAL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</si>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</sst>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2"/>
      <color theme="0"/>
      <name val="Trebuchet MS"/>
      <family val="2"/>
    </font>
    <font>
      <sz val="12"/>
      <color theme="1"/>
      <name val="Trebuchet MS"/>
      <family val="2"/>
    </font>
    <font>
      <sz val="12"/>
      <color theme="0" tint="-0.499984740745262"/>
      <name val="Trebuchet MS"/>
      <family val="2"/>
    </font>
    <font>
      <b/>
      <i/>
      <sz val="12"/>
      <color theme="0" tint="-0.499984740745262"/>
      <name val="Trebuchet MS"/>
      <family val="2"/>
    </font>
    <font>
      <b/>
      <sz val="12"/>
      <color theme="0" tint="-0.499984740745262"/>
      <name val="Trebuchet MS"/>
      <family val="2"/>
    </font>
    <font>
      <sz val="12"/>
      <name val="Trebuchet MS"/>
      <family val="2"/>
    </font>
    <font>
      <i/>
      <sz val="12"/>
      <color theme="0" tint="-0.499984740745262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BACC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4" fillId="0" borderId="0"/>
  </cellStyleXfs>
  <cellXfs count="91">
    <xf numFmtId="0" fontId="0" fillId="0" borderId="0" xfId="0"/>
    <xf numFmtId="0" fontId="3" fillId="0" borderId="0" xfId="3" applyFont="1" applyFill="1" applyBorder="1"/>
    <xf numFmtId="0" fontId="6" fillId="2" borderId="1" xfId="0" applyFont="1" applyFill="1" applyBorder="1" applyAlignment="1">
      <alignment horizontal="left" vertical="center"/>
    </xf>
    <xf numFmtId="0" fontId="6" fillId="2" borderId="1" xfId="5" applyFont="1" applyFill="1" applyBorder="1" applyAlignment="1">
      <alignment horizontal="left" vertical="center"/>
    </xf>
    <xf numFmtId="1" fontId="6" fillId="2" borderId="1" xfId="5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5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5" applyFont="1" applyFill="1" applyBorder="1" applyAlignment="1">
      <alignment horizontal="left" vertical="center"/>
    </xf>
    <xf numFmtId="1" fontId="6" fillId="3" borderId="1" xfId="5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left" vertical="center"/>
    </xf>
    <xf numFmtId="1" fontId="6" fillId="0" borderId="1" xfId="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2"/>
    </xf>
    <xf numFmtId="0" fontId="7" fillId="0" borderId="1" xfId="5" applyFont="1" applyFill="1" applyBorder="1" applyAlignment="1">
      <alignment horizontal="left" vertical="center"/>
    </xf>
    <xf numFmtId="1" fontId="7" fillId="0" borderId="1" xfId="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left" vertical="center"/>
    </xf>
    <xf numFmtId="0" fontId="7" fillId="0" borderId="1" xfId="5" applyNumberFormat="1" applyFont="1" applyFill="1" applyBorder="1" applyAlignment="1">
      <alignment horizontal="center" vertical="center"/>
    </xf>
    <xf numFmtId="14" fontId="7" fillId="0" borderId="1" xfId="5" applyNumberFormat="1" applyFont="1" applyFill="1" applyBorder="1" applyAlignment="1">
      <alignment horizontal="left" vertical="center"/>
    </xf>
    <xf numFmtId="0" fontId="8" fillId="0" borderId="1" xfId="5" applyFont="1" applyFill="1" applyBorder="1" applyAlignment="1">
      <alignment horizontal="left" vertical="center"/>
    </xf>
    <xf numFmtId="1" fontId="8" fillId="0" borderId="1" xfId="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5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left" vertical="center"/>
    </xf>
    <xf numFmtId="1" fontId="9" fillId="0" borderId="1" xfId="5" applyNumberFormat="1" applyFont="1" applyFill="1" applyBorder="1" applyAlignment="1">
      <alignment horizontal="center" vertical="center"/>
    </xf>
    <xf numFmtId="14" fontId="6" fillId="0" borderId="1" xfId="5" applyNumberFormat="1" applyFont="1" applyFill="1" applyBorder="1" applyAlignment="1">
      <alignment horizontal="left" vertical="center"/>
    </xf>
    <xf numFmtId="164" fontId="10" fillId="0" borderId="1" xfId="1" applyNumberFormat="1" applyFont="1" applyFill="1" applyBorder="1" applyAlignment="1">
      <alignment horizontal="left" vertical="center"/>
    </xf>
    <xf numFmtId="164" fontId="6" fillId="0" borderId="1" xfId="5" applyNumberFormat="1" applyFont="1" applyFill="1" applyBorder="1" applyAlignment="1">
      <alignment horizontal="left" vertical="center"/>
    </xf>
    <xf numFmtId="0" fontId="6" fillId="3" borderId="1" xfId="5" applyNumberFormat="1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7" fillId="0" borderId="1" xfId="5" applyNumberFormat="1" applyFont="1" applyFill="1" applyBorder="1" applyAlignment="1">
      <alignment horizontal="left" vertical="center"/>
    </xf>
    <xf numFmtId="0" fontId="7" fillId="0" borderId="1" xfId="5" applyFont="1" applyFill="1" applyBorder="1" applyAlignment="1">
      <alignment horizontal="center" vertical="center"/>
    </xf>
    <xf numFmtId="0" fontId="6" fillId="2" borderId="1" xfId="5" applyNumberFormat="1" applyFont="1" applyFill="1" applyBorder="1" applyAlignment="1">
      <alignment horizontal="center" vertical="center"/>
    </xf>
    <xf numFmtId="14" fontId="6" fillId="3" borderId="1" xfId="5" applyNumberFormat="1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left" vertical="center"/>
    </xf>
    <xf numFmtId="14" fontId="8" fillId="0" borderId="1" xfId="5" applyNumberFormat="1" applyFont="1" applyFill="1" applyBorder="1" applyAlignment="1">
      <alignment horizontal="left" vertical="center"/>
    </xf>
    <xf numFmtId="0" fontId="8" fillId="0" borderId="1" xfId="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indent="2"/>
    </xf>
    <xf numFmtId="0" fontId="9" fillId="0" borderId="1" xfId="5" applyNumberFormat="1" applyFont="1" applyFill="1" applyBorder="1" applyAlignment="1">
      <alignment horizontal="center" vertical="center"/>
    </xf>
    <xf numFmtId="0" fontId="6" fillId="3" borderId="1" xfId="5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9" fontId="6" fillId="2" borderId="1" xfId="2" applyFont="1" applyFill="1" applyBorder="1" applyAlignment="1">
      <alignment horizontal="center" vertical="center"/>
    </xf>
    <xf numFmtId="9" fontId="6" fillId="3" borderId="1" xfId="2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9" fontId="8" fillId="0" borderId="1" xfId="2" applyFont="1" applyFill="1" applyBorder="1" applyAlignment="1">
      <alignment horizontal="center" vertical="center"/>
    </xf>
    <xf numFmtId="9" fontId="10" fillId="0" borderId="1" xfId="2" applyFont="1" applyFill="1" applyBorder="1" applyAlignment="1">
      <alignment horizontal="center" vertical="center"/>
    </xf>
    <xf numFmtId="9" fontId="9" fillId="0" borderId="1" xfId="2" applyFont="1" applyFill="1" applyBorder="1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5" fillId="4" borderId="1" xfId="5" applyFont="1" applyFill="1" applyBorder="1" applyAlignment="1">
      <alignment horizontal="center" vertical="center"/>
    </xf>
    <xf numFmtId="0" fontId="5" fillId="4" borderId="2" xfId="5" applyFont="1" applyFill="1" applyBorder="1" applyAlignment="1">
      <alignment horizontal="center" vertical="center"/>
    </xf>
    <xf numFmtId="0" fontId="5" fillId="4" borderId="1" xfId="5" applyNumberFormat="1" applyFont="1" applyFill="1" applyBorder="1" applyAlignment="1">
      <alignment horizontal="center" vertical="center"/>
    </xf>
    <xf numFmtId="0" fontId="5" fillId="4" borderId="1" xfId="5" applyFont="1" applyFill="1" applyBorder="1" applyAlignment="1">
      <alignment horizontal="center" vertical="center" wrapText="1"/>
    </xf>
    <xf numFmtId="0" fontId="5" fillId="4" borderId="3" xfId="0" applyFont="1" applyFill="1" applyBorder="1"/>
    <xf numFmtId="9" fontId="5" fillId="4" borderId="1" xfId="2" applyFont="1" applyFill="1" applyBorder="1" applyAlignment="1">
      <alignment horizontal="center" vertical="center"/>
    </xf>
    <xf numFmtId="0" fontId="15" fillId="4" borderId="4" xfId="0" applyFont="1" applyFill="1" applyBorder="1"/>
    <xf numFmtId="0" fontId="15" fillId="4" borderId="5" xfId="0" applyFont="1" applyFill="1" applyBorder="1"/>
    <xf numFmtId="164" fontId="5" fillId="4" borderId="1" xfId="5" applyNumberFormat="1" applyFont="1" applyFill="1" applyBorder="1" applyAlignment="1">
      <alignment horizontal="center" vertical="center"/>
    </xf>
    <xf numFmtId="0" fontId="5" fillId="4" borderId="3" xfId="5" applyFont="1" applyFill="1" applyBorder="1" applyAlignment="1">
      <alignment horizontal="center" vertical="center"/>
    </xf>
    <xf numFmtId="0" fontId="5" fillId="4" borderId="4" xfId="5" applyNumberFormat="1" applyFont="1" applyFill="1" applyBorder="1" applyAlignment="1">
      <alignment horizontal="center" vertical="center"/>
    </xf>
    <xf numFmtId="0" fontId="5" fillId="4" borderId="4" xfId="5" applyFont="1" applyFill="1" applyBorder="1" applyAlignment="1">
      <alignment horizontal="center" vertical="center"/>
    </xf>
    <xf numFmtId="0" fontId="5" fillId="4" borderId="5" xfId="5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6" fillId="2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11" fillId="0" borderId="1" xfId="5" applyFont="1" applyFill="1" applyBorder="1" applyAlignment="1">
      <alignment horizontal="left" vertical="center" wrapText="1"/>
    </xf>
    <xf numFmtId="0" fontId="3" fillId="0" borderId="0" xfId="3" applyFont="1" applyFill="1" applyBorder="1"/>
  </cellXfs>
  <cellStyles count="6">
    <cellStyle name="Millares" xfId="1" builtinId="3"/>
    <cellStyle name="Moneda 2 2" xfId="4"/>
    <cellStyle name="Normal" xfId="0" builtinId="0"/>
    <cellStyle name="Normal 2" xfId="3"/>
    <cellStyle name="Normal 4" xfId="5"/>
    <cellStyle name="Porcentaje" xfId="2" builtinId="5"/>
  </cellStyles>
  <dxfs count="0"/>
  <tableStyles count="0" defaultTableStyle="TableStyleMedium2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1094099</xdr:colOff>
      <xdr:row>5</xdr:row>
      <xdr:rowOff>202406</xdr:rowOff>
    </xdr:to>
    <xdr:pic>
      <xdr:nvPicPr>
        <xdr:cNvPr id="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90500"/>
          <a:ext cx="1094099" cy="1107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09"/>
  <sheetViews>
    <sheetView showGridLines="0" tabSelected="1" zoomScale="90" zoomScaleNormal="90" workbookViewId="0">
      <pane ySplit="9" topLeftCell="A10" activePane="bottomLeft" state="frozen"/>
      <selection pane="bottomLeft" activeCell="B10" sqref="B10"/>
    </sheetView>
  </sheetViews>
  <sheetFormatPr baseColWidth="10" defaultColWidth="0" defaultRowHeight="15" zeroHeight="1" x14ac:dyDescent="0.25"/>
  <cols>
    <col min="1" max="1" width="2.140625" style="1" customWidth="1"/>
    <col min="2" max="2" width="17.42578125" style="1" customWidth="1"/>
    <col min="3" max="3" width="23.42578125" style="1" customWidth="1"/>
    <col min="4" max="4" width="80.5703125" style="1" customWidth="1"/>
    <col min="5" max="5" width="5.42578125" style="1" bestFit="1" customWidth="1"/>
    <col min="6" max="6" width="11.140625" style="1" customWidth="1"/>
    <col min="7" max="7" width="14.42578125" style="1" customWidth="1"/>
    <col min="8" max="11" width="21.140625" style="1" bestFit="1" customWidth="1"/>
    <col min="12" max="12" width="14.85546875" style="1" bestFit="1" customWidth="1"/>
    <col min="13" max="14" width="19.85546875" style="1" bestFit="1" customWidth="1"/>
    <col min="15" max="15" width="11.42578125" customWidth="1"/>
    <col min="16" max="16384" width="11.42578125" hidden="1"/>
  </cols>
  <sheetData>
    <row r="1" spans="2:14" ht="15.75" x14ac:dyDescent="0.3">
      <c r="B1" s="49"/>
      <c r="C1" s="49"/>
      <c r="D1" s="49"/>
    </row>
    <row r="2" spans="2:14" ht="18" x14ac:dyDescent="0.3">
      <c r="B2" s="49"/>
      <c r="C2" s="50" t="s">
        <v>345</v>
      </c>
      <c r="D2" s="49"/>
    </row>
    <row r="3" spans="2:14" ht="18" x14ac:dyDescent="0.3">
      <c r="B3" s="49"/>
      <c r="C3" s="50" t="s">
        <v>346</v>
      </c>
      <c r="D3" s="49"/>
      <c r="H3" s="90"/>
      <c r="I3" s="90"/>
      <c r="J3" s="90"/>
      <c r="K3" s="90"/>
      <c r="L3" s="90"/>
      <c r="M3" s="90"/>
      <c r="N3" s="90"/>
    </row>
    <row r="4" spans="2:14" ht="18" x14ac:dyDescent="0.3">
      <c r="B4" s="49"/>
      <c r="C4" s="50" t="s">
        <v>347</v>
      </c>
      <c r="D4" s="49"/>
    </row>
    <row r="5" spans="2:14" ht="18" x14ac:dyDescent="0.3">
      <c r="B5" s="49"/>
      <c r="C5" s="50" t="s">
        <v>350</v>
      </c>
      <c r="D5" s="49"/>
      <c r="H5" s="90"/>
      <c r="I5" s="90"/>
      <c r="J5" s="90"/>
      <c r="K5" s="90"/>
      <c r="L5" s="90"/>
      <c r="M5" s="90"/>
      <c r="N5" s="90"/>
    </row>
    <row r="6" spans="2:14" ht="15.75" x14ac:dyDescent="0.3">
      <c r="B6" s="49"/>
      <c r="C6" s="51" t="s">
        <v>348</v>
      </c>
      <c r="D6" s="49"/>
      <c r="H6" s="90"/>
      <c r="I6" s="90"/>
      <c r="J6" s="90"/>
      <c r="K6" s="90"/>
      <c r="L6" s="90"/>
      <c r="M6" s="90"/>
      <c r="N6" s="90"/>
    </row>
    <row r="7" spans="2:14" ht="15.75" x14ac:dyDescent="0.3">
      <c r="B7" s="49"/>
      <c r="C7" s="51" t="s">
        <v>349</v>
      </c>
      <c r="D7" s="49"/>
      <c r="H7" s="90"/>
      <c r="I7" s="90"/>
      <c r="J7" s="90"/>
      <c r="K7" s="90"/>
      <c r="L7" s="90"/>
      <c r="M7" s="90"/>
      <c r="N7" s="90"/>
    </row>
    <row r="8" spans="2:14" ht="15.75" x14ac:dyDescent="0.3">
      <c r="B8" s="49"/>
      <c r="C8" s="49"/>
      <c r="D8" s="49"/>
    </row>
    <row r="9" spans="2:14" ht="36.75" customHeight="1" x14ac:dyDescent="0.25">
      <c r="B9" s="61" t="s">
        <v>129</v>
      </c>
      <c r="C9" s="62" t="s">
        <v>130</v>
      </c>
      <c r="D9" s="61" t="s">
        <v>131</v>
      </c>
      <c r="E9" s="63" t="s">
        <v>2</v>
      </c>
      <c r="F9" s="61" t="s">
        <v>1</v>
      </c>
      <c r="G9" s="64" t="s">
        <v>132</v>
      </c>
      <c r="H9" s="64" t="s">
        <v>133</v>
      </c>
      <c r="I9" s="64" t="s">
        <v>339</v>
      </c>
      <c r="J9" s="64" t="s">
        <v>340</v>
      </c>
      <c r="K9" s="64" t="s">
        <v>341</v>
      </c>
      <c r="L9" s="64" t="s">
        <v>342</v>
      </c>
      <c r="M9" s="64" t="s">
        <v>343</v>
      </c>
      <c r="N9" s="64" t="s">
        <v>344</v>
      </c>
    </row>
    <row r="10" spans="2:14" ht="36" customHeight="1" x14ac:dyDescent="0.25">
      <c r="B10" s="2" t="s">
        <v>134</v>
      </c>
      <c r="C10" s="3" t="s">
        <v>3</v>
      </c>
      <c r="D10" s="84" t="s">
        <v>4</v>
      </c>
      <c r="E10" s="4">
        <v>10</v>
      </c>
      <c r="F10" s="5" t="s">
        <v>135</v>
      </c>
      <c r="G10" s="5" t="s">
        <v>5</v>
      </c>
      <c r="H10" s="6">
        <f>+H13+H50+H122</f>
        <v>404549968771</v>
      </c>
      <c r="I10" s="6">
        <f>+I13+I50+I122</f>
        <v>240753088346.63</v>
      </c>
      <c r="J10" s="6">
        <f>+J13+J50+J122</f>
        <v>163796880424.37</v>
      </c>
      <c r="K10" s="6">
        <f>+K13+K50+K122</f>
        <v>75344548514.050003</v>
      </c>
      <c r="L10" s="52">
        <f>+K10/H10</f>
        <v>0.18624287314356369</v>
      </c>
      <c r="M10" s="6">
        <f>+M13+M50+M122</f>
        <v>13065902684.799999</v>
      </c>
      <c r="N10" s="6">
        <f>+N13+N50+N122</f>
        <v>13038514612.799999</v>
      </c>
    </row>
    <row r="11" spans="2:14" ht="36" customHeight="1" x14ac:dyDescent="0.25">
      <c r="B11" s="2" t="s">
        <v>134</v>
      </c>
      <c r="C11" s="3" t="s">
        <v>3</v>
      </c>
      <c r="D11" s="84" t="s">
        <v>4</v>
      </c>
      <c r="E11" s="4">
        <v>11</v>
      </c>
      <c r="F11" s="5" t="s">
        <v>135</v>
      </c>
      <c r="G11" s="5" t="s">
        <v>7</v>
      </c>
      <c r="H11" s="6">
        <f t="shared" ref="H11:K12" si="0">+H123</f>
        <v>534570000</v>
      </c>
      <c r="I11" s="6">
        <f t="shared" si="0"/>
        <v>0</v>
      </c>
      <c r="J11" s="6">
        <f t="shared" si="0"/>
        <v>534570000</v>
      </c>
      <c r="K11" s="6">
        <f t="shared" si="0"/>
        <v>0</v>
      </c>
      <c r="L11" s="52">
        <f t="shared" ref="L11:L74" si="1">+K11/H11</f>
        <v>0</v>
      </c>
      <c r="M11" s="6">
        <f>+M123</f>
        <v>0</v>
      </c>
      <c r="N11" s="6">
        <f>+N123</f>
        <v>0</v>
      </c>
    </row>
    <row r="12" spans="2:14" ht="36" customHeight="1" x14ac:dyDescent="0.25">
      <c r="B12" s="2" t="s">
        <v>134</v>
      </c>
      <c r="C12" s="3" t="s">
        <v>3</v>
      </c>
      <c r="D12" s="84" t="s">
        <v>4</v>
      </c>
      <c r="E12" s="4">
        <v>16</v>
      </c>
      <c r="F12" s="5" t="s">
        <v>135</v>
      </c>
      <c r="G12" s="5" t="s">
        <v>7</v>
      </c>
      <c r="H12" s="6">
        <f t="shared" si="0"/>
        <v>68419317000</v>
      </c>
      <c r="I12" s="6">
        <f t="shared" si="0"/>
        <v>1121525290</v>
      </c>
      <c r="J12" s="6">
        <f t="shared" si="0"/>
        <v>67297791710</v>
      </c>
      <c r="K12" s="6">
        <f t="shared" si="0"/>
        <v>0</v>
      </c>
      <c r="L12" s="52">
        <f t="shared" si="1"/>
        <v>0</v>
      </c>
      <c r="M12" s="6">
        <f>+M124</f>
        <v>0</v>
      </c>
      <c r="N12" s="6">
        <f>+N124</f>
        <v>0</v>
      </c>
    </row>
    <row r="13" spans="2:14" ht="36" customHeight="1" x14ac:dyDescent="0.25">
      <c r="B13" s="7" t="s">
        <v>134</v>
      </c>
      <c r="C13" s="8" t="s">
        <v>136</v>
      </c>
      <c r="D13" s="85" t="s">
        <v>8</v>
      </c>
      <c r="E13" s="9">
        <v>10</v>
      </c>
      <c r="F13" s="10" t="s">
        <v>135</v>
      </c>
      <c r="G13" s="10" t="s">
        <v>5</v>
      </c>
      <c r="H13" s="11">
        <f>+H14</f>
        <v>172032226926</v>
      </c>
      <c r="I13" s="11">
        <f>+I14</f>
        <v>171186130380</v>
      </c>
      <c r="J13" s="11">
        <f>+J14</f>
        <v>846096546</v>
      </c>
      <c r="K13" s="11">
        <f>+K14</f>
        <v>14424349040</v>
      </c>
      <c r="L13" s="53">
        <f t="shared" si="1"/>
        <v>8.3846784394674273E-2</v>
      </c>
      <c r="M13" s="11">
        <f>+M14</f>
        <v>12724372486</v>
      </c>
      <c r="N13" s="11">
        <f>+N14</f>
        <v>12724372486</v>
      </c>
    </row>
    <row r="14" spans="2:14" ht="36" customHeight="1" x14ac:dyDescent="0.25">
      <c r="B14" s="7" t="s">
        <v>134</v>
      </c>
      <c r="C14" s="8" t="s">
        <v>136</v>
      </c>
      <c r="D14" s="85" t="s">
        <v>8</v>
      </c>
      <c r="E14" s="9">
        <v>10</v>
      </c>
      <c r="F14" s="10" t="s">
        <v>135</v>
      </c>
      <c r="G14" s="10" t="s">
        <v>5</v>
      </c>
      <c r="H14" s="11">
        <f>+H15+H32+H34</f>
        <v>172032226926</v>
      </c>
      <c r="I14" s="11">
        <f>+I15+I32+I34</f>
        <v>171186130380</v>
      </c>
      <c r="J14" s="11">
        <f>+J15+J32+J34</f>
        <v>846096546</v>
      </c>
      <c r="K14" s="11">
        <f>+K15+K32+K34</f>
        <v>14424349040</v>
      </c>
      <c r="L14" s="53">
        <f t="shared" si="1"/>
        <v>8.3846784394674273E-2</v>
      </c>
      <c r="M14" s="11">
        <f>+M15+M32+M34</f>
        <v>12724372486</v>
      </c>
      <c r="N14" s="11">
        <f>+N15+N32+N34</f>
        <v>12724372486</v>
      </c>
    </row>
    <row r="15" spans="2:14" ht="36" customHeight="1" x14ac:dyDescent="0.25">
      <c r="B15" s="12" t="s">
        <v>134</v>
      </c>
      <c r="C15" s="13" t="s">
        <v>137</v>
      </c>
      <c r="D15" s="86" t="s">
        <v>138</v>
      </c>
      <c r="E15" s="14">
        <v>10</v>
      </c>
      <c r="F15" s="15" t="s">
        <v>135</v>
      </c>
      <c r="G15" s="15" t="s">
        <v>5</v>
      </c>
      <c r="H15" s="16">
        <f>+H16+H20+H22+H29</f>
        <v>142026288177</v>
      </c>
      <c r="I15" s="16">
        <f>+I16+I20+I22+I29</f>
        <v>142026288177</v>
      </c>
      <c r="J15" s="16">
        <f>+J16+J20+J22+J29</f>
        <v>0</v>
      </c>
      <c r="K15" s="16">
        <f>+K16+K20+K22+K29</f>
        <v>9309075408</v>
      </c>
      <c r="L15" s="54">
        <f t="shared" si="1"/>
        <v>6.5544734904277591E-2</v>
      </c>
      <c r="M15" s="16">
        <f>+M16+M20+M22+M29</f>
        <v>9309075408</v>
      </c>
      <c r="N15" s="16">
        <f>+N16+N20+N22+N29</f>
        <v>9309075408</v>
      </c>
    </row>
    <row r="16" spans="2:14" ht="36" customHeight="1" x14ac:dyDescent="0.25">
      <c r="B16" s="12" t="s">
        <v>134</v>
      </c>
      <c r="C16" s="13" t="s">
        <v>139</v>
      </c>
      <c r="D16" s="86" t="s">
        <v>9</v>
      </c>
      <c r="E16" s="14">
        <v>10</v>
      </c>
      <c r="F16" s="15" t="s">
        <v>135</v>
      </c>
      <c r="G16" s="15" t="s">
        <v>5</v>
      </c>
      <c r="H16" s="16">
        <f>SUM(H17:H19)</f>
        <v>100788159660</v>
      </c>
      <c r="I16" s="16">
        <f>SUM(I17:I19)</f>
        <v>100788159660</v>
      </c>
      <c r="J16" s="16">
        <f>SUM(J17:J19)</f>
        <v>0</v>
      </c>
      <c r="K16" s="16">
        <f>SUM(K17:K19)</f>
        <v>7978407759</v>
      </c>
      <c r="L16" s="54">
        <f t="shared" si="1"/>
        <v>7.9160169070597752E-2</v>
      </c>
      <c r="M16" s="16">
        <f>SUM(M17:M19)</f>
        <v>7978407759</v>
      </c>
      <c r="N16" s="16">
        <f>SUM(N17:N19)</f>
        <v>7978407759</v>
      </c>
    </row>
    <row r="17" spans="2:14" ht="36" customHeight="1" x14ac:dyDescent="0.25">
      <c r="B17" s="17" t="s">
        <v>140</v>
      </c>
      <c r="C17" s="18" t="s">
        <v>141</v>
      </c>
      <c r="D17" s="87" t="s">
        <v>10</v>
      </c>
      <c r="E17" s="19">
        <v>10</v>
      </c>
      <c r="F17" s="20" t="s">
        <v>135</v>
      </c>
      <c r="G17" s="20" t="s">
        <v>5</v>
      </c>
      <c r="H17" s="21">
        <v>93732988484</v>
      </c>
      <c r="I17" s="21">
        <v>93732988484</v>
      </c>
      <c r="J17" s="21">
        <v>0</v>
      </c>
      <c r="K17" s="21">
        <v>7519745570</v>
      </c>
      <c r="L17" s="55">
        <f t="shared" si="1"/>
        <v>8.0225176766700476E-2</v>
      </c>
      <c r="M17" s="21">
        <v>7519745570</v>
      </c>
      <c r="N17" s="21">
        <v>7519745570</v>
      </c>
    </row>
    <row r="18" spans="2:14" ht="36" customHeight="1" x14ac:dyDescent="0.25">
      <c r="B18" s="17" t="s">
        <v>140</v>
      </c>
      <c r="C18" s="18" t="s">
        <v>142</v>
      </c>
      <c r="D18" s="87" t="s">
        <v>11</v>
      </c>
      <c r="E18" s="22">
        <v>10</v>
      </c>
      <c r="F18" s="20" t="s">
        <v>135</v>
      </c>
      <c r="G18" s="20" t="s">
        <v>5</v>
      </c>
      <c r="H18" s="21">
        <v>6047289580</v>
      </c>
      <c r="I18" s="21">
        <v>6047289580</v>
      </c>
      <c r="J18" s="21">
        <v>0</v>
      </c>
      <c r="K18" s="21">
        <v>342149673</v>
      </c>
      <c r="L18" s="55">
        <f t="shared" si="1"/>
        <v>5.657901254333516E-2</v>
      </c>
      <c r="M18" s="21">
        <v>342149673</v>
      </c>
      <c r="N18" s="21">
        <v>342149673</v>
      </c>
    </row>
    <row r="19" spans="2:14" ht="36" customHeight="1" x14ac:dyDescent="0.25">
      <c r="B19" s="17" t="s">
        <v>140</v>
      </c>
      <c r="C19" s="23" t="s">
        <v>143</v>
      </c>
      <c r="D19" s="87" t="s">
        <v>12</v>
      </c>
      <c r="E19" s="22">
        <v>10</v>
      </c>
      <c r="F19" s="20" t="s">
        <v>135</v>
      </c>
      <c r="G19" s="20" t="s">
        <v>5</v>
      </c>
      <c r="H19" s="21">
        <v>1007881596</v>
      </c>
      <c r="I19" s="21">
        <v>1007881596</v>
      </c>
      <c r="J19" s="21">
        <v>0</v>
      </c>
      <c r="K19" s="21">
        <v>116512516</v>
      </c>
      <c r="L19" s="55">
        <f t="shared" si="1"/>
        <v>0.11560139252706426</v>
      </c>
      <c r="M19" s="21">
        <v>116512516</v>
      </c>
      <c r="N19" s="21">
        <v>116512516</v>
      </c>
    </row>
    <row r="20" spans="2:14" ht="36" customHeight="1" x14ac:dyDescent="0.25">
      <c r="B20" s="12" t="s">
        <v>134</v>
      </c>
      <c r="C20" s="13" t="s">
        <v>144</v>
      </c>
      <c r="D20" s="86" t="s">
        <v>13</v>
      </c>
      <c r="E20" s="14">
        <v>10</v>
      </c>
      <c r="F20" s="15" t="s">
        <v>135</v>
      </c>
      <c r="G20" s="15" t="s">
        <v>5</v>
      </c>
      <c r="H20" s="16">
        <f>+H21</f>
        <v>1739523133</v>
      </c>
      <c r="I20" s="16">
        <f>+I21</f>
        <v>1739523133</v>
      </c>
      <c r="J20" s="16">
        <f>+J21</f>
        <v>0</v>
      </c>
      <c r="K20" s="16">
        <f>+K21</f>
        <v>129508086</v>
      </c>
      <c r="L20" s="54">
        <f t="shared" si="1"/>
        <v>7.4450338453762893E-2</v>
      </c>
      <c r="M20" s="16">
        <f>+M21</f>
        <v>129508086</v>
      </c>
      <c r="N20" s="16">
        <f>+N21</f>
        <v>129508086</v>
      </c>
    </row>
    <row r="21" spans="2:14" ht="36" customHeight="1" x14ac:dyDescent="0.25">
      <c r="B21" s="17" t="s">
        <v>140</v>
      </c>
      <c r="C21" s="23" t="s">
        <v>145</v>
      </c>
      <c r="D21" s="87" t="s">
        <v>14</v>
      </c>
      <c r="E21" s="19" t="s">
        <v>6</v>
      </c>
      <c r="F21" s="20" t="s">
        <v>135</v>
      </c>
      <c r="G21" s="20" t="s">
        <v>5</v>
      </c>
      <c r="H21" s="21">
        <v>1739523133</v>
      </c>
      <c r="I21" s="21">
        <v>1739523133</v>
      </c>
      <c r="J21" s="21">
        <v>0</v>
      </c>
      <c r="K21" s="21">
        <v>129508086</v>
      </c>
      <c r="L21" s="55">
        <f t="shared" si="1"/>
        <v>7.4450338453762893E-2</v>
      </c>
      <c r="M21" s="21">
        <v>129508086</v>
      </c>
      <c r="N21" s="21">
        <v>129508086</v>
      </c>
    </row>
    <row r="22" spans="2:14" ht="36" customHeight="1" x14ac:dyDescent="0.25">
      <c r="B22" s="12" t="s">
        <v>134</v>
      </c>
      <c r="C22" s="13" t="s">
        <v>146</v>
      </c>
      <c r="D22" s="86" t="s">
        <v>15</v>
      </c>
      <c r="E22" s="14">
        <v>10</v>
      </c>
      <c r="F22" s="15" t="s">
        <v>135</v>
      </c>
      <c r="G22" s="15" t="s">
        <v>5</v>
      </c>
      <c r="H22" s="16">
        <f>SUM(H23:H28)</f>
        <v>38897433384</v>
      </c>
      <c r="I22" s="16">
        <f>SUM(I23:I28)</f>
        <v>38897433384</v>
      </c>
      <c r="J22" s="16">
        <f>SUM(J23:J28)</f>
        <v>0</v>
      </c>
      <c r="K22" s="16">
        <f>SUM(K23:K28)</f>
        <v>1149541771</v>
      </c>
      <c r="L22" s="54">
        <f t="shared" si="1"/>
        <v>2.9553152251758863E-2</v>
      </c>
      <c r="M22" s="16">
        <f>SUM(M23:M28)</f>
        <v>1149541771</v>
      </c>
      <c r="N22" s="16">
        <f>SUM(N23:N28)</f>
        <v>1149541771</v>
      </c>
    </row>
    <row r="23" spans="2:14" ht="36" customHeight="1" x14ac:dyDescent="0.25">
      <c r="B23" s="17" t="s">
        <v>140</v>
      </c>
      <c r="C23" s="23" t="s">
        <v>147</v>
      </c>
      <c r="D23" s="87" t="s">
        <v>16</v>
      </c>
      <c r="E23" s="19" t="s">
        <v>6</v>
      </c>
      <c r="F23" s="20" t="s">
        <v>135</v>
      </c>
      <c r="G23" s="20" t="s">
        <v>5</v>
      </c>
      <c r="H23" s="21">
        <v>3450263436</v>
      </c>
      <c r="I23" s="21">
        <v>3450263436</v>
      </c>
      <c r="J23" s="21">
        <v>0</v>
      </c>
      <c r="K23" s="21">
        <v>274316048</v>
      </c>
      <c r="L23" s="55">
        <f t="shared" si="1"/>
        <v>7.9505827044332386E-2</v>
      </c>
      <c r="M23" s="21">
        <v>274316048</v>
      </c>
      <c r="N23" s="21">
        <v>274316048</v>
      </c>
    </row>
    <row r="24" spans="2:14" ht="36" customHeight="1" x14ac:dyDescent="0.25">
      <c r="B24" s="17" t="s">
        <v>140</v>
      </c>
      <c r="C24" s="23" t="s">
        <v>148</v>
      </c>
      <c r="D24" s="87" t="s">
        <v>17</v>
      </c>
      <c r="E24" s="19" t="s">
        <v>6</v>
      </c>
      <c r="F24" s="20" t="s">
        <v>135</v>
      </c>
      <c r="G24" s="20" t="s">
        <v>5</v>
      </c>
      <c r="H24" s="21">
        <v>2914910278</v>
      </c>
      <c r="I24" s="21">
        <v>2914910278</v>
      </c>
      <c r="J24" s="21">
        <v>0</v>
      </c>
      <c r="K24" s="21">
        <v>406491479</v>
      </c>
      <c r="L24" s="55">
        <f t="shared" si="1"/>
        <v>0.13945248403285501</v>
      </c>
      <c r="M24" s="21">
        <v>406491479</v>
      </c>
      <c r="N24" s="21">
        <v>406491479</v>
      </c>
    </row>
    <row r="25" spans="2:14" ht="36" customHeight="1" x14ac:dyDescent="0.25">
      <c r="B25" s="17" t="s">
        <v>140</v>
      </c>
      <c r="C25" s="23" t="s">
        <v>149</v>
      </c>
      <c r="D25" s="87" t="s">
        <v>18</v>
      </c>
      <c r="E25" s="19" t="s">
        <v>6</v>
      </c>
      <c r="F25" s="20" t="s">
        <v>135</v>
      </c>
      <c r="G25" s="20" t="s">
        <v>5</v>
      </c>
      <c r="H25" s="21">
        <v>4154363750</v>
      </c>
      <c r="I25" s="21">
        <v>4154363750</v>
      </c>
      <c r="J25" s="21">
        <v>0</v>
      </c>
      <c r="K25" s="21">
        <v>10412910</v>
      </c>
      <c r="L25" s="55">
        <f t="shared" si="1"/>
        <v>2.5064993406029986E-3</v>
      </c>
      <c r="M25" s="21">
        <v>10412910</v>
      </c>
      <c r="N25" s="21">
        <v>10412910</v>
      </c>
    </row>
    <row r="26" spans="2:14" ht="36" customHeight="1" x14ac:dyDescent="0.25">
      <c r="B26" s="17" t="s">
        <v>140</v>
      </c>
      <c r="C26" s="23" t="s">
        <v>150</v>
      </c>
      <c r="D26" s="87" t="s">
        <v>19</v>
      </c>
      <c r="E26" s="19" t="s">
        <v>6</v>
      </c>
      <c r="F26" s="20" t="s">
        <v>135</v>
      </c>
      <c r="G26" s="20" t="s">
        <v>5</v>
      </c>
      <c r="H26" s="21">
        <v>4208084059</v>
      </c>
      <c r="I26" s="21">
        <v>4208084059</v>
      </c>
      <c r="J26" s="21">
        <v>0</v>
      </c>
      <c r="K26" s="21">
        <v>268477829</v>
      </c>
      <c r="L26" s="55">
        <f t="shared" si="1"/>
        <v>6.3800490968281776E-2</v>
      </c>
      <c r="M26" s="21">
        <v>268477829</v>
      </c>
      <c r="N26" s="21">
        <v>268477829</v>
      </c>
    </row>
    <row r="27" spans="2:14" ht="36" customHeight="1" x14ac:dyDescent="0.25">
      <c r="B27" s="17" t="s">
        <v>140</v>
      </c>
      <c r="C27" s="23" t="s">
        <v>151</v>
      </c>
      <c r="D27" s="87" t="s">
        <v>20</v>
      </c>
      <c r="E27" s="19" t="s">
        <v>6</v>
      </c>
      <c r="F27" s="20" t="s">
        <v>135</v>
      </c>
      <c r="G27" s="20" t="s">
        <v>5</v>
      </c>
      <c r="H27" s="21">
        <v>21959237552</v>
      </c>
      <c r="I27" s="21">
        <v>21959237552</v>
      </c>
      <c r="J27" s="21">
        <v>0</v>
      </c>
      <c r="K27" s="21">
        <v>7656126</v>
      </c>
      <c r="L27" s="55">
        <f t="shared" si="1"/>
        <v>3.4865172262334295E-4</v>
      </c>
      <c r="M27" s="21">
        <v>7656126</v>
      </c>
      <c r="N27" s="21">
        <v>7656126</v>
      </c>
    </row>
    <row r="28" spans="2:14" ht="36" customHeight="1" x14ac:dyDescent="0.25">
      <c r="B28" s="17" t="s">
        <v>140</v>
      </c>
      <c r="C28" s="23" t="s">
        <v>152</v>
      </c>
      <c r="D28" s="87" t="s">
        <v>21</v>
      </c>
      <c r="E28" s="19" t="s">
        <v>6</v>
      </c>
      <c r="F28" s="20" t="s">
        <v>135</v>
      </c>
      <c r="G28" s="20" t="s">
        <v>5</v>
      </c>
      <c r="H28" s="21">
        <v>2210574309</v>
      </c>
      <c r="I28" s="21">
        <v>2210574309</v>
      </c>
      <c r="J28" s="21">
        <v>0</v>
      </c>
      <c r="K28" s="21">
        <v>182187379</v>
      </c>
      <c r="L28" s="55">
        <f t="shared" si="1"/>
        <v>8.2416310665628018E-2</v>
      </c>
      <c r="M28" s="21">
        <v>182187379</v>
      </c>
      <c r="N28" s="21">
        <v>182187379</v>
      </c>
    </row>
    <row r="29" spans="2:14" ht="36" customHeight="1" x14ac:dyDescent="0.25">
      <c r="B29" s="12" t="s">
        <v>134</v>
      </c>
      <c r="C29" s="13" t="s">
        <v>153</v>
      </c>
      <c r="D29" s="86" t="s">
        <v>22</v>
      </c>
      <c r="E29" s="14">
        <v>10</v>
      </c>
      <c r="F29" s="15" t="s">
        <v>135</v>
      </c>
      <c r="G29" s="15" t="s">
        <v>5</v>
      </c>
      <c r="H29" s="16">
        <f>SUM(H30:H31)</f>
        <v>601172000</v>
      </c>
      <c r="I29" s="16">
        <f>SUM(I30:I31)</f>
        <v>601172000</v>
      </c>
      <c r="J29" s="16">
        <f>SUM(J30:J31)</f>
        <v>0</v>
      </c>
      <c r="K29" s="16">
        <f>SUM(K30:K31)</f>
        <v>51617792</v>
      </c>
      <c r="L29" s="54">
        <f t="shared" si="1"/>
        <v>8.5861936350994386E-2</v>
      </c>
      <c r="M29" s="16">
        <f>SUM(M30:M31)</f>
        <v>51617792</v>
      </c>
      <c r="N29" s="16">
        <f>SUM(N30:N31)</f>
        <v>51617792</v>
      </c>
    </row>
    <row r="30" spans="2:14" ht="36" customHeight="1" x14ac:dyDescent="0.25">
      <c r="B30" s="17" t="s">
        <v>140</v>
      </c>
      <c r="C30" s="23" t="s">
        <v>154</v>
      </c>
      <c r="D30" s="87" t="s">
        <v>23</v>
      </c>
      <c r="E30" s="19" t="s">
        <v>6</v>
      </c>
      <c r="F30" s="20" t="s">
        <v>135</v>
      </c>
      <c r="G30" s="20" t="s">
        <v>5</v>
      </c>
      <c r="H30" s="21">
        <v>331606663</v>
      </c>
      <c r="I30" s="21">
        <v>331606663</v>
      </c>
      <c r="J30" s="21">
        <v>0</v>
      </c>
      <c r="K30" s="21">
        <v>0</v>
      </c>
      <c r="L30" s="55">
        <f t="shared" si="1"/>
        <v>0</v>
      </c>
      <c r="M30" s="21">
        <v>0</v>
      </c>
      <c r="N30" s="21">
        <v>0</v>
      </c>
    </row>
    <row r="31" spans="2:14" ht="36" customHeight="1" x14ac:dyDescent="0.25">
      <c r="B31" s="17" t="s">
        <v>140</v>
      </c>
      <c r="C31" s="23" t="s">
        <v>155</v>
      </c>
      <c r="D31" s="87" t="s">
        <v>24</v>
      </c>
      <c r="E31" s="19" t="s">
        <v>6</v>
      </c>
      <c r="F31" s="20" t="s">
        <v>135</v>
      </c>
      <c r="G31" s="20" t="s">
        <v>5</v>
      </c>
      <c r="H31" s="21">
        <v>269565337</v>
      </c>
      <c r="I31" s="21">
        <v>269565337</v>
      </c>
      <c r="J31" s="21">
        <v>0</v>
      </c>
      <c r="K31" s="21">
        <v>51617792</v>
      </c>
      <c r="L31" s="55">
        <f t="shared" si="1"/>
        <v>0.19148527245548636</v>
      </c>
      <c r="M31" s="21">
        <v>51617792</v>
      </c>
      <c r="N31" s="21">
        <v>51617792</v>
      </c>
    </row>
    <row r="32" spans="2:14" ht="36" customHeight="1" x14ac:dyDescent="0.25">
      <c r="B32" s="12" t="s">
        <v>134</v>
      </c>
      <c r="C32" s="13" t="s">
        <v>156</v>
      </c>
      <c r="D32" s="86" t="s">
        <v>25</v>
      </c>
      <c r="E32" s="14">
        <v>10</v>
      </c>
      <c r="F32" s="15" t="s">
        <v>135</v>
      </c>
      <c r="G32" s="15" t="s">
        <v>5</v>
      </c>
      <c r="H32" s="16">
        <f>+H33</f>
        <v>2753725100</v>
      </c>
      <c r="I32" s="16">
        <f>+I33</f>
        <v>1907628554</v>
      </c>
      <c r="J32" s="16">
        <f>+J33</f>
        <v>846096546</v>
      </c>
      <c r="K32" s="16">
        <f>+K33</f>
        <v>1699976554</v>
      </c>
      <c r="L32" s="54">
        <f t="shared" si="1"/>
        <v>0.61733705880808509</v>
      </c>
      <c r="M32" s="16">
        <f>+M33</f>
        <v>0</v>
      </c>
      <c r="N32" s="16">
        <f>+N33</f>
        <v>0</v>
      </c>
    </row>
    <row r="33" spans="2:14" ht="36" customHeight="1" x14ac:dyDescent="0.25">
      <c r="B33" s="17" t="s">
        <v>140</v>
      </c>
      <c r="C33" s="23" t="s">
        <v>157</v>
      </c>
      <c r="D33" s="87" t="s">
        <v>26</v>
      </c>
      <c r="E33" s="19" t="s">
        <v>6</v>
      </c>
      <c r="F33" s="20" t="s">
        <v>135</v>
      </c>
      <c r="G33" s="20" t="s">
        <v>5</v>
      </c>
      <c r="H33" s="21">
        <v>2753725100</v>
      </c>
      <c r="I33" s="21">
        <v>1907628554</v>
      </c>
      <c r="J33" s="21">
        <v>846096546</v>
      </c>
      <c r="K33" s="21">
        <v>1699976554</v>
      </c>
      <c r="L33" s="55">
        <f t="shared" si="1"/>
        <v>0.61733705880808509</v>
      </c>
      <c r="M33" s="21">
        <v>0</v>
      </c>
      <c r="N33" s="21">
        <v>0</v>
      </c>
    </row>
    <row r="34" spans="2:14" ht="36" customHeight="1" x14ac:dyDescent="0.25">
      <c r="B34" s="12" t="s">
        <v>134</v>
      </c>
      <c r="C34" s="13" t="s">
        <v>158</v>
      </c>
      <c r="D34" s="86" t="s">
        <v>27</v>
      </c>
      <c r="E34" s="14">
        <v>10</v>
      </c>
      <c r="F34" s="15" t="s">
        <v>135</v>
      </c>
      <c r="G34" s="15" t="s">
        <v>5</v>
      </c>
      <c r="H34" s="16">
        <f>+H35+H41+H46+H47+H48+H49</f>
        <v>27252213649</v>
      </c>
      <c r="I34" s="16">
        <f>+I35+I41+I46+I47+I48+I49</f>
        <v>27252213649</v>
      </c>
      <c r="J34" s="16">
        <f>+J35+J41+J46+J47+J48+J49</f>
        <v>0</v>
      </c>
      <c r="K34" s="16">
        <f>+K35+K41+K46+K47+K48+K49</f>
        <v>3415297078</v>
      </c>
      <c r="L34" s="56">
        <f t="shared" si="1"/>
        <v>0.12532182236599052</v>
      </c>
      <c r="M34" s="16">
        <f>+M35+M41+M46+M47+M48+M49</f>
        <v>3415297078</v>
      </c>
      <c r="N34" s="16">
        <f>+N35+N41+N46+N47+N48+N49</f>
        <v>3415297078</v>
      </c>
    </row>
    <row r="35" spans="2:14" ht="36" customHeight="1" x14ac:dyDescent="0.25">
      <c r="B35" s="17" t="s">
        <v>140</v>
      </c>
      <c r="C35" s="24" t="s">
        <v>159</v>
      </c>
      <c r="D35" s="88" t="s">
        <v>28</v>
      </c>
      <c r="E35" s="25" t="s">
        <v>6</v>
      </c>
      <c r="F35" s="26" t="s">
        <v>135</v>
      </c>
      <c r="G35" s="26" t="s">
        <v>5</v>
      </c>
      <c r="H35" s="27">
        <f>SUM(H36:H40)</f>
        <v>14296056775</v>
      </c>
      <c r="I35" s="27">
        <f>SUM(I36:I40)</f>
        <v>14296056775</v>
      </c>
      <c r="J35" s="27">
        <f>SUM(J36:J40)</f>
        <v>0</v>
      </c>
      <c r="K35" s="27">
        <f>SUM(K36:K40)</f>
        <v>1707160148</v>
      </c>
      <c r="L35" s="54">
        <f t="shared" si="1"/>
        <v>0.11941475715075285</v>
      </c>
      <c r="M35" s="27">
        <f>SUM(M36:M40)</f>
        <v>1707160148</v>
      </c>
      <c r="N35" s="27">
        <f>SUM(N36:N40)</f>
        <v>1707160148</v>
      </c>
    </row>
    <row r="36" spans="2:14" ht="36" customHeight="1" x14ac:dyDescent="0.25">
      <c r="B36" s="17" t="s">
        <v>140</v>
      </c>
      <c r="C36" s="23" t="s">
        <v>160</v>
      </c>
      <c r="D36" s="87" t="s">
        <v>29</v>
      </c>
      <c r="E36" s="19" t="s">
        <v>6</v>
      </c>
      <c r="F36" s="20" t="s">
        <v>135</v>
      </c>
      <c r="G36" s="20" t="s">
        <v>5</v>
      </c>
      <c r="H36" s="21">
        <v>2773131092</v>
      </c>
      <c r="I36" s="21">
        <v>2773131092</v>
      </c>
      <c r="J36" s="21">
        <v>0</v>
      </c>
      <c r="K36" s="21">
        <v>349318700</v>
      </c>
      <c r="L36" s="55">
        <f t="shared" si="1"/>
        <v>0.12596544786783559</v>
      </c>
      <c r="M36" s="21">
        <v>349318700</v>
      </c>
      <c r="N36" s="21">
        <v>349318700</v>
      </c>
    </row>
    <row r="37" spans="2:14" ht="36" customHeight="1" x14ac:dyDescent="0.25">
      <c r="B37" s="17" t="s">
        <v>140</v>
      </c>
      <c r="C37" s="23" t="s">
        <v>161</v>
      </c>
      <c r="D37" s="87" t="s">
        <v>30</v>
      </c>
      <c r="E37" s="19" t="s">
        <v>6</v>
      </c>
      <c r="F37" s="20" t="s">
        <v>135</v>
      </c>
      <c r="G37" s="20" t="s">
        <v>5</v>
      </c>
      <c r="H37" s="21">
        <v>1855994732</v>
      </c>
      <c r="I37" s="21">
        <v>1855994732</v>
      </c>
      <c r="J37" s="21">
        <v>0</v>
      </c>
      <c r="K37" s="21">
        <v>3786648</v>
      </c>
      <c r="L37" s="55">
        <f t="shared" si="1"/>
        <v>2.0402256184852145E-3</v>
      </c>
      <c r="M37" s="21">
        <v>3786648</v>
      </c>
      <c r="N37" s="21">
        <v>3786648</v>
      </c>
    </row>
    <row r="38" spans="2:14" ht="36" customHeight="1" x14ac:dyDescent="0.25">
      <c r="B38" s="17" t="s">
        <v>140</v>
      </c>
      <c r="C38" s="23" t="s">
        <v>162</v>
      </c>
      <c r="D38" s="87" t="s">
        <v>31</v>
      </c>
      <c r="E38" s="19" t="s">
        <v>6</v>
      </c>
      <c r="F38" s="20" t="s">
        <v>135</v>
      </c>
      <c r="G38" s="20" t="s">
        <v>5</v>
      </c>
      <c r="H38" s="21">
        <v>3255066313</v>
      </c>
      <c r="I38" s="21">
        <v>3255066313</v>
      </c>
      <c r="J38" s="21">
        <v>0</v>
      </c>
      <c r="K38" s="21">
        <v>454949500</v>
      </c>
      <c r="L38" s="55">
        <f t="shared" si="1"/>
        <v>0.13976658422688176</v>
      </c>
      <c r="M38" s="21">
        <v>454949500</v>
      </c>
      <c r="N38" s="21">
        <v>454949500</v>
      </c>
    </row>
    <row r="39" spans="2:14" ht="36" customHeight="1" x14ac:dyDescent="0.25">
      <c r="B39" s="17" t="s">
        <v>140</v>
      </c>
      <c r="C39" s="23" t="s">
        <v>163</v>
      </c>
      <c r="D39" s="87" t="s">
        <v>32</v>
      </c>
      <c r="E39" s="19" t="s">
        <v>6</v>
      </c>
      <c r="F39" s="20" t="s">
        <v>135</v>
      </c>
      <c r="G39" s="20" t="s">
        <v>5</v>
      </c>
      <c r="H39" s="21">
        <v>5553112782</v>
      </c>
      <c r="I39" s="21">
        <v>5553112782</v>
      </c>
      <c r="J39" s="21">
        <v>0</v>
      </c>
      <c r="K39" s="21">
        <v>804781700</v>
      </c>
      <c r="L39" s="55">
        <f t="shared" si="1"/>
        <v>0.1449244291613597</v>
      </c>
      <c r="M39" s="21">
        <v>804781700</v>
      </c>
      <c r="N39" s="21">
        <v>804781700</v>
      </c>
    </row>
    <row r="40" spans="2:14" ht="36" customHeight="1" x14ac:dyDescent="0.25">
      <c r="B40" s="17" t="s">
        <v>140</v>
      </c>
      <c r="C40" s="23" t="s">
        <v>164</v>
      </c>
      <c r="D40" s="87" t="s">
        <v>33</v>
      </c>
      <c r="E40" s="19" t="s">
        <v>6</v>
      </c>
      <c r="F40" s="20" t="s">
        <v>135</v>
      </c>
      <c r="G40" s="20" t="s">
        <v>5</v>
      </c>
      <c r="H40" s="21">
        <v>858751856</v>
      </c>
      <c r="I40" s="21">
        <v>858751856</v>
      </c>
      <c r="J40" s="21">
        <v>0</v>
      </c>
      <c r="K40" s="21">
        <v>94323600</v>
      </c>
      <c r="L40" s="55">
        <f t="shared" si="1"/>
        <v>0.10983801588429988</v>
      </c>
      <c r="M40" s="21">
        <v>94323600</v>
      </c>
      <c r="N40" s="21">
        <v>94323600</v>
      </c>
    </row>
    <row r="41" spans="2:14" ht="36" customHeight="1" x14ac:dyDescent="0.25">
      <c r="B41" s="17" t="s">
        <v>140</v>
      </c>
      <c r="C41" s="24" t="s">
        <v>165</v>
      </c>
      <c r="D41" s="88" t="s">
        <v>166</v>
      </c>
      <c r="E41" s="25" t="s">
        <v>6</v>
      </c>
      <c r="F41" s="26" t="s">
        <v>135</v>
      </c>
      <c r="G41" s="26" t="s">
        <v>5</v>
      </c>
      <c r="H41" s="27">
        <f>SUM(H42:H45)</f>
        <v>9414425824</v>
      </c>
      <c r="I41" s="27">
        <f>SUM(I42:I45)</f>
        <v>9414425824</v>
      </c>
      <c r="J41" s="27">
        <f>SUM(J42:J45)</f>
        <v>0</v>
      </c>
      <c r="K41" s="27">
        <f>SUM(K42:K45)</f>
        <v>1258482430</v>
      </c>
      <c r="L41" s="56">
        <f t="shared" si="1"/>
        <v>0.13367596213799646</v>
      </c>
      <c r="M41" s="27">
        <f>SUM(M42:M45)</f>
        <v>1258482430</v>
      </c>
      <c r="N41" s="27">
        <f>SUM(N42:N45)</f>
        <v>1258482430</v>
      </c>
    </row>
    <row r="42" spans="2:14" ht="36" customHeight="1" x14ac:dyDescent="0.25">
      <c r="B42" s="17" t="s">
        <v>140</v>
      </c>
      <c r="C42" s="23" t="s">
        <v>167</v>
      </c>
      <c r="D42" s="87" t="s">
        <v>34</v>
      </c>
      <c r="E42" s="19" t="s">
        <v>6</v>
      </c>
      <c r="F42" s="20" t="s">
        <v>135</v>
      </c>
      <c r="G42" s="20" t="s">
        <v>5</v>
      </c>
      <c r="H42" s="21">
        <v>63038178</v>
      </c>
      <c r="I42" s="21">
        <v>63038178</v>
      </c>
      <c r="J42" s="21">
        <v>0</v>
      </c>
      <c r="K42" s="21">
        <v>10163400</v>
      </c>
      <c r="L42" s="55">
        <f t="shared" si="1"/>
        <v>0.16122610650326855</v>
      </c>
      <c r="M42" s="21">
        <v>10163400</v>
      </c>
      <c r="N42" s="21">
        <v>10163400</v>
      </c>
    </row>
    <row r="43" spans="2:14" ht="36" customHeight="1" x14ac:dyDescent="0.25">
      <c r="B43" s="17" t="s">
        <v>140</v>
      </c>
      <c r="C43" s="23" t="s">
        <v>168</v>
      </c>
      <c r="D43" s="87" t="s">
        <v>35</v>
      </c>
      <c r="E43" s="19" t="s">
        <v>6</v>
      </c>
      <c r="F43" s="20" t="s">
        <v>135</v>
      </c>
      <c r="G43" s="20" t="s">
        <v>5</v>
      </c>
      <c r="H43" s="21">
        <v>4709184520</v>
      </c>
      <c r="I43" s="21">
        <v>4709184520</v>
      </c>
      <c r="J43" s="21">
        <v>0</v>
      </c>
      <c r="K43" s="21">
        <v>550735630</v>
      </c>
      <c r="L43" s="55">
        <f t="shared" si="1"/>
        <v>0.1169492568534987</v>
      </c>
      <c r="M43" s="21">
        <v>550735630</v>
      </c>
      <c r="N43" s="21">
        <v>550735630</v>
      </c>
    </row>
    <row r="44" spans="2:14" ht="36" customHeight="1" x14ac:dyDescent="0.25">
      <c r="B44" s="17" t="s">
        <v>140</v>
      </c>
      <c r="C44" s="23" t="s">
        <v>169</v>
      </c>
      <c r="D44" s="87" t="s">
        <v>36</v>
      </c>
      <c r="E44" s="19" t="s">
        <v>6</v>
      </c>
      <c r="F44" s="20" t="s">
        <v>135</v>
      </c>
      <c r="G44" s="20" t="s">
        <v>5</v>
      </c>
      <c r="H44" s="21">
        <v>4606685013</v>
      </c>
      <c r="I44" s="21">
        <v>4606685013</v>
      </c>
      <c r="J44" s="21">
        <v>0</v>
      </c>
      <c r="K44" s="21">
        <v>690267700</v>
      </c>
      <c r="L44" s="55">
        <f t="shared" si="1"/>
        <v>0.14984043798351185</v>
      </c>
      <c r="M44" s="21">
        <v>690267700</v>
      </c>
      <c r="N44" s="21">
        <v>690267700</v>
      </c>
    </row>
    <row r="45" spans="2:14" ht="36" customHeight="1" x14ac:dyDescent="0.25">
      <c r="B45" s="17" t="s">
        <v>140</v>
      </c>
      <c r="C45" s="23" t="s">
        <v>170</v>
      </c>
      <c r="D45" s="87" t="s">
        <v>37</v>
      </c>
      <c r="E45" s="19" t="s">
        <v>6</v>
      </c>
      <c r="F45" s="20" t="s">
        <v>135</v>
      </c>
      <c r="G45" s="20" t="s">
        <v>5</v>
      </c>
      <c r="H45" s="21">
        <v>35518113</v>
      </c>
      <c r="I45" s="21">
        <v>35518113</v>
      </c>
      <c r="J45" s="21">
        <v>0</v>
      </c>
      <c r="K45" s="21">
        <v>7315700</v>
      </c>
      <c r="L45" s="55">
        <f t="shared" si="1"/>
        <v>0.2059709647300238</v>
      </c>
      <c r="M45" s="21">
        <v>7315700</v>
      </c>
      <c r="N45" s="21">
        <v>7315700</v>
      </c>
    </row>
    <row r="46" spans="2:14" ht="36" customHeight="1" x14ac:dyDescent="0.25">
      <c r="B46" s="17" t="s">
        <v>140</v>
      </c>
      <c r="C46" s="24" t="s">
        <v>171</v>
      </c>
      <c r="D46" s="88" t="s">
        <v>38</v>
      </c>
      <c r="E46" s="25" t="s">
        <v>6</v>
      </c>
      <c r="F46" s="26" t="s">
        <v>135</v>
      </c>
      <c r="G46" s="26" t="s">
        <v>5</v>
      </c>
      <c r="H46" s="28">
        <v>2124948471</v>
      </c>
      <c r="I46" s="28">
        <v>2124948471</v>
      </c>
      <c r="J46" s="28">
        <v>0</v>
      </c>
      <c r="K46" s="28">
        <v>269630700</v>
      </c>
      <c r="L46" s="56">
        <f t="shared" si="1"/>
        <v>0.1268881121964863</v>
      </c>
      <c r="M46" s="28">
        <v>269630700</v>
      </c>
      <c r="N46" s="28">
        <v>269630700</v>
      </c>
    </row>
    <row r="47" spans="2:14" ht="36" customHeight="1" x14ac:dyDescent="0.25">
      <c r="B47" s="17" t="s">
        <v>140</v>
      </c>
      <c r="C47" s="24" t="s">
        <v>172</v>
      </c>
      <c r="D47" s="88" t="s">
        <v>39</v>
      </c>
      <c r="E47" s="25" t="s">
        <v>6</v>
      </c>
      <c r="F47" s="26" t="s">
        <v>135</v>
      </c>
      <c r="G47" s="26" t="s">
        <v>5</v>
      </c>
      <c r="H47" s="28">
        <v>354278144</v>
      </c>
      <c r="I47" s="28">
        <v>354278144</v>
      </c>
      <c r="J47" s="28">
        <v>0</v>
      </c>
      <c r="K47" s="28">
        <v>45034500</v>
      </c>
      <c r="L47" s="56">
        <f t="shared" si="1"/>
        <v>0.12711622425119173</v>
      </c>
      <c r="M47" s="28">
        <v>45034500</v>
      </c>
      <c r="N47" s="28">
        <v>45034500</v>
      </c>
    </row>
    <row r="48" spans="2:14" ht="36" customHeight="1" x14ac:dyDescent="0.25">
      <c r="B48" s="17" t="s">
        <v>140</v>
      </c>
      <c r="C48" s="24" t="s">
        <v>173</v>
      </c>
      <c r="D48" s="88" t="s">
        <v>40</v>
      </c>
      <c r="E48" s="25" t="s">
        <v>6</v>
      </c>
      <c r="F48" s="26" t="s">
        <v>135</v>
      </c>
      <c r="G48" s="26" t="s">
        <v>5</v>
      </c>
      <c r="H48" s="28">
        <v>354278144</v>
      </c>
      <c r="I48" s="28">
        <v>354278144</v>
      </c>
      <c r="J48" s="28">
        <v>0</v>
      </c>
      <c r="K48" s="28">
        <v>45034500</v>
      </c>
      <c r="L48" s="56">
        <f t="shared" si="1"/>
        <v>0.12711622425119173</v>
      </c>
      <c r="M48" s="28">
        <v>45034500</v>
      </c>
      <c r="N48" s="28">
        <v>45034500</v>
      </c>
    </row>
    <row r="49" spans="2:14" ht="36" customHeight="1" x14ac:dyDescent="0.25">
      <c r="B49" s="17" t="s">
        <v>140</v>
      </c>
      <c r="C49" s="24" t="s">
        <v>174</v>
      </c>
      <c r="D49" s="88" t="s">
        <v>41</v>
      </c>
      <c r="E49" s="25" t="s">
        <v>6</v>
      </c>
      <c r="F49" s="26" t="s">
        <v>135</v>
      </c>
      <c r="G49" s="26" t="s">
        <v>5</v>
      </c>
      <c r="H49" s="28">
        <v>708226291</v>
      </c>
      <c r="I49" s="28">
        <v>708226291</v>
      </c>
      <c r="J49" s="28">
        <v>0</v>
      </c>
      <c r="K49" s="28">
        <v>89954800</v>
      </c>
      <c r="L49" s="56">
        <f t="shared" si="1"/>
        <v>0.12701420597219823</v>
      </c>
      <c r="M49" s="28">
        <v>89954800</v>
      </c>
      <c r="N49" s="28">
        <v>89954800</v>
      </c>
    </row>
    <row r="50" spans="2:14" ht="36" customHeight="1" x14ac:dyDescent="0.25">
      <c r="B50" s="7" t="s">
        <v>134</v>
      </c>
      <c r="C50" s="8" t="s">
        <v>175</v>
      </c>
      <c r="D50" s="85" t="s">
        <v>42</v>
      </c>
      <c r="E50" s="9">
        <v>10</v>
      </c>
      <c r="F50" s="10" t="s">
        <v>135</v>
      </c>
      <c r="G50" s="10" t="s">
        <v>5</v>
      </c>
      <c r="H50" s="11">
        <f>+H51</f>
        <v>18322440000</v>
      </c>
      <c r="I50" s="11">
        <f>+I51</f>
        <v>9564692466.6299992</v>
      </c>
      <c r="J50" s="11">
        <f>+J51</f>
        <v>8757747533.3699989</v>
      </c>
      <c r="K50" s="11">
        <f>+K51</f>
        <v>5937906348.0500002</v>
      </c>
      <c r="L50" s="53">
        <f t="shared" si="1"/>
        <v>0.3240783622732562</v>
      </c>
      <c r="M50" s="11">
        <f>+M51</f>
        <v>322615508.80000001</v>
      </c>
      <c r="N50" s="11">
        <f>+N51</f>
        <v>308750343.80000001</v>
      </c>
    </row>
    <row r="51" spans="2:14" ht="36" customHeight="1" x14ac:dyDescent="0.25">
      <c r="B51" s="7" t="s">
        <v>134</v>
      </c>
      <c r="C51" s="8" t="s">
        <v>176</v>
      </c>
      <c r="D51" s="85" t="s">
        <v>42</v>
      </c>
      <c r="E51" s="9">
        <v>10</v>
      </c>
      <c r="F51" s="10" t="s">
        <v>135</v>
      </c>
      <c r="G51" s="10" t="s">
        <v>5</v>
      </c>
      <c r="H51" s="11">
        <f>+H52+H61</f>
        <v>18322440000</v>
      </c>
      <c r="I51" s="11">
        <f>+I52+I61</f>
        <v>9564692466.6299992</v>
      </c>
      <c r="J51" s="11">
        <f>+J52+J61</f>
        <v>8757747533.3699989</v>
      </c>
      <c r="K51" s="11">
        <f>+K52+K61</f>
        <v>5937906348.0500002</v>
      </c>
      <c r="L51" s="53">
        <f t="shared" si="1"/>
        <v>0.3240783622732562</v>
      </c>
      <c r="M51" s="11">
        <f>+M52+M61</f>
        <v>322615508.80000001</v>
      </c>
      <c r="N51" s="11">
        <f>+N52+N61</f>
        <v>308750343.80000001</v>
      </c>
    </row>
    <row r="52" spans="2:14" ht="36" customHeight="1" x14ac:dyDescent="0.25">
      <c r="B52" s="12" t="s">
        <v>134</v>
      </c>
      <c r="C52" s="13" t="s">
        <v>177</v>
      </c>
      <c r="D52" s="86" t="s">
        <v>43</v>
      </c>
      <c r="E52" s="14">
        <v>10</v>
      </c>
      <c r="F52" s="15" t="s">
        <v>135</v>
      </c>
      <c r="G52" s="15" t="s">
        <v>5</v>
      </c>
      <c r="H52" s="16">
        <f>+H53+H58</f>
        <v>203940000</v>
      </c>
      <c r="I52" s="16">
        <f>+I53+I58</f>
        <v>179900</v>
      </c>
      <c r="J52" s="16">
        <f>+J53+J58</f>
        <v>203760100</v>
      </c>
      <c r="K52" s="16">
        <f>+K53+K58</f>
        <v>179900</v>
      </c>
      <c r="L52" s="54">
        <f t="shared" si="1"/>
        <v>8.8212219280180441E-4</v>
      </c>
      <c r="M52" s="16">
        <f>+M53+M58</f>
        <v>179900</v>
      </c>
      <c r="N52" s="16">
        <f>+N53+N58</f>
        <v>179900</v>
      </c>
    </row>
    <row r="53" spans="2:14" ht="36" customHeight="1" x14ac:dyDescent="0.25">
      <c r="B53" s="12" t="s">
        <v>134</v>
      </c>
      <c r="C53" s="13" t="s">
        <v>178</v>
      </c>
      <c r="D53" s="86" t="s">
        <v>44</v>
      </c>
      <c r="E53" s="14">
        <v>10</v>
      </c>
      <c r="F53" s="15" t="s">
        <v>135</v>
      </c>
      <c r="G53" s="15" t="s">
        <v>5</v>
      </c>
      <c r="H53" s="16">
        <f>SUM(H54:H57)</f>
        <v>201940000</v>
      </c>
      <c r="I53" s="16">
        <f>SUM(I54:I57)</f>
        <v>0</v>
      </c>
      <c r="J53" s="16">
        <f>SUM(J54:J57)</f>
        <v>201940000</v>
      </c>
      <c r="K53" s="16">
        <f>SUM(K54:K57)</f>
        <v>0</v>
      </c>
      <c r="L53" s="54">
        <f t="shared" si="1"/>
        <v>0</v>
      </c>
      <c r="M53" s="16">
        <f>SUM(M54:M57)</f>
        <v>0</v>
      </c>
      <c r="N53" s="16">
        <f>SUM(N54:N57)</f>
        <v>0</v>
      </c>
    </row>
    <row r="54" spans="2:14" ht="36" customHeight="1" x14ac:dyDescent="0.25">
      <c r="B54" s="17" t="s">
        <v>140</v>
      </c>
      <c r="C54" s="23" t="s">
        <v>179</v>
      </c>
      <c r="D54" s="87" t="s">
        <v>45</v>
      </c>
      <c r="E54" s="19" t="s">
        <v>6</v>
      </c>
      <c r="F54" s="20" t="s">
        <v>135</v>
      </c>
      <c r="G54" s="20" t="s">
        <v>5</v>
      </c>
      <c r="H54" s="21">
        <v>6690000</v>
      </c>
      <c r="I54" s="21">
        <v>0</v>
      </c>
      <c r="J54" s="21">
        <v>6690000</v>
      </c>
      <c r="K54" s="21">
        <v>0</v>
      </c>
      <c r="L54" s="55">
        <f t="shared" si="1"/>
        <v>0</v>
      </c>
      <c r="M54" s="21">
        <v>0</v>
      </c>
      <c r="N54" s="21">
        <v>0</v>
      </c>
    </row>
    <row r="55" spans="2:14" ht="36" customHeight="1" x14ac:dyDescent="0.25">
      <c r="B55" s="17" t="s">
        <v>140</v>
      </c>
      <c r="C55" s="23" t="s">
        <v>180</v>
      </c>
      <c r="D55" s="87" t="s">
        <v>46</v>
      </c>
      <c r="E55" s="19" t="s">
        <v>6</v>
      </c>
      <c r="F55" s="20" t="s">
        <v>135</v>
      </c>
      <c r="G55" s="20" t="s">
        <v>5</v>
      </c>
      <c r="H55" s="21">
        <v>184750000</v>
      </c>
      <c r="I55" s="21">
        <v>0</v>
      </c>
      <c r="J55" s="21">
        <v>184750000</v>
      </c>
      <c r="K55" s="21">
        <v>0</v>
      </c>
      <c r="L55" s="55">
        <f t="shared" si="1"/>
        <v>0</v>
      </c>
      <c r="M55" s="21">
        <v>0</v>
      </c>
      <c r="N55" s="21">
        <v>0</v>
      </c>
    </row>
    <row r="56" spans="2:14" ht="36" customHeight="1" x14ac:dyDescent="0.25">
      <c r="B56" s="17" t="s">
        <v>140</v>
      </c>
      <c r="C56" s="23" t="s">
        <v>181</v>
      </c>
      <c r="D56" s="87" t="s">
        <v>47</v>
      </c>
      <c r="E56" s="19" t="s">
        <v>6</v>
      </c>
      <c r="F56" s="20" t="s">
        <v>135</v>
      </c>
      <c r="G56" s="20" t="s">
        <v>5</v>
      </c>
      <c r="H56" s="21">
        <v>10000000</v>
      </c>
      <c r="I56" s="21">
        <v>0</v>
      </c>
      <c r="J56" s="21">
        <v>10000000</v>
      </c>
      <c r="K56" s="21">
        <v>0</v>
      </c>
      <c r="L56" s="55">
        <f t="shared" si="1"/>
        <v>0</v>
      </c>
      <c r="M56" s="21">
        <v>0</v>
      </c>
      <c r="N56" s="21">
        <v>0</v>
      </c>
    </row>
    <row r="57" spans="2:14" ht="36" customHeight="1" x14ac:dyDescent="0.25">
      <c r="B57" s="17" t="s">
        <v>140</v>
      </c>
      <c r="C57" s="23" t="s">
        <v>182</v>
      </c>
      <c r="D57" s="87" t="s">
        <v>48</v>
      </c>
      <c r="E57" s="19" t="s">
        <v>6</v>
      </c>
      <c r="F57" s="20" t="s">
        <v>135</v>
      </c>
      <c r="G57" s="20" t="s">
        <v>5</v>
      </c>
      <c r="H57" s="21">
        <v>500000</v>
      </c>
      <c r="I57" s="21">
        <v>0</v>
      </c>
      <c r="J57" s="21">
        <v>500000</v>
      </c>
      <c r="K57" s="21">
        <v>0</v>
      </c>
      <c r="L57" s="55">
        <f t="shared" si="1"/>
        <v>0</v>
      </c>
      <c r="M57" s="21">
        <v>0</v>
      </c>
      <c r="N57" s="21">
        <v>0</v>
      </c>
    </row>
    <row r="58" spans="2:14" ht="36" customHeight="1" x14ac:dyDescent="0.25">
      <c r="B58" s="12" t="s">
        <v>134</v>
      </c>
      <c r="C58" s="13" t="s">
        <v>183</v>
      </c>
      <c r="D58" s="86" t="s">
        <v>49</v>
      </c>
      <c r="E58" s="14">
        <v>10</v>
      </c>
      <c r="F58" s="15" t="s">
        <v>135</v>
      </c>
      <c r="G58" s="15" t="s">
        <v>5</v>
      </c>
      <c r="H58" s="16">
        <f>SUM(H59:H60)</f>
        <v>2000000</v>
      </c>
      <c r="I58" s="16">
        <f>SUM(I59:I60)</f>
        <v>179900</v>
      </c>
      <c r="J58" s="16">
        <f>SUM(J59:J60)</f>
        <v>1820100</v>
      </c>
      <c r="K58" s="16">
        <f>SUM(K59:K60)</f>
        <v>179900</v>
      </c>
      <c r="L58" s="54">
        <f t="shared" si="1"/>
        <v>8.9950000000000002E-2</v>
      </c>
      <c r="M58" s="16">
        <f>SUM(M59:M60)</f>
        <v>179900</v>
      </c>
      <c r="N58" s="16">
        <f>SUM(N59:N60)</f>
        <v>179900</v>
      </c>
    </row>
    <row r="59" spans="2:14" ht="36" customHeight="1" x14ac:dyDescent="0.25">
      <c r="B59" s="17" t="s">
        <v>140</v>
      </c>
      <c r="C59" s="23" t="s">
        <v>184</v>
      </c>
      <c r="D59" s="87" t="s">
        <v>50</v>
      </c>
      <c r="E59" s="19" t="s">
        <v>6</v>
      </c>
      <c r="F59" s="20" t="s">
        <v>135</v>
      </c>
      <c r="G59" s="20" t="s">
        <v>5</v>
      </c>
      <c r="H59" s="21">
        <v>1000000</v>
      </c>
      <c r="I59" s="21">
        <v>179900</v>
      </c>
      <c r="J59" s="21">
        <v>820100</v>
      </c>
      <c r="K59" s="21">
        <v>179900</v>
      </c>
      <c r="L59" s="55">
        <f t="shared" si="1"/>
        <v>0.1799</v>
      </c>
      <c r="M59" s="21">
        <v>179900</v>
      </c>
      <c r="N59" s="21">
        <v>179900</v>
      </c>
    </row>
    <row r="60" spans="2:14" ht="36" customHeight="1" x14ac:dyDescent="0.25">
      <c r="B60" s="17" t="s">
        <v>140</v>
      </c>
      <c r="C60" s="23" t="s">
        <v>185</v>
      </c>
      <c r="D60" s="87" t="s">
        <v>51</v>
      </c>
      <c r="E60" s="19" t="s">
        <v>6</v>
      </c>
      <c r="F60" s="20" t="s">
        <v>135</v>
      </c>
      <c r="G60" s="20" t="s">
        <v>5</v>
      </c>
      <c r="H60" s="21">
        <v>1000000</v>
      </c>
      <c r="I60" s="21">
        <v>0</v>
      </c>
      <c r="J60" s="21">
        <v>1000000</v>
      </c>
      <c r="K60" s="21">
        <v>0</v>
      </c>
      <c r="L60" s="55">
        <f t="shared" si="1"/>
        <v>0</v>
      </c>
      <c r="M60" s="21">
        <v>0</v>
      </c>
      <c r="N60" s="21">
        <v>0</v>
      </c>
    </row>
    <row r="61" spans="2:14" ht="36" customHeight="1" x14ac:dyDescent="0.25">
      <c r="B61" s="12" t="s">
        <v>134</v>
      </c>
      <c r="C61" s="13" t="s">
        <v>186</v>
      </c>
      <c r="D61" s="86" t="s">
        <v>52</v>
      </c>
      <c r="E61" s="14">
        <v>10</v>
      </c>
      <c r="F61" s="15" t="s">
        <v>135</v>
      </c>
      <c r="G61" s="15" t="s">
        <v>5</v>
      </c>
      <c r="H61" s="16">
        <f>SUM(H62+H66+H69+H78+H87+H92+H95+H101+H105+H108+H111+H112+H116+H118)</f>
        <v>18118500000</v>
      </c>
      <c r="I61" s="16">
        <f>SUM(I62+I66+I69+I78+I87+I92+I95+I101+I105+I108+I111+I112+I116+I118)</f>
        <v>9564512566.6299992</v>
      </c>
      <c r="J61" s="16">
        <f>SUM(J62+J66+J69+J78+J87+J92+J95+J101+J105+J108+J111+J112+J116+J118)</f>
        <v>8553987433.3699999</v>
      </c>
      <c r="K61" s="16">
        <f>SUM(K62+K66+K69+K78+K87+K92+K95+K101+K105+K108+K111+K112+K116+K118)</f>
        <v>5937726448.0500002</v>
      </c>
      <c r="L61" s="54">
        <f t="shared" si="1"/>
        <v>0.32771622640119213</v>
      </c>
      <c r="M61" s="16">
        <f>SUM(M62+M66+M69+M78+M87+M92+M95+M101+M105+M108+M111+M112+M116+M118)</f>
        <v>322435608.80000001</v>
      </c>
      <c r="N61" s="16">
        <f>SUM(N62+N66+N69+N78+N87+N92+N95+N101+N105+N108+N111+N112+N116+N118)</f>
        <v>308570443.80000001</v>
      </c>
    </row>
    <row r="62" spans="2:14" ht="36" customHeight="1" x14ac:dyDescent="0.25">
      <c r="B62" s="12" t="s">
        <v>134</v>
      </c>
      <c r="C62" s="13" t="s">
        <v>187</v>
      </c>
      <c r="D62" s="86" t="s">
        <v>53</v>
      </c>
      <c r="E62" s="14">
        <v>10</v>
      </c>
      <c r="F62" s="15" t="s">
        <v>135</v>
      </c>
      <c r="G62" s="15" t="s">
        <v>5</v>
      </c>
      <c r="H62" s="16">
        <f>SUM(H63:H65)</f>
        <v>1325611856</v>
      </c>
      <c r="I62" s="16">
        <f>SUM(I63:I65)</f>
        <v>659500000</v>
      </c>
      <c r="J62" s="16">
        <f>SUM(J63:J65)</f>
        <v>666111856</v>
      </c>
      <c r="K62" s="16">
        <f>SUM(K63:K65)</f>
        <v>8563621.4199999999</v>
      </c>
      <c r="L62" s="54">
        <f t="shared" si="1"/>
        <v>6.4601273602368867E-3</v>
      </c>
      <c r="M62" s="16">
        <f>SUM(M63:M65)</f>
        <v>0</v>
      </c>
      <c r="N62" s="16">
        <f>SUM(N63:N65)</f>
        <v>0</v>
      </c>
    </row>
    <row r="63" spans="2:14" ht="36" customHeight="1" x14ac:dyDescent="0.25">
      <c r="B63" s="17" t="s">
        <v>140</v>
      </c>
      <c r="C63" s="23" t="s">
        <v>188</v>
      </c>
      <c r="D63" s="87" t="s">
        <v>54</v>
      </c>
      <c r="E63" s="19" t="s">
        <v>6</v>
      </c>
      <c r="F63" s="20" t="s">
        <v>135</v>
      </c>
      <c r="G63" s="20" t="s">
        <v>5</v>
      </c>
      <c r="H63" s="21">
        <v>9500000</v>
      </c>
      <c r="I63" s="21">
        <v>9500000</v>
      </c>
      <c r="J63" s="21">
        <v>0</v>
      </c>
      <c r="K63" s="21">
        <v>8563621.4199999999</v>
      </c>
      <c r="L63" s="55">
        <f t="shared" si="1"/>
        <v>0.90143383368421048</v>
      </c>
      <c r="M63" s="21">
        <v>0</v>
      </c>
      <c r="N63" s="21">
        <v>0</v>
      </c>
    </row>
    <row r="64" spans="2:14" ht="36" customHeight="1" x14ac:dyDescent="0.25">
      <c r="B64" s="17" t="s">
        <v>140</v>
      </c>
      <c r="C64" s="23" t="s">
        <v>189</v>
      </c>
      <c r="D64" s="87" t="s">
        <v>55</v>
      </c>
      <c r="E64" s="19" t="s">
        <v>6</v>
      </c>
      <c r="F64" s="20" t="s">
        <v>135</v>
      </c>
      <c r="G64" s="20" t="s">
        <v>5</v>
      </c>
      <c r="H64" s="21">
        <v>666111856</v>
      </c>
      <c r="I64" s="21">
        <v>0</v>
      </c>
      <c r="J64" s="21">
        <v>666111856</v>
      </c>
      <c r="K64" s="21">
        <v>0</v>
      </c>
      <c r="L64" s="55">
        <f t="shared" si="1"/>
        <v>0</v>
      </c>
      <c r="M64" s="21">
        <v>0</v>
      </c>
      <c r="N64" s="21">
        <v>0</v>
      </c>
    </row>
    <row r="65" spans="2:14" ht="36" customHeight="1" x14ac:dyDescent="0.25">
      <c r="B65" s="17" t="s">
        <v>140</v>
      </c>
      <c r="C65" s="23" t="s">
        <v>190</v>
      </c>
      <c r="D65" s="87" t="s">
        <v>191</v>
      </c>
      <c r="E65" s="19">
        <v>10</v>
      </c>
      <c r="F65" s="20" t="s">
        <v>135</v>
      </c>
      <c r="G65" s="20" t="s">
        <v>5</v>
      </c>
      <c r="H65" s="21">
        <v>650000000</v>
      </c>
      <c r="I65" s="21">
        <v>650000000</v>
      </c>
      <c r="J65" s="21">
        <v>0</v>
      </c>
      <c r="K65" s="21">
        <v>0</v>
      </c>
      <c r="L65" s="55">
        <f t="shared" si="1"/>
        <v>0</v>
      </c>
      <c r="M65" s="21">
        <v>0</v>
      </c>
      <c r="N65" s="21">
        <v>0</v>
      </c>
    </row>
    <row r="66" spans="2:14" ht="36" customHeight="1" x14ac:dyDescent="0.25">
      <c r="B66" s="12" t="s">
        <v>134</v>
      </c>
      <c r="C66" s="13" t="s">
        <v>192</v>
      </c>
      <c r="D66" s="86" t="s">
        <v>56</v>
      </c>
      <c r="E66" s="14">
        <v>10</v>
      </c>
      <c r="F66" s="15" t="s">
        <v>135</v>
      </c>
      <c r="G66" s="15" t="s">
        <v>5</v>
      </c>
      <c r="H66" s="16">
        <f>SUM(H67:H68)</f>
        <v>17000000</v>
      </c>
      <c r="I66" s="16">
        <f>SUM(I67:I68)</f>
        <v>0</v>
      </c>
      <c r="J66" s="16">
        <f>SUM(J67:J68)</f>
        <v>17000000</v>
      </c>
      <c r="K66" s="16">
        <f>SUM(K67:K68)</f>
        <v>0</v>
      </c>
      <c r="L66" s="54">
        <f t="shared" si="1"/>
        <v>0</v>
      </c>
      <c r="M66" s="16">
        <f>SUM(M67:M68)</f>
        <v>0</v>
      </c>
      <c r="N66" s="16">
        <f>SUM(N67:N68)</f>
        <v>0</v>
      </c>
    </row>
    <row r="67" spans="2:14" ht="36" customHeight="1" x14ac:dyDescent="0.25">
      <c r="B67" s="17" t="s">
        <v>140</v>
      </c>
      <c r="C67" s="23" t="s">
        <v>193</v>
      </c>
      <c r="D67" s="87" t="s">
        <v>57</v>
      </c>
      <c r="E67" s="19" t="s">
        <v>6</v>
      </c>
      <c r="F67" s="20" t="s">
        <v>135</v>
      </c>
      <c r="G67" s="20" t="s">
        <v>5</v>
      </c>
      <c r="H67" s="21">
        <v>15000000</v>
      </c>
      <c r="I67" s="21">
        <v>0</v>
      </c>
      <c r="J67" s="21">
        <v>15000000</v>
      </c>
      <c r="K67" s="21">
        <v>0</v>
      </c>
      <c r="L67" s="55">
        <f t="shared" si="1"/>
        <v>0</v>
      </c>
      <c r="M67" s="21">
        <v>0</v>
      </c>
      <c r="N67" s="21">
        <v>0</v>
      </c>
    </row>
    <row r="68" spans="2:14" ht="36" customHeight="1" x14ac:dyDescent="0.25">
      <c r="B68" s="17" t="s">
        <v>140</v>
      </c>
      <c r="C68" s="23" t="s">
        <v>194</v>
      </c>
      <c r="D68" s="87" t="s">
        <v>58</v>
      </c>
      <c r="E68" s="19" t="s">
        <v>6</v>
      </c>
      <c r="F68" s="20" t="s">
        <v>135</v>
      </c>
      <c r="G68" s="20" t="s">
        <v>5</v>
      </c>
      <c r="H68" s="21">
        <v>2000000</v>
      </c>
      <c r="I68" s="21">
        <v>0</v>
      </c>
      <c r="J68" s="21">
        <v>2000000</v>
      </c>
      <c r="K68" s="21">
        <v>0</v>
      </c>
      <c r="L68" s="55">
        <f t="shared" si="1"/>
        <v>0</v>
      </c>
      <c r="M68" s="21">
        <v>0</v>
      </c>
      <c r="N68" s="21">
        <v>0</v>
      </c>
    </row>
    <row r="69" spans="2:14" ht="36" customHeight="1" x14ac:dyDescent="0.25">
      <c r="B69" s="12" t="s">
        <v>134</v>
      </c>
      <c r="C69" s="13" t="s">
        <v>195</v>
      </c>
      <c r="D69" s="86" t="s">
        <v>59</v>
      </c>
      <c r="E69" s="14">
        <v>10</v>
      </c>
      <c r="F69" s="15" t="s">
        <v>135</v>
      </c>
      <c r="G69" s="15" t="s">
        <v>5</v>
      </c>
      <c r="H69" s="16">
        <f>SUM(H70:H77)</f>
        <v>1003500000</v>
      </c>
      <c r="I69" s="16">
        <f>SUM(I70:I77)</f>
        <v>65250000</v>
      </c>
      <c r="J69" s="16">
        <f>SUM(J70:J77)</f>
        <v>938250000</v>
      </c>
      <c r="K69" s="16">
        <f>SUM(K70:K77)</f>
        <v>65250000</v>
      </c>
      <c r="L69" s="54">
        <f t="shared" si="1"/>
        <v>6.5022421524663671E-2</v>
      </c>
      <c r="M69" s="16">
        <f>SUM(M70:M77)</f>
        <v>5250000</v>
      </c>
      <c r="N69" s="16">
        <f>SUM(N70:N77)</f>
        <v>5250000</v>
      </c>
    </row>
    <row r="70" spans="2:14" ht="36" customHeight="1" x14ac:dyDescent="0.25">
      <c r="B70" s="17" t="s">
        <v>140</v>
      </c>
      <c r="C70" s="23" t="s">
        <v>196</v>
      </c>
      <c r="D70" s="87" t="s">
        <v>60</v>
      </c>
      <c r="E70" s="19" t="s">
        <v>6</v>
      </c>
      <c r="F70" s="20" t="s">
        <v>135</v>
      </c>
      <c r="G70" s="20" t="s">
        <v>5</v>
      </c>
      <c r="H70" s="21">
        <v>322500000</v>
      </c>
      <c r="I70" s="21">
        <v>62000000</v>
      </c>
      <c r="J70" s="21">
        <v>260500000</v>
      </c>
      <c r="K70" s="21">
        <v>62000000</v>
      </c>
      <c r="L70" s="55">
        <f t="shared" si="1"/>
        <v>0.19224806201550387</v>
      </c>
      <c r="M70" s="21">
        <v>2000000</v>
      </c>
      <c r="N70" s="21">
        <v>2000000</v>
      </c>
    </row>
    <row r="71" spans="2:14" ht="36" customHeight="1" x14ac:dyDescent="0.25">
      <c r="B71" s="17" t="s">
        <v>140</v>
      </c>
      <c r="C71" s="23" t="s">
        <v>197</v>
      </c>
      <c r="D71" s="87" t="s">
        <v>61</v>
      </c>
      <c r="E71" s="19" t="s">
        <v>6</v>
      </c>
      <c r="F71" s="20" t="s">
        <v>135</v>
      </c>
      <c r="G71" s="20" t="s">
        <v>5</v>
      </c>
      <c r="H71" s="21">
        <v>40000000</v>
      </c>
      <c r="I71" s="21">
        <v>0</v>
      </c>
      <c r="J71" s="21">
        <v>40000000</v>
      </c>
      <c r="K71" s="21">
        <v>0</v>
      </c>
      <c r="L71" s="55">
        <f t="shared" si="1"/>
        <v>0</v>
      </c>
      <c r="M71" s="21">
        <v>0</v>
      </c>
      <c r="N71" s="21">
        <v>0</v>
      </c>
    </row>
    <row r="72" spans="2:14" ht="36" customHeight="1" x14ac:dyDescent="0.25">
      <c r="B72" s="17" t="s">
        <v>140</v>
      </c>
      <c r="C72" s="23" t="s">
        <v>198</v>
      </c>
      <c r="D72" s="87" t="s">
        <v>62</v>
      </c>
      <c r="E72" s="19" t="s">
        <v>6</v>
      </c>
      <c r="F72" s="20" t="s">
        <v>135</v>
      </c>
      <c r="G72" s="20" t="s">
        <v>5</v>
      </c>
      <c r="H72" s="21">
        <v>18000000</v>
      </c>
      <c r="I72" s="21">
        <v>1500000</v>
      </c>
      <c r="J72" s="21">
        <v>16500000</v>
      </c>
      <c r="K72" s="21">
        <v>1500000</v>
      </c>
      <c r="L72" s="55">
        <f t="shared" si="1"/>
        <v>8.3333333333333329E-2</v>
      </c>
      <c r="M72" s="21">
        <v>1500000</v>
      </c>
      <c r="N72" s="21">
        <v>1500000</v>
      </c>
    </row>
    <row r="73" spans="2:14" ht="36" customHeight="1" x14ac:dyDescent="0.25">
      <c r="B73" s="17" t="s">
        <v>140</v>
      </c>
      <c r="C73" s="23" t="s">
        <v>199</v>
      </c>
      <c r="D73" s="87" t="s">
        <v>63</v>
      </c>
      <c r="E73" s="19" t="s">
        <v>6</v>
      </c>
      <c r="F73" s="20" t="s">
        <v>135</v>
      </c>
      <c r="G73" s="20" t="s">
        <v>5</v>
      </c>
      <c r="H73" s="21">
        <v>546000000</v>
      </c>
      <c r="I73" s="21">
        <v>500000</v>
      </c>
      <c r="J73" s="21">
        <v>545500000</v>
      </c>
      <c r="K73" s="21">
        <v>500000</v>
      </c>
      <c r="L73" s="55">
        <f t="shared" si="1"/>
        <v>9.1575091575091575E-4</v>
      </c>
      <c r="M73" s="21">
        <v>500000</v>
      </c>
      <c r="N73" s="21">
        <v>500000</v>
      </c>
    </row>
    <row r="74" spans="2:14" ht="36" customHeight="1" x14ac:dyDescent="0.25">
      <c r="B74" s="17" t="s">
        <v>140</v>
      </c>
      <c r="C74" s="23" t="s">
        <v>200</v>
      </c>
      <c r="D74" s="87" t="s">
        <v>64</v>
      </c>
      <c r="E74" s="19" t="s">
        <v>6</v>
      </c>
      <c r="F74" s="20" t="s">
        <v>135</v>
      </c>
      <c r="G74" s="20" t="s">
        <v>5</v>
      </c>
      <c r="H74" s="21">
        <v>26800000</v>
      </c>
      <c r="I74" s="21">
        <v>150000</v>
      </c>
      <c r="J74" s="21">
        <v>26650000</v>
      </c>
      <c r="K74" s="21">
        <v>150000</v>
      </c>
      <c r="L74" s="55">
        <f t="shared" si="1"/>
        <v>5.597014925373134E-3</v>
      </c>
      <c r="M74" s="21">
        <v>150000</v>
      </c>
      <c r="N74" s="21">
        <v>150000</v>
      </c>
    </row>
    <row r="75" spans="2:14" ht="36" customHeight="1" x14ac:dyDescent="0.25">
      <c r="B75" s="17" t="s">
        <v>140</v>
      </c>
      <c r="C75" s="23" t="s">
        <v>201</v>
      </c>
      <c r="D75" s="87" t="s">
        <v>65</v>
      </c>
      <c r="E75" s="19" t="s">
        <v>6</v>
      </c>
      <c r="F75" s="20" t="s">
        <v>135</v>
      </c>
      <c r="G75" s="20" t="s">
        <v>5</v>
      </c>
      <c r="H75" s="21">
        <v>11200000</v>
      </c>
      <c r="I75" s="21">
        <v>100000</v>
      </c>
      <c r="J75" s="21">
        <v>11100000</v>
      </c>
      <c r="K75" s="21">
        <v>100000</v>
      </c>
      <c r="L75" s="55">
        <f t="shared" ref="L75:L138" si="2">+K75/H75</f>
        <v>8.9285714285714281E-3</v>
      </c>
      <c r="M75" s="21">
        <v>100000</v>
      </c>
      <c r="N75" s="21">
        <v>100000</v>
      </c>
    </row>
    <row r="76" spans="2:14" ht="36" customHeight="1" x14ac:dyDescent="0.25">
      <c r="B76" s="17" t="s">
        <v>140</v>
      </c>
      <c r="C76" s="23" t="s">
        <v>202</v>
      </c>
      <c r="D76" s="87" t="s">
        <v>66</v>
      </c>
      <c r="E76" s="19" t="s">
        <v>6</v>
      </c>
      <c r="F76" s="20" t="s">
        <v>135</v>
      </c>
      <c r="G76" s="20" t="s">
        <v>5</v>
      </c>
      <c r="H76" s="21">
        <v>31000000</v>
      </c>
      <c r="I76" s="21">
        <v>500000</v>
      </c>
      <c r="J76" s="21">
        <v>30500000</v>
      </c>
      <c r="K76" s="21">
        <v>500000</v>
      </c>
      <c r="L76" s="55">
        <f t="shared" si="2"/>
        <v>1.6129032258064516E-2</v>
      </c>
      <c r="M76" s="21">
        <v>500000</v>
      </c>
      <c r="N76" s="21">
        <v>500000</v>
      </c>
    </row>
    <row r="77" spans="2:14" ht="36" customHeight="1" x14ac:dyDescent="0.25">
      <c r="B77" s="17" t="s">
        <v>140</v>
      </c>
      <c r="C77" s="23" t="s">
        <v>203</v>
      </c>
      <c r="D77" s="87" t="s">
        <v>67</v>
      </c>
      <c r="E77" s="19" t="s">
        <v>6</v>
      </c>
      <c r="F77" s="20" t="s">
        <v>135</v>
      </c>
      <c r="G77" s="20" t="s">
        <v>5</v>
      </c>
      <c r="H77" s="21">
        <v>8000000</v>
      </c>
      <c r="I77" s="21">
        <v>500000</v>
      </c>
      <c r="J77" s="21">
        <v>7500000</v>
      </c>
      <c r="K77" s="21">
        <v>500000</v>
      </c>
      <c r="L77" s="55">
        <f t="shared" si="2"/>
        <v>6.25E-2</v>
      </c>
      <c r="M77" s="21">
        <v>500000</v>
      </c>
      <c r="N77" s="21">
        <v>500000</v>
      </c>
    </row>
    <row r="78" spans="2:14" ht="36" customHeight="1" x14ac:dyDescent="0.25">
      <c r="B78" s="12" t="s">
        <v>134</v>
      </c>
      <c r="C78" s="13" t="s">
        <v>204</v>
      </c>
      <c r="D78" s="86" t="s">
        <v>68</v>
      </c>
      <c r="E78" s="14">
        <v>10</v>
      </c>
      <c r="F78" s="15" t="s">
        <v>135</v>
      </c>
      <c r="G78" s="15" t="s">
        <v>5</v>
      </c>
      <c r="H78" s="16">
        <f>SUM(H79:H86)</f>
        <v>6617955943</v>
      </c>
      <c r="I78" s="16">
        <f>SUM(I79:I86)</f>
        <v>2720961186.6399999</v>
      </c>
      <c r="J78" s="16">
        <f>SUM(J79:J86)</f>
        <v>3896994756.3599997</v>
      </c>
      <c r="K78" s="16">
        <f>SUM(K79:K86)</f>
        <v>2432876553.6399999</v>
      </c>
      <c r="L78" s="54">
        <f t="shared" si="2"/>
        <v>0.36761752036341711</v>
      </c>
      <c r="M78" s="16">
        <f>SUM(M79:M86)</f>
        <v>114468627</v>
      </c>
      <c r="N78" s="16">
        <f>SUM(N79:N86)</f>
        <v>114468627</v>
      </c>
    </row>
    <row r="79" spans="2:14" ht="36" customHeight="1" x14ac:dyDescent="0.25">
      <c r="B79" s="17" t="s">
        <v>140</v>
      </c>
      <c r="C79" s="23" t="s">
        <v>205</v>
      </c>
      <c r="D79" s="87" t="s">
        <v>69</v>
      </c>
      <c r="E79" s="19" t="s">
        <v>6</v>
      </c>
      <c r="F79" s="20" t="s">
        <v>135</v>
      </c>
      <c r="G79" s="20" t="s">
        <v>5</v>
      </c>
      <c r="H79" s="21">
        <v>1302704709</v>
      </c>
      <c r="I79" s="21">
        <v>382046320.08999997</v>
      </c>
      <c r="J79" s="21">
        <v>920658388.90999997</v>
      </c>
      <c r="K79" s="21">
        <v>376546320.08999997</v>
      </c>
      <c r="L79" s="55">
        <f t="shared" si="2"/>
        <v>0.28904963457071525</v>
      </c>
      <c r="M79" s="21">
        <v>750000</v>
      </c>
      <c r="N79" s="21">
        <v>750000</v>
      </c>
    </row>
    <row r="80" spans="2:14" ht="36" customHeight="1" x14ac:dyDescent="0.25">
      <c r="B80" s="17" t="s">
        <v>140</v>
      </c>
      <c r="C80" s="23" t="s">
        <v>206</v>
      </c>
      <c r="D80" s="87" t="s">
        <v>70</v>
      </c>
      <c r="E80" s="19" t="s">
        <v>6</v>
      </c>
      <c r="F80" s="20" t="s">
        <v>135</v>
      </c>
      <c r="G80" s="20" t="s">
        <v>5</v>
      </c>
      <c r="H80" s="21">
        <v>13200000</v>
      </c>
      <c r="I80" s="21">
        <v>1100000</v>
      </c>
      <c r="J80" s="21">
        <v>12100000</v>
      </c>
      <c r="K80" s="21">
        <v>1100000</v>
      </c>
      <c r="L80" s="55">
        <f t="shared" si="2"/>
        <v>8.3333333333333329E-2</v>
      </c>
      <c r="M80" s="21">
        <v>1100000</v>
      </c>
      <c r="N80" s="21">
        <v>1100000</v>
      </c>
    </row>
    <row r="81" spans="2:14" ht="36" customHeight="1" x14ac:dyDescent="0.25">
      <c r="B81" s="17" t="s">
        <v>140</v>
      </c>
      <c r="C81" s="23" t="s">
        <v>207</v>
      </c>
      <c r="D81" s="87" t="s">
        <v>71</v>
      </c>
      <c r="E81" s="19" t="s">
        <v>6</v>
      </c>
      <c r="F81" s="20" t="s">
        <v>135</v>
      </c>
      <c r="G81" s="20" t="s">
        <v>5</v>
      </c>
      <c r="H81" s="21">
        <v>1170000000</v>
      </c>
      <c r="I81" s="21">
        <v>0</v>
      </c>
      <c r="J81" s="21">
        <v>1170000000</v>
      </c>
      <c r="K81" s="21">
        <v>0</v>
      </c>
      <c r="L81" s="55">
        <f t="shared" si="2"/>
        <v>0</v>
      </c>
      <c r="M81" s="21">
        <v>0</v>
      </c>
      <c r="N81" s="21">
        <v>0</v>
      </c>
    </row>
    <row r="82" spans="2:14" ht="36" customHeight="1" x14ac:dyDescent="0.25">
      <c r="B82" s="17" t="s">
        <v>140</v>
      </c>
      <c r="C82" s="23" t="s">
        <v>208</v>
      </c>
      <c r="D82" s="87" t="s">
        <v>72</v>
      </c>
      <c r="E82" s="19" t="s">
        <v>6</v>
      </c>
      <c r="F82" s="20" t="s">
        <v>135</v>
      </c>
      <c r="G82" s="20" t="s">
        <v>5</v>
      </c>
      <c r="H82" s="21">
        <v>222000000</v>
      </c>
      <c r="I82" s="21">
        <v>80580000</v>
      </c>
      <c r="J82" s="21">
        <v>141420000</v>
      </c>
      <c r="K82" s="21">
        <v>580000</v>
      </c>
      <c r="L82" s="55">
        <f t="shared" si="2"/>
        <v>2.6126126126126128E-3</v>
      </c>
      <c r="M82" s="21">
        <v>580000</v>
      </c>
      <c r="N82" s="21">
        <v>580000</v>
      </c>
    </row>
    <row r="83" spans="2:14" ht="36" customHeight="1" x14ac:dyDescent="0.25">
      <c r="B83" s="17" t="s">
        <v>140</v>
      </c>
      <c r="C83" s="23" t="s">
        <v>209</v>
      </c>
      <c r="D83" s="87" t="s">
        <v>73</v>
      </c>
      <c r="E83" s="19" t="s">
        <v>6</v>
      </c>
      <c r="F83" s="20" t="s">
        <v>135</v>
      </c>
      <c r="G83" s="20" t="s">
        <v>5</v>
      </c>
      <c r="H83" s="21">
        <v>1143311234</v>
      </c>
      <c r="I83" s="21">
        <v>390411234</v>
      </c>
      <c r="J83" s="21">
        <v>752900000</v>
      </c>
      <c r="K83" s="21">
        <v>263311234</v>
      </c>
      <c r="L83" s="55">
        <f t="shared" si="2"/>
        <v>0.23030582239516417</v>
      </c>
      <c r="M83" s="21">
        <v>111538627</v>
      </c>
      <c r="N83" s="21">
        <v>111538627</v>
      </c>
    </row>
    <row r="84" spans="2:14" ht="36" customHeight="1" x14ac:dyDescent="0.25">
      <c r="B84" s="17" t="s">
        <v>140</v>
      </c>
      <c r="C84" s="23" t="s">
        <v>210</v>
      </c>
      <c r="D84" s="87" t="s">
        <v>74</v>
      </c>
      <c r="E84" s="19" t="s">
        <v>6</v>
      </c>
      <c r="F84" s="20" t="s">
        <v>135</v>
      </c>
      <c r="G84" s="20" t="s">
        <v>5</v>
      </c>
      <c r="H84" s="21">
        <v>2733740000</v>
      </c>
      <c r="I84" s="21">
        <v>1840186949.02</v>
      </c>
      <c r="J84" s="21">
        <v>893553050.98000002</v>
      </c>
      <c r="K84" s="21">
        <v>1764702316.02</v>
      </c>
      <c r="L84" s="55">
        <f t="shared" si="2"/>
        <v>0.64552675675814086</v>
      </c>
      <c r="M84" s="21">
        <v>0</v>
      </c>
      <c r="N84" s="21">
        <v>0</v>
      </c>
    </row>
    <row r="85" spans="2:14" ht="36" customHeight="1" x14ac:dyDescent="0.25">
      <c r="B85" s="17" t="s">
        <v>140</v>
      </c>
      <c r="C85" s="23" t="s">
        <v>211</v>
      </c>
      <c r="D85" s="87" t="s">
        <v>75</v>
      </c>
      <c r="E85" s="19" t="s">
        <v>6</v>
      </c>
      <c r="F85" s="20" t="s">
        <v>135</v>
      </c>
      <c r="G85" s="20" t="s">
        <v>5</v>
      </c>
      <c r="H85" s="21">
        <v>6000000</v>
      </c>
      <c r="I85" s="21">
        <v>500000</v>
      </c>
      <c r="J85" s="21">
        <v>5500000</v>
      </c>
      <c r="K85" s="21">
        <v>500000</v>
      </c>
      <c r="L85" s="55">
        <f t="shared" si="2"/>
        <v>8.3333333333333329E-2</v>
      </c>
      <c r="M85" s="21">
        <v>500000</v>
      </c>
      <c r="N85" s="21">
        <v>500000</v>
      </c>
    </row>
    <row r="86" spans="2:14" ht="36" customHeight="1" x14ac:dyDescent="0.25">
      <c r="B86" s="17" t="s">
        <v>140</v>
      </c>
      <c r="C86" s="23" t="s">
        <v>212</v>
      </c>
      <c r="D86" s="87" t="s">
        <v>213</v>
      </c>
      <c r="E86" s="19">
        <v>10</v>
      </c>
      <c r="F86" s="20" t="s">
        <v>135</v>
      </c>
      <c r="G86" s="20" t="s">
        <v>5</v>
      </c>
      <c r="H86" s="21">
        <v>27000000</v>
      </c>
      <c r="I86" s="21">
        <v>26136683.530000001</v>
      </c>
      <c r="J86" s="21">
        <v>863316.47</v>
      </c>
      <c r="K86" s="21">
        <v>26136683.530000001</v>
      </c>
      <c r="L86" s="55">
        <f t="shared" si="2"/>
        <v>0.968025315925926</v>
      </c>
      <c r="M86" s="21">
        <v>0</v>
      </c>
      <c r="N86" s="21">
        <v>0</v>
      </c>
    </row>
    <row r="87" spans="2:14" ht="36" customHeight="1" x14ac:dyDescent="0.25">
      <c r="B87" s="12" t="s">
        <v>134</v>
      </c>
      <c r="C87" s="13" t="s">
        <v>214</v>
      </c>
      <c r="D87" s="86" t="s">
        <v>215</v>
      </c>
      <c r="E87" s="14">
        <v>10</v>
      </c>
      <c r="F87" s="15" t="s">
        <v>135</v>
      </c>
      <c r="G87" s="15" t="s">
        <v>5</v>
      </c>
      <c r="H87" s="16">
        <f>SUM(H88:H91)</f>
        <v>2113165838</v>
      </c>
      <c r="I87" s="16">
        <f>SUM(I88:I91)</f>
        <v>1137515838</v>
      </c>
      <c r="J87" s="16">
        <f>SUM(J88:J91)</f>
        <v>975650000</v>
      </c>
      <c r="K87" s="16">
        <f>SUM(K88:K91)</f>
        <v>1137515838</v>
      </c>
      <c r="L87" s="54">
        <f t="shared" si="2"/>
        <v>0.53829936938437295</v>
      </c>
      <c r="M87" s="16">
        <f>SUM(M88:M91)</f>
        <v>150000</v>
      </c>
      <c r="N87" s="16">
        <f>SUM(N88:N91)</f>
        <v>150000</v>
      </c>
    </row>
    <row r="88" spans="2:14" ht="36" customHeight="1" x14ac:dyDescent="0.25">
      <c r="B88" s="17" t="s">
        <v>140</v>
      </c>
      <c r="C88" s="23" t="s">
        <v>216</v>
      </c>
      <c r="D88" s="87" t="s">
        <v>76</v>
      </c>
      <c r="E88" s="19" t="s">
        <v>6</v>
      </c>
      <c r="F88" s="20" t="s">
        <v>135</v>
      </c>
      <c r="G88" s="20" t="s">
        <v>5</v>
      </c>
      <c r="H88" s="21">
        <v>1240811434</v>
      </c>
      <c r="I88" s="21">
        <v>718161434</v>
      </c>
      <c r="J88" s="21">
        <v>522650000</v>
      </c>
      <c r="K88" s="21">
        <v>718161434</v>
      </c>
      <c r="L88" s="55">
        <f t="shared" si="2"/>
        <v>0.57878370098900944</v>
      </c>
      <c r="M88" s="21">
        <v>150000</v>
      </c>
      <c r="N88" s="21">
        <v>150000</v>
      </c>
    </row>
    <row r="89" spans="2:14" ht="36" customHeight="1" x14ac:dyDescent="0.25">
      <c r="B89" s="17" t="s">
        <v>140</v>
      </c>
      <c r="C89" s="23" t="s">
        <v>217</v>
      </c>
      <c r="D89" s="87" t="s">
        <v>77</v>
      </c>
      <c r="E89" s="19" t="s">
        <v>6</v>
      </c>
      <c r="F89" s="20" t="s">
        <v>135</v>
      </c>
      <c r="G89" s="20" t="s">
        <v>5</v>
      </c>
      <c r="H89" s="21">
        <v>2000000</v>
      </c>
      <c r="I89" s="21">
        <v>0</v>
      </c>
      <c r="J89" s="21">
        <v>2000000</v>
      </c>
      <c r="K89" s="21">
        <v>0</v>
      </c>
      <c r="L89" s="55">
        <f t="shared" si="2"/>
        <v>0</v>
      </c>
      <c r="M89" s="21">
        <v>0</v>
      </c>
      <c r="N89" s="21">
        <v>0</v>
      </c>
    </row>
    <row r="90" spans="2:14" ht="36" customHeight="1" x14ac:dyDescent="0.25">
      <c r="B90" s="17" t="s">
        <v>140</v>
      </c>
      <c r="C90" s="23" t="s">
        <v>218</v>
      </c>
      <c r="D90" s="87" t="s">
        <v>78</v>
      </c>
      <c r="E90" s="19" t="s">
        <v>6</v>
      </c>
      <c r="F90" s="20" t="s">
        <v>135</v>
      </c>
      <c r="G90" s="20" t="s">
        <v>5</v>
      </c>
      <c r="H90" s="21">
        <v>719354404</v>
      </c>
      <c r="I90" s="21">
        <v>419354404</v>
      </c>
      <c r="J90" s="21">
        <v>300000000</v>
      </c>
      <c r="K90" s="21">
        <v>419354404</v>
      </c>
      <c r="L90" s="55">
        <f t="shared" si="2"/>
        <v>0.58295938923590718</v>
      </c>
      <c r="M90" s="21">
        <v>0</v>
      </c>
      <c r="N90" s="21">
        <v>0</v>
      </c>
    </row>
    <row r="91" spans="2:14" ht="36" customHeight="1" x14ac:dyDescent="0.25">
      <c r="B91" s="17" t="s">
        <v>140</v>
      </c>
      <c r="C91" s="23" t="s">
        <v>219</v>
      </c>
      <c r="D91" s="87" t="s">
        <v>220</v>
      </c>
      <c r="E91" s="19">
        <v>10</v>
      </c>
      <c r="F91" s="20" t="s">
        <v>135</v>
      </c>
      <c r="G91" s="20" t="s">
        <v>5</v>
      </c>
      <c r="H91" s="21">
        <v>151000000</v>
      </c>
      <c r="I91" s="21">
        <v>0</v>
      </c>
      <c r="J91" s="21">
        <v>151000000</v>
      </c>
      <c r="K91" s="21">
        <v>0</v>
      </c>
      <c r="L91" s="55">
        <f t="shared" si="2"/>
        <v>0</v>
      </c>
      <c r="M91" s="21">
        <v>0</v>
      </c>
      <c r="N91" s="21">
        <v>0</v>
      </c>
    </row>
    <row r="92" spans="2:14" ht="36" customHeight="1" x14ac:dyDescent="0.25">
      <c r="B92" s="12" t="s">
        <v>134</v>
      </c>
      <c r="C92" s="13" t="s">
        <v>221</v>
      </c>
      <c r="D92" s="86" t="s">
        <v>79</v>
      </c>
      <c r="E92" s="14">
        <v>10</v>
      </c>
      <c r="F92" s="15" t="s">
        <v>135</v>
      </c>
      <c r="G92" s="15" t="s">
        <v>5</v>
      </c>
      <c r="H92" s="16">
        <f>SUM(H93:H94)</f>
        <v>111694363</v>
      </c>
      <c r="I92" s="16">
        <f>SUM(I93:I94)</f>
        <v>350000</v>
      </c>
      <c r="J92" s="16">
        <f>SUM(J93:J94)</f>
        <v>111344363</v>
      </c>
      <c r="K92" s="16">
        <f>SUM(K93:K94)</f>
        <v>350000</v>
      </c>
      <c r="L92" s="54">
        <f t="shared" si="2"/>
        <v>3.1335511533379708E-3</v>
      </c>
      <c r="M92" s="16">
        <f>SUM(M93:M94)</f>
        <v>350000</v>
      </c>
      <c r="N92" s="16">
        <f>SUM(N93:N94)</f>
        <v>350000</v>
      </c>
    </row>
    <row r="93" spans="2:14" ht="36" customHeight="1" x14ac:dyDescent="0.25">
      <c r="B93" s="17" t="s">
        <v>140</v>
      </c>
      <c r="C93" s="23" t="s">
        <v>222</v>
      </c>
      <c r="D93" s="87" t="s">
        <v>80</v>
      </c>
      <c r="E93" s="19" t="s">
        <v>6</v>
      </c>
      <c r="F93" s="20" t="s">
        <v>135</v>
      </c>
      <c r="G93" s="20" t="s">
        <v>5</v>
      </c>
      <c r="H93" s="21">
        <v>12494363</v>
      </c>
      <c r="I93" s="21">
        <v>0</v>
      </c>
      <c r="J93" s="21">
        <v>12494363</v>
      </c>
      <c r="K93" s="21">
        <v>0</v>
      </c>
      <c r="L93" s="55">
        <f t="shared" si="2"/>
        <v>0</v>
      </c>
      <c r="M93" s="21">
        <v>0</v>
      </c>
      <c r="N93" s="21">
        <v>0</v>
      </c>
    </row>
    <row r="94" spans="2:14" ht="36" customHeight="1" x14ac:dyDescent="0.25">
      <c r="B94" s="17" t="s">
        <v>140</v>
      </c>
      <c r="C94" s="23" t="s">
        <v>223</v>
      </c>
      <c r="D94" s="87" t="s">
        <v>81</v>
      </c>
      <c r="E94" s="19" t="s">
        <v>6</v>
      </c>
      <c r="F94" s="20" t="s">
        <v>135</v>
      </c>
      <c r="G94" s="20" t="s">
        <v>5</v>
      </c>
      <c r="H94" s="21">
        <v>99200000</v>
      </c>
      <c r="I94" s="21">
        <v>350000</v>
      </c>
      <c r="J94" s="21">
        <v>98850000</v>
      </c>
      <c r="K94" s="21">
        <v>350000</v>
      </c>
      <c r="L94" s="55">
        <f t="shared" si="2"/>
        <v>3.5282258064516128E-3</v>
      </c>
      <c r="M94" s="21">
        <v>350000</v>
      </c>
      <c r="N94" s="21">
        <v>350000</v>
      </c>
    </row>
    <row r="95" spans="2:14" ht="36" customHeight="1" x14ac:dyDescent="0.25">
      <c r="B95" s="12" t="s">
        <v>134</v>
      </c>
      <c r="C95" s="13" t="s">
        <v>224</v>
      </c>
      <c r="D95" s="86" t="s">
        <v>225</v>
      </c>
      <c r="E95" s="14">
        <v>10</v>
      </c>
      <c r="F95" s="15" t="s">
        <v>135</v>
      </c>
      <c r="G95" s="15" t="s">
        <v>5</v>
      </c>
      <c r="H95" s="16">
        <f>SUM(H96:H100)</f>
        <v>1517130000</v>
      </c>
      <c r="I95" s="16">
        <f>SUM(I96:I100)</f>
        <v>1517130000</v>
      </c>
      <c r="J95" s="16">
        <f>SUM(J96:J100)</f>
        <v>0</v>
      </c>
      <c r="K95" s="16">
        <f>SUM(K96:K100)</f>
        <v>99841944</v>
      </c>
      <c r="L95" s="54">
        <f t="shared" si="2"/>
        <v>6.5809748670186477E-2</v>
      </c>
      <c r="M95" s="16">
        <f>SUM(M96:M100)</f>
        <v>99841944</v>
      </c>
      <c r="N95" s="16">
        <f>SUM(N96:N100)</f>
        <v>86607225</v>
      </c>
    </row>
    <row r="96" spans="2:14" ht="36" customHeight="1" x14ac:dyDescent="0.25">
      <c r="B96" s="17" t="s">
        <v>140</v>
      </c>
      <c r="C96" s="23" t="s">
        <v>226</v>
      </c>
      <c r="D96" s="87" t="s">
        <v>82</v>
      </c>
      <c r="E96" s="19" t="s">
        <v>6</v>
      </c>
      <c r="F96" s="20" t="s">
        <v>135</v>
      </c>
      <c r="G96" s="20" t="s">
        <v>5</v>
      </c>
      <c r="H96" s="21">
        <v>142000000</v>
      </c>
      <c r="I96" s="21">
        <v>142000000</v>
      </c>
      <c r="J96" s="21">
        <v>0</v>
      </c>
      <c r="K96" s="21">
        <v>10062971</v>
      </c>
      <c r="L96" s="55">
        <f t="shared" si="2"/>
        <v>7.0865992957746482E-2</v>
      </c>
      <c r="M96" s="21">
        <v>10062971</v>
      </c>
      <c r="N96" s="21">
        <v>10062971</v>
      </c>
    </row>
    <row r="97" spans="2:14" ht="36" customHeight="1" x14ac:dyDescent="0.25">
      <c r="B97" s="17" t="s">
        <v>140</v>
      </c>
      <c r="C97" s="23" t="s">
        <v>227</v>
      </c>
      <c r="D97" s="87" t="s">
        <v>83</v>
      </c>
      <c r="E97" s="19" t="s">
        <v>6</v>
      </c>
      <c r="F97" s="20" t="s">
        <v>135</v>
      </c>
      <c r="G97" s="20" t="s">
        <v>5</v>
      </c>
      <c r="H97" s="21">
        <v>968000000</v>
      </c>
      <c r="I97" s="21">
        <v>968000000</v>
      </c>
      <c r="J97" s="21">
        <v>0</v>
      </c>
      <c r="K97" s="21">
        <v>64048569</v>
      </c>
      <c r="L97" s="55">
        <f t="shared" si="2"/>
        <v>6.6165877066115708E-2</v>
      </c>
      <c r="M97" s="21">
        <v>64048569</v>
      </c>
      <c r="N97" s="21">
        <v>64048569</v>
      </c>
    </row>
    <row r="98" spans="2:14" ht="36" customHeight="1" x14ac:dyDescent="0.25">
      <c r="B98" s="17" t="s">
        <v>140</v>
      </c>
      <c r="C98" s="23" t="s">
        <v>228</v>
      </c>
      <c r="D98" s="87" t="s">
        <v>84</v>
      </c>
      <c r="E98" s="19" t="s">
        <v>6</v>
      </c>
      <c r="F98" s="20" t="s">
        <v>135</v>
      </c>
      <c r="G98" s="20" t="s">
        <v>5</v>
      </c>
      <c r="H98" s="21">
        <v>130000</v>
      </c>
      <c r="I98" s="21">
        <v>130000</v>
      </c>
      <c r="J98" s="21">
        <v>0</v>
      </c>
      <c r="K98" s="21">
        <v>34557</v>
      </c>
      <c r="L98" s="55">
        <f t="shared" si="2"/>
        <v>0.26582307692307694</v>
      </c>
      <c r="M98" s="21">
        <v>34557</v>
      </c>
      <c r="N98" s="21">
        <v>34557</v>
      </c>
    </row>
    <row r="99" spans="2:14" ht="36" customHeight="1" x14ac:dyDescent="0.25">
      <c r="B99" s="17" t="s">
        <v>140</v>
      </c>
      <c r="C99" s="23" t="s">
        <v>229</v>
      </c>
      <c r="D99" s="87" t="s">
        <v>85</v>
      </c>
      <c r="E99" s="19" t="s">
        <v>6</v>
      </c>
      <c r="F99" s="20" t="s">
        <v>135</v>
      </c>
      <c r="G99" s="20" t="s">
        <v>5</v>
      </c>
      <c r="H99" s="21">
        <v>159000000</v>
      </c>
      <c r="I99" s="21">
        <v>159000000</v>
      </c>
      <c r="J99" s="21">
        <v>0</v>
      </c>
      <c r="K99" s="21">
        <v>14937900</v>
      </c>
      <c r="L99" s="55">
        <f t="shared" si="2"/>
        <v>9.394905660377359E-2</v>
      </c>
      <c r="M99" s="21">
        <v>14937900</v>
      </c>
      <c r="N99" s="21">
        <v>1703181</v>
      </c>
    </row>
    <row r="100" spans="2:14" ht="36" customHeight="1" x14ac:dyDescent="0.25">
      <c r="B100" s="17" t="s">
        <v>140</v>
      </c>
      <c r="C100" s="23" t="s">
        <v>230</v>
      </c>
      <c r="D100" s="87" t="s">
        <v>86</v>
      </c>
      <c r="E100" s="19" t="s">
        <v>6</v>
      </c>
      <c r="F100" s="20" t="s">
        <v>135</v>
      </c>
      <c r="G100" s="20" t="s">
        <v>5</v>
      </c>
      <c r="H100" s="21">
        <v>248000000</v>
      </c>
      <c r="I100" s="21">
        <v>248000000</v>
      </c>
      <c r="J100" s="21">
        <v>0</v>
      </c>
      <c r="K100" s="21">
        <v>10757947</v>
      </c>
      <c r="L100" s="55">
        <f t="shared" si="2"/>
        <v>4.3378818548387099E-2</v>
      </c>
      <c r="M100" s="21">
        <v>10757947</v>
      </c>
      <c r="N100" s="21">
        <v>10757947</v>
      </c>
    </row>
    <row r="101" spans="2:14" ht="36" customHeight="1" x14ac:dyDescent="0.25">
      <c r="B101" s="12" t="s">
        <v>134</v>
      </c>
      <c r="C101" s="13" t="s">
        <v>231</v>
      </c>
      <c r="D101" s="86" t="s">
        <v>87</v>
      </c>
      <c r="E101" s="14">
        <v>10</v>
      </c>
      <c r="F101" s="15" t="s">
        <v>135</v>
      </c>
      <c r="G101" s="15" t="s">
        <v>5</v>
      </c>
      <c r="H101" s="16">
        <f>SUM(H102:H104)</f>
        <v>635050000</v>
      </c>
      <c r="I101" s="16">
        <f>SUM(I102:I104)</f>
        <v>635050000</v>
      </c>
      <c r="J101" s="16">
        <f>SUM(J102:J104)</f>
        <v>0</v>
      </c>
      <c r="K101" s="16">
        <f>SUM(K102:K104)</f>
        <v>0</v>
      </c>
      <c r="L101" s="54">
        <f t="shared" si="2"/>
        <v>0</v>
      </c>
      <c r="M101" s="16">
        <f>SUM(M102:M104)</f>
        <v>0</v>
      </c>
      <c r="N101" s="16">
        <f>SUM(N102:N104)</f>
        <v>0</v>
      </c>
    </row>
    <row r="102" spans="2:14" ht="36" customHeight="1" x14ac:dyDescent="0.25">
      <c r="B102" s="17" t="s">
        <v>140</v>
      </c>
      <c r="C102" s="23" t="s">
        <v>232</v>
      </c>
      <c r="D102" s="87" t="s">
        <v>88</v>
      </c>
      <c r="E102" s="19" t="s">
        <v>6</v>
      </c>
      <c r="F102" s="20" t="s">
        <v>135</v>
      </c>
      <c r="G102" s="20" t="s">
        <v>5</v>
      </c>
      <c r="H102" s="21">
        <v>57000000</v>
      </c>
      <c r="I102" s="21">
        <v>57000000</v>
      </c>
      <c r="J102" s="21">
        <v>0</v>
      </c>
      <c r="K102" s="21">
        <v>0</v>
      </c>
      <c r="L102" s="55">
        <f t="shared" si="2"/>
        <v>0</v>
      </c>
      <c r="M102" s="21">
        <v>0</v>
      </c>
      <c r="N102" s="21">
        <v>0</v>
      </c>
    </row>
    <row r="103" spans="2:14" ht="36" customHeight="1" x14ac:dyDescent="0.25">
      <c r="B103" s="17" t="s">
        <v>140</v>
      </c>
      <c r="C103" s="23" t="s">
        <v>233</v>
      </c>
      <c r="D103" s="87" t="s">
        <v>89</v>
      </c>
      <c r="E103" s="19" t="s">
        <v>6</v>
      </c>
      <c r="F103" s="20" t="s">
        <v>135</v>
      </c>
      <c r="G103" s="20" t="s">
        <v>5</v>
      </c>
      <c r="H103" s="21">
        <v>15400000</v>
      </c>
      <c r="I103" s="21">
        <v>15400000</v>
      </c>
      <c r="J103" s="21">
        <v>0</v>
      </c>
      <c r="K103" s="21">
        <v>0</v>
      </c>
      <c r="L103" s="55">
        <f t="shared" si="2"/>
        <v>0</v>
      </c>
      <c r="M103" s="21">
        <v>0</v>
      </c>
      <c r="N103" s="21">
        <v>0</v>
      </c>
    </row>
    <row r="104" spans="2:14" ht="36" customHeight="1" x14ac:dyDescent="0.25">
      <c r="B104" s="17" t="s">
        <v>140</v>
      </c>
      <c r="C104" s="23" t="s">
        <v>234</v>
      </c>
      <c r="D104" s="87" t="s">
        <v>90</v>
      </c>
      <c r="E104" s="19" t="s">
        <v>6</v>
      </c>
      <c r="F104" s="20" t="s">
        <v>135</v>
      </c>
      <c r="G104" s="20" t="s">
        <v>5</v>
      </c>
      <c r="H104" s="21">
        <v>562650000</v>
      </c>
      <c r="I104" s="21">
        <v>562650000</v>
      </c>
      <c r="J104" s="21">
        <v>0</v>
      </c>
      <c r="K104" s="21">
        <v>0</v>
      </c>
      <c r="L104" s="55">
        <f t="shared" si="2"/>
        <v>0</v>
      </c>
      <c r="M104" s="21">
        <v>0</v>
      </c>
      <c r="N104" s="21">
        <v>0</v>
      </c>
    </row>
    <row r="105" spans="2:14" ht="36" customHeight="1" x14ac:dyDescent="0.25">
      <c r="B105" s="12" t="s">
        <v>134</v>
      </c>
      <c r="C105" s="13" t="s">
        <v>235</v>
      </c>
      <c r="D105" s="86" t="s">
        <v>91</v>
      </c>
      <c r="E105" s="14">
        <v>10</v>
      </c>
      <c r="F105" s="15" t="s">
        <v>135</v>
      </c>
      <c r="G105" s="15" t="s">
        <v>5</v>
      </c>
      <c r="H105" s="16">
        <f>SUM(H106:H107)</f>
        <v>1477078297</v>
      </c>
      <c r="I105" s="16">
        <f>SUM(I106:I107)</f>
        <v>718552296.99000001</v>
      </c>
      <c r="J105" s="16">
        <f>SUM(J106:J107)</f>
        <v>758526000.00999999</v>
      </c>
      <c r="K105" s="16">
        <f>SUM(K106:K107)</f>
        <v>718552296.99000001</v>
      </c>
      <c r="L105" s="54">
        <f t="shared" si="2"/>
        <v>0.48646865805922812</v>
      </c>
      <c r="M105" s="16">
        <f>SUM(M106:M107)</f>
        <v>32813697.800000001</v>
      </c>
      <c r="N105" s="16">
        <f>SUM(N106:N107)</f>
        <v>32813697.800000001</v>
      </c>
    </row>
    <row r="106" spans="2:14" ht="36" customHeight="1" x14ac:dyDescent="0.25">
      <c r="B106" s="17" t="s">
        <v>140</v>
      </c>
      <c r="C106" s="18" t="s">
        <v>236</v>
      </c>
      <c r="D106" s="87" t="s">
        <v>92</v>
      </c>
      <c r="E106" s="29">
        <v>10</v>
      </c>
      <c r="F106" s="20" t="s">
        <v>135</v>
      </c>
      <c r="G106" s="20" t="s">
        <v>5</v>
      </c>
      <c r="H106" s="21">
        <v>250000000</v>
      </c>
      <c r="I106" s="21">
        <v>36084000</v>
      </c>
      <c r="J106" s="21">
        <v>213916000</v>
      </c>
      <c r="K106" s="21">
        <v>36084000</v>
      </c>
      <c r="L106" s="55">
        <f t="shared" si="2"/>
        <v>0.14433599999999999</v>
      </c>
      <c r="M106" s="21">
        <v>0</v>
      </c>
      <c r="N106" s="21">
        <v>0</v>
      </c>
    </row>
    <row r="107" spans="2:14" ht="36" customHeight="1" x14ac:dyDescent="0.25">
      <c r="B107" s="17" t="s">
        <v>140</v>
      </c>
      <c r="C107" s="23" t="s">
        <v>237</v>
      </c>
      <c r="D107" s="87" t="s">
        <v>93</v>
      </c>
      <c r="E107" s="19" t="s">
        <v>6</v>
      </c>
      <c r="F107" s="20" t="s">
        <v>135</v>
      </c>
      <c r="G107" s="20" t="s">
        <v>5</v>
      </c>
      <c r="H107" s="21">
        <v>1227078297</v>
      </c>
      <c r="I107" s="21">
        <v>682468296.99000001</v>
      </c>
      <c r="J107" s="21">
        <v>544610000.00999999</v>
      </c>
      <c r="K107" s="21">
        <v>682468296.99000001</v>
      </c>
      <c r="L107" s="55">
        <f t="shared" si="2"/>
        <v>0.5561733906129056</v>
      </c>
      <c r="M107" s="21">
        <v>32813697.800000001</v>
      </c>
      <c r="N107" s="21">
        <v>32813697.800000001</v>
      </c>
    </row>
    <row r="108" spans="2:14" ht="36" customHeight="1" x14ac:dyDescent="0.25">
      <c r="B108" s="12" t="s">
        <v>134</v>
      </c>
      <c r="C108" s="13" t="s">
        <v>238</v>
      </c>
      <c r="D108" s="86" t="s">
        <v>94</v>
      </c>
      <c r="E108" s="14">
        <v>10</v>
      </c>
      <c r="F108" s="15" t="s">
        <v>135</v>
      </c>
      <c r="G108" s="15" t="s">
        <v>5</v>
      </c>
      <c r="H108" s="16">
        <f>SUM(H109:H110)</f>
        <v>600000000</v>
      </c>
      <c r="I108" s="16">
        <f>SUM(I109:I110)</f>
        <v>600000000</v>
      </c>
      <c r="J108" s="16">
        <f>SUM(J109:J110)</f>
        <v>0</v>
      </c>
      <c r="K108" s="16">
        <f>SUM(K109:K110)</f>
        <v>82448864</v>
      </c>
      <c r="L108" s="54">
        <f t="shared" si="2"/>
        <v>0.13741477333333332</v>
      </c>
      <c r="M108" s="16">
        <f>SUM(M109:M110)</f>
        <v>47566345</v>
      </c>
      <c r="N108" s="16">
        <f>SUM(N109:N110)</f>
        <v>46935899</v>
      </c>
    </row>
    <row r="109" spans="2:14" ht="36" customHeight="1" x14ac:dyDescent="0.25">
      <c r="B109" s="17" t="s">
        <v>140</v>
      </c>
      <c r="C109" s="23" t="s">
        <v>239</v>
      </c>
      <c r="D109" s="87" t="s">
        <v>95</v>
      </c>
      <c r="E109" s="19" t="s">
        <v>6</v>
      </c>
      <c r="F109" s="20" t="s">
        <v>135</v>
      </c>
      <c r="G109" s="20" t="s">
        <v>5</v>
      </c>
      <c r="H109" s="21">
        <v>100000000</v>
      </c>
      <c r="I109" s="21">
        <v>100000000</v>
      </c>
      <c r="J109" s="21">
        <v>0</v>
      </c>
      <c r="K109" s="21">
        <v>0</v>
      </c>
      <c r="L109" s="55">
        <f t="shared" si="2"/>
        <v>0</v>
      </c>
      <c r="M109" s="21">
        <v>0</v>
      </c>
      <c r="N109" s="21">
        <v>0</v>
      </c>
    </row>
    <row r="110" spans="2:14" ht="36" customHeight="1" x14ac:dyDescent="0.25">
      <c r="B110" s="17" t="s">
        <v>140</v>
      </c>
      <c r="C110" s="23" t="s">
        <v>240</v>
      </c>
      <c r="D110" s="87" t="s">
        <v>96</v>
      </c>
      <c r="E110" s="19" t="s">
        <v>6</v>
      </c>
      <c r="F110" s="20" t="s">
        <v>135</v>
      </c>
      <c r="G110" s="20" t="s">
        <v>5</v>
      </c>
      <c r="H110" s="21">
        <v>500000000</v>
      </c>
      <c r="I110" s="21">
        <v>500000000</v>
      </c>
      <c r="J110" s="21">
        <v>0</v>
      </c>
      <c r="K110" s="21">
        <v>82448864</v>
      </c>
      <c r="L110" s="55">
        <f t="shared" si="2"/>
        <v>0.16489772799999999</v>
      </c>
      <c r="M110" s="21">
        <v>47566345</v>
      </c>
      <c r="N110" s="21">
        <v>46935899</v>
      </c>
    </row>
    <row r="111" spans="2:14" ht="36" customHeight="1" x14ac:dyDescent="0.25">
      <c r="B111" s="12" t="s">
        <v>134</v>
      </c>
      <c r="C111" s="30" t="s">
        <v>241</v>
      </c>
      <c r="D111" s="86" t="s">
        <v>242</v>
      </c>
      <c r="E111" s="14">
        <v>10</v>
      </c>
      <c r="F111" s="15" t="s">
        <v>135</v>
      </c>
      <c r="G111" s="15" t="s">
        <v>5</v>
      </c>
      <c r="H111" s="31">
        <v>3600000</v>
      </c>
      <c r="I111" s="31">
        <v>300000</v>
      </c>
      <c r="J111" s="31">
        <v>3300000</v>
      </c>
      <c r="K111" s="31">
        <v>300000</v>
      </c>
      <c r="L111" s="57">
        <f t="shared" si="2"/>
        <v>8.3333333333333329E-2</v>
      </c>
      <c r="M111" s="31">
        <v>300000</v>
      </c>
      <c r="N111" s="31">
        <v>300000</v>
      </c>
    </row>
    <row r="112" spans="2:14" ht="36" customHeight="1" x14ac:dyDescent="0.25">
      <c r="B112" s="12" t="s">
        <v>134</v>
      </c>
      <c r="C112" s="13" t="s">
        <v>243</v>
      </c>
      <c r="D112" s="86" t="s">
        <v>244</v>
      </c>
      <c r="E112" s="14">
        <v>10</v>
      </c>
      <c r="F112" s="15" t="s">
        <v>135</v>
      </c>
      <c r="G112" s="15" t="s">
        <v>5</v>
      </c>
      <c r="H112" s="16">
        <f>SUM(H113:H115)</f>
        <v>233000000</v>
      </c>
      <c r="I112" s="16">
        <f>SUM(I113:I115)</f>
        <v>250000</v>
      </c>
      <c r="J112" s="16">
        <f>SUM(J113:J115)</f>
        <v>232750000</v>
      </c>
      <c r="K112" s="16">
        <f>SUM(K113:K115)</f>
        <v>250000</v>
      </c>
      <c r="L112" s="54">
        <f t="shared" si="2"/>
        <v>1.0729613733905579E-3</v>
      </c>
      <c r="M112" s="16">
        <f>SUM(M113:M115)</f>
        <v>250000</v>
      </c>
      <c r="N112" s="16">
        <f>SUM(N113:N115)</f>
        <v>250000</v>
      </c>
    </row>
    <row r="113" spans="2:14" ht="36" customHeight="1" x14ac:dyDescent="0.25">
      <c r="B113" s="17" t="s">
        <v>140</v>
      </c>
      <c r="C113" s="23" t="s">
        <v>245</v>
      </c>
      <c r="D113" s="87" t="s">
        <v>97</v>
      </c>
      <c r="E113" s="19" t="s">
        <v>6</v>
      </c>
      <c r="F113" s="20" t="s">
        <v>135</v>
      </c>
      <c r="G113" s="20" t="s">
        <v>5</v>
      </c>
      <c r="H113" s="21">
        <v>98000000</v>
      </c>
      <c r="I113" s="21">
        <v>250000</v>
      </c>
      <c r="J113" s="21">
        <v>97750000</v>
      </c>
      <c r="K113" s="21">
        <v>250000</v>
      </c>
      <c r="L113" s="55">
        <f t="shared" si="2"/>
        <v>2.5510204081632651E-3</v>
      </c>
      <c r="M113" s="21">
        <v>250000</v>
      </c>
      <c r="N113" s="21">
        <v>250000</v>
      </c>
    </row>
    <row r="114" spans="2:14" ht="36" customHeight="1" x14ac:dyDescent="0.25">
      <c r="B114" s="17" t="s">
        <v>140</v>
      </c>
      <c r="C114" s="23" t="s">
        <v>246</v>
      </c>
      <c r="D114" s="87" t="s">
        <v>98</v>
      </c>
      <c r="E114" s="19" t="s">
        <v>6</v>
      </c>
      <c r="F114" s="20" t="s">
        <v>135</v>
      </c>
      <c r="G114" s="20" t="s">
        <v>5</v>
      </c>
      <c r="H114" s="21">
        <v>75000000</v>
      </c>
      <c r="I114" s="21">
        <v>0</v>
      </c>
      <c r="J114" s="21">
        <v>75000000</v>
      </c>
      <c r="K114" s="21">
        <v>0</v>
      </c>
      <c r="L114" s="55">
        <f t="shared" si="2"/>
        <v>0</v>
      </c>
      <c r="M114" s="21">
        <v>0</v>
      </c>
      <c r="N114" s="21">
        <v>0</v>
      </c>
    </row>
    <row r="115" spans="2:14" ht="36" customHeight="1" x14ac:dyDescent="0.25">
      <c r="B115" s="17" t="s">
        <v>140</v>
      </c>
      <c r="C115" s="23" t="s">
        <v>247</v>
      </c>
      <c r="D115" s="87" t="s">
        <v>99</v>
      </c>
      <c r="E115" s="19" t="s">
        <v>6</v>
      </c>
      <c r="F115" s="20" t="s">
        <v>135</v>
      </c>
      <c r="G115" s="20" t="s">
        <v>5</v>
      </c>
      <c r="H115" s="21">
        <v>60000000</v>
      </c>
      <c r="I115" s="21">
        <v>0</v>
      </c>
      <c r="J115" s="21">
        <v>60000000</v>
      </c>
      <c r="K115" s="21">
        <v>0</v>
      </c>
      <c r="L115" s="55">
        <f t="shared" si="2"/>
        <v>0</v>
      </c>
      <c r="M115" s="21">
        <v>0</v>
      </c>
      <c r="N115" s="21">
        <v>0</v>
      </c>
    </row>
    <row r="116" spans="2:14" ht="36" customHeight="1" x14ac:dyDescent="0.25">
      <c r="B116" s="12" t="s">
        <v>134</v>
      </c>
      <c r="C116" s="13" t="s">
        <v>248</v>
      </c>
      <c r="D116" s="86" t="s">
        <v>100</v>
      </c>
      <c r="E116" s="14">
        <v>10</v>
      </c>
      <c r="F116" s="15" t="s">
        <v>135</v>
      </c>
      <c r="G116" s="15" t="s">
        <v>5</v>
      </c>
      <c r="H116" s="32">
        <f>SUM(H117)</f>
        <v>12000000</v>
      </c>
      <c r="I116" s="32">
        <f>SUM(I117)</f>
        <v>1000000</v>
      </c>
      <c r="J116" s="32">
        <f>SUM(J117)</f>
        <v>11000000</v>
      </c>
      <c r="K116" s="32">
        <f>SUM(K117)</f>
        <v>1000000</v>
      </c>
      <c r="L116" s="54">
        <f t="shared" si="2"/>
        <v>8.3333333333333329E-2</v>
      </c>
      <c r="M116" s="32">
        <f>SUM(M117)</f>
        <v>1000000</v>
      </c>
      <c r="N116" s="32">
        <f>SUM(N117)</f>
        <v>1000000</v>
      </c>
    </row>
    <row r="117" spans="2:14" ht="36" customHeight="1" x14ac:dyDescent="0.25">
      <c r="B117" s="17" t="s">
        <v>140</v>
      </c>
      <c r="C117" s="18" t="s">
        <v>249</v>
      </c>
      <c r="D117" s="87" t="s">
        <v>100</v>
      </c>
      <c r="E117" s="19" t="s">
        <v>6</v>
      </c>
      <c r="F117" s="20" t="s">
        <v>135</v>
      </c>
      <c r="G117" s="20" t="s">
        <v>5</v>
      </c>
      <c r="H117" s="21">
        <v>12000000</v>
      </c>
      <c r="I117" s="21">
        <v>1000000</v>
      </c>
      <c r="J117" s="21">
        <v>11000000</v>
      </c>
      <c r="K117" s="21">
        <v>1000000</v>
      </c>
      <c r="L117" s="55">
        <f t="shared" si="2"/>
        <v>8.3333333333333329E-2</v>
      </c>
      <c r="M117" s="21">
        <v>1000000</v>
      </c>
      <c r="N117" s="21">
        <v>1000000</v>
      </c>
    </row>
    <row r="118" spans="2:14" ht="36" customHeight="1" x14ac:dyDescent="0.25">
      <c r="B118" s="12" t="s">
        <v>134</v>
      </c>
      <c r="C118" s="13" t="s">
        <v>250</v>
      </c>
      <c r="D118" s="86" t="s">
        <v>251</v>
      </c>
      <c r="E118" s="14">
        <v>10</v>
      </c>
      <c r="F118" s="15" t="s">
        <v>135</v>
      </c>
      <c r="G118" s="15" t="s">
        <v>5</v>
      </c>
      <c r="H118" s="32">
        <f>SUM(H119:H121)</f>
        <v>2451713703</v>
      </c>
      <c r="I118" s="32">
        <f>SUM(I119:I121)</f>
        <v>1508653245</v>
      </c>
      <c r="J118" s="32">
        <f>SUM(J119:J121)</f>
        <v>943060458</v>
      </c>
      <c r="K118" s="32">
        <f>SUM(K119:K121)</f>
        <v>1390777330</v>
      </c>
      <c r="L118" s="54">
        <f t="shared" si="2"/>
        <v>0.56726742943036035</v>
      </c>
      <c r="M118" s="32">
        <f>SUM(M119:M121)</f>
        <v>20444995</v>
      </c>
      <c r="N118" s="32">
        <f>SUM(N119:N121)</f>
        <v>20444995</v>
      </c>
    </row>
    <row r="119" spans="2:14" ht="36" customHeight="1" x14ac:dyDescent="0.25">
      <c r="B119" s="17" t="s">
        <v>140</v>
      </c>
      <c r="C119" s="23" t="s">
        <v>252</v>
      </c>
      <c r="D119" s="87" t="s">
        <v>101</v>
      </c>
      <c r="E119" s="19" t="s">
        <v>6</v>
      </c>
      <c r="F119" s="20" t="s">
        <v>135</v>
      </c>
      <c r="G119" s="20" t="s">
        <v>5</v>
      </c>
      <c r="H119" s="21">
        <v>200000000</v>
      </c>
      <c r="I119" s="21">
        <v>0</v>
      </c>
      <c r="J119" s="21">
        <v>200000000</v>
      </c>
      <c r="K119" s="21">
        <v>0</v>
      </c>
      <c r="L119" s="55">
        <f t="shared" si="2"/>
        <v>0</v>
      </c>
      <c r="M119" s="21">
        <v>0</v>
      </c>
      <c r="N119" s="21">
        <v>0</v>
      </c>
    </row>
    <row r="120" spans="2:14" ht="36" customHeight="1" x14ac:dyDescent="0.25">
      <c r="B120" s="17" t="s">
        <v>140</v>
      </c>
      <c r="C120" s="23" t="s">
        <v>253</v>
      </c>
      <c r="D120" s="87" t="s">
        <v>102</v>
      </c>
      <c r="E120" s="19" t="s">
        <v>6</v>
      </c>
      <c r="F120" s="20" t="s">
        <v>135</v>
      </c>
      <c r="G120" s="20" t="s">
        <v>5</v>
      </c>
      <c r="H120" s="21">
        <v>5000000</v>
      </c>
      <c r="I120" s="21">
        <v>410000</v>
      </c>
      <c r="J120" s="21">
        <v>4590000</v>
      </c>
      <c r="K120" s="21">
        <v>410000</v>
      </c>
      <c r="L120" s="55">
        <f t="shared" si="2"/>
        <v>8.2000000000000003E-2</v>
      </c>
      <c r="M120" s="21">
        <v>410000</v>
      </c>
      <c r="N120" s="21">
        <v>410000</v>
      </c>
    </row>
    <row r="121" spans="2:14" ht="36" customHeight="1" x14ac:dyDescent="0.25">
      <c r="B121" s="17" t="s">
        <v>140</v>
      </c>
      <c r="C121" s="23" t="s">
        <v>254</v>
      </c>
      <c r="D121" s="87" t="s">
        <v>255</v>
      </c>
      <c r="E121" s="19">
        <v>10</v>
      </c>
      <c r="F121" s="20" t="s">
        <v>135</v>
      </c>
      <c r="G121" s="20" t="s">
        <v>5</v>
      </c>
      <c r="H121" s="21">
        <v>2246713703</v>
      </c>
      <c r="I121" s="21">
        <v>1508243245</v>
      </c>
      <c r="J121" s="21">
        <v>738470458</v>
      </c>
      <c r="K121" s="21">
        <v>1390367330</v>
      </c>
      <c r="L121" s="55">
        <f t="shared" si="2"/>
        <v>0.61884490584780127</v>
      </c>
      <c r="M121" s="21">
        <v>20034995</v>
      </c>
      <c r="N121" s="21">
        <v>20034995</v>
      </c>
    </row>
    <row r="122" spans="2:14" ht="36" customHeight="1" x14ac:dyDescent="0.25">
      <c r="B122" s="7" t="s">
        <v>134</v>
      </c>
      <c r="C122" s="8" t="s">
        <v>256</v>
      </c>
      <c r="D122" s="85" t="s">
        <v>103</v>
      </c>
      <c r="E122" s="33">
        <v>10</v>
      </c>
      <c r="F122" s="34" t="s">
        <v>135</v>
      </c>
      <c r="G122" s="34" t="s">
        <v>5</v>
      </c>
      <c r="H122" s="11">
        <f>+H128+H131</f>
        <v>214195301845</v>
      </c>
      <c r="I122" s="11">
        <f>+I128+I131</f>
        <v>60002265500</v>
      </c>
      <c r="J122" s="11">
        <f>+J128+J131</f>
        <v>154193036345</v>
      </c>
      <c r="K122" s="11">
        <f>+K128+K131</f>
        <v>54982293126</v>
      </c>
      <c r="L122" s="53">
        <f t="shared" si="2"/>
        <v>0.25669233943229675</v>
      </c>
      <c r="M122" s="11">
        <f>+M128+M131</f>
        <v>18914690</v>
      </c>
      <c r="N122" s="11">
        <f>+N128+N131</f>
        <v>5391783</v>
      </c>
    </row>
    <row r="123" spans="2:14" ht="36" customHeight="1" x14ac:dyDescent="0.25">
      <c r="B123" s="7" t="s">
        <v>134</v>
      </c>
      <c r="C123" s="8" t="s">
        <v>256</v>
      </c>
      <c r="D123" s="85" t="s">
        <v>103</v>
      </c>
      <c r="E123" s="33">
        <v>11</v>
      </c>
      <c r="F123" s="34" t="s">
        <v>135</v>
      </c>
      <c r="G123" s="34" t="s">
        <v>7</v>
      </c>
      <c r="H123" s="11">
        <f>+H125</f>
        <v>534570000</v>
      </c>
      <c r="I123" s="11">
        <f>+I125</f>
        <v>0</v>
      </c>
      <c r="J123" s="11">
        <f>+J125</f>
        <v>534570000</v>
      </c>
      <c r="K123" s="11">
        <f>+K125</f>
        <v>0</v>
      </c>
      <c r="L123" s="53">
        <f t="shared" si="2"/>
        <v>0</v>
      </c>
      <c r="M123" s="11">
        <f>+M125</f>
        <v>0</v>
      </c>
      <c r="N123" s="11">
        <f>+N125</f>
        <v>0</v>
      </c>
    </row>
    <row r="124" spans="2:14" ht="36" customHeight="1" x14ac:dyDescent="0.25">
      <c r="B124" s="7" t="s">
        <v>134</v>
      </c>
      <c r="C124" s="8" t="s">
        <v>256</v>
      </c>
      <c r="D124" s="85" t="s">
        <v>103</v>
      </c>
      <c r="E124" s="33">
        <v>16</v>
      </c>
      <c r="F124" s="34" t="s">
        <v>135</v>
      </c>
      <c r="G124" s="34" t="s">
        <v>7</v>
      </c>
      <c r="H124" s="11">
        <f>+H134</f>
        <v>68419317000</v>
      </c>
      <c r="I124" s="11">
        <f>+I134</f>
        <v>1121525290</v>
      </c>
      <c r="J124" s="11">
        <f>+J134</f>
        <v>67297791710</v>
      </c>
      <c r="K124" s="11">
        <f>+K134</f>
        <v>0</v>
      </c>
      <c r="L124" s="53">
        <f t="shared" si="2"/>
        <v>0</v>
      </c>
      <c r="M124" s="11">
        <f>+M134</f>
        <v>0</v>
      </c>
      <c r="N124" s="11">
        <f>+N134</f>
        <v>0</v>
      </c>
    </row>
    <row r="125" spans="2:14" ht="36" customHeight="1" x14ac:dyDescent="0.25">
      <c r="B125" s="12" t="s">
        <v>134</v>
      </c>
      <c r="C125" s="30" t="s">
        <v>257</v>
      </c>
      <c r="D125" s="86" t="s">
        <v>258</v>
      </c>
      <c r="E125" s="35">
        <v>11</v>
      </c>
      <c r="F125" s="15" t="s">
        <v>135</v>
      </c>
      <c r="G125" s="15" t="s">
        <v>5</v>
      </c>
      <c r="H125" s="36">
        <f t="shared" ref="H125:K126" si="3">+H126</f>
        <v>534570000</v>
      </c>
      <c r="I125" s="36">
        <f t="shared" si="3"/>
        <v>0</v>
      </c>
      <c r="J125" s="36">
        <f t="shared" si="3"/>
        <v>534570000</v>
      </c>
      <c r="K125" s="36">
        <f t="shared" si="3"/>
        <v>0</v>
      </c>
      <c r="L125" s="54">
        <f t="shared" si="2"/>
        <v>0</v>
      </c>
      <c r="M125" s="36">
        <f>+M126</f>
        <v>0</v>
      </c>
      <c r="N125" s="36">
        <f>+N126</f>
        <v>0</v>
      </c>
    </row>
    <row r="126" spans="2:14" ht="36" customHeight="1" x14ac:dyDescent="0.25">
      <c r="B126" s="12" t="s">
        <v>134</v>
      </c>
      <c r="C126" s="30" t="s">
        <v>259</v>
      </c>
      <c r="D126" s="86" t="s">
        <v>104</v>
      </c>
      <c r="E126" s="35">
        <v>11</v>
      </c>
      <c r="F126" s="15" t="s">
        <v>135</v>
      </c>
      <c r="G126" s="15" t="s">
        <v>5</v>
      </c>
      <c r="H126" s="36">
        <f t="shared" si="3"/>
        <v>534570000</v>
      </c>
      <c r="I126" s="36">
        <f t="shared" si="3"/>
        <v>0</v>
      </c>
      <c r="J126" s="36">
        <f t="shared" si="3"/>
        <v>534570000</v>
      </c>
      <c r="K126" s="36">
        <f t="shared" si="3"/>
        <v>0</v>
      </c>
      <c r="L126" s="54">
        <f t="shared" si="2"/>
        <v>0</v>
      </c>
      <c r="M126" s="36">
        <f>+M127</f>
        <v>0</v>
      </c>
      <c r="N126" s="36">
        <f>+N127</f>
        <v>0</v>
      </c>
    </row>
    <row r="127" spans="2:14" ht="36" customHeight="1" x14ac:dyDescent="0.25">
      <c r="B127" s="12" t="s">
        <v>134</v>
      </c>
      <c r="C127" s="30" t="s">
        <v>260</v>
      </c>
      <c r="D127" s="86" t="s">
        <v>104</v>
      </c>
      <c r="E127" s="35">
        <v>11</v>
      </c>
      <c r="F127" s="15" t="s">
        <v>135</v>
      </c>
      <c r="G127" s="15" t="s">
        <v>5</v>
      </c>
      <c r="H127" s="31">
        <v>534570000</v>
      </c>
      <c r="I127" s="31">
        <v>0</v>
      </c>
      <c r="J127" s="31">
        <v>534570000</v>
      </c>
      <c r="K127" s="31">
        <v>0</v>
      </c>
      <c r="L127" s="57">
        <f t="shared" si="2"/>
        <v>0</v>
      </c>
      <c r="M127" s="31">
        <v>0</v>
      </c>
      <c r="N127" s="31">
        <v>0</v>
      </c>
    </row>
    <row r="128" spans="2:14" ht="36" customHeight="1" x14ac:dyDescent="0.25">
      <c r="B128" s="12" t="s">
        <v>134</v>
      </c>
      <c r="C128" s="30" t="s">
        <v>261</v>
      </c>
      <c r="D128" s="86" t="s">
        <v>262</v>
      </c>
      <c r="E128" s="35">
        <v>10</v>
      </c>
      <c r="F128" s="15" t="s">
        <v>135</v>
      </c>
      <c r="G128" s="15" t="s">
        <v>5</v>
      </c>
      <c r="H128" s="36">
        <f t="shared" ref="H128:K129" si="4">+H129</f>
        <v>558361845</v>
      </c>
      <c r="I128" s="36">
        <f t="shared" si="4"/>
        <v>558361000</v>
      </c>
      <c r="J128" s="36">
        <f t="shared" si="4"/>
        <v>845</v>
      </c>
      <c r="K128" s="36">
        <f t="shared" si="4"/>
        <v>0</v>
      </c>
      <c r="L128" s="54">
        <f t="shared" si="2"/>
        <v>0</v>
      </c>
      <c r="M128" s="36">
        <f>+M129</f>
        <v>0</v>
      </c>
      <c r="N128" s="36">
        <f>+N129</f>
        <v>0</v>
      </c>
    </row>
    <row r="129" spans="2:14" ht="36" customHeight="1" x14ac:dyDescent="0.25">
      <c r="B129" s="12" t="s">
        <v>134</v>
      </c>
      <c r="C129" s="30" t="s">
        <v>263</v>
      </c>
      <c r="D129" s="86" t="s">
        <v>105</v>
      </c>
      <c r="E129" s="35">
        <v>10</v>
      </c>
      <c r="F129" s="15" t="s">
        <v>135</v>
      </c>
      <c r="G129" s="15" t="s">
        <v>5</v>
      </c>
      <c r="H129" s="36">
        <f t="shared" si="4"/>
        <v>558361845</v>
      </c>
      <c r="I129" s="36">
        <f t="shared" si="4"/>
        <v>558361000</v>
      </c>
      <c r="J129" s="36">
        <f t="shared" si="4"/>
        <v>845</v>
      </c>
      <c r="K129" s="36">
        <f t="shared" si="4"/>
        <v>0</v>
      </c>
      <c r="L129" s="54">
        <f t="shared" si="2"/>
        <v>0</v>
      </c>
      <c r="M129" s="36">
        <f>+M130</f>
        <v>0</v>
      </c>
      <c r="N129" s="36">
        <f>+N130</f>
        <v>0</v>
      </c>
    </row>
    <row r="130" spans="2:14" ht="36" customHeight="1" x14ac:dyDescent="0.25">
      <c r="B130" s="12" t="s">
        <v>134</v>
      </c>
      <c r="C130" s="30" t="s">
        <v>264</v>
      </c>
      <c r="D130" s="86" t="s">
        <v>106</v>
      </c>
      <c r="E130" s="35">
        <v>10</v>
      </c>
      <c r="F130" s="15" t="s">
        <v>135</v>
      </c>
      <c r="G130" s="15" t="s">
        <v>5</v>
      </c>
      <c r="H130" s="31">
        <v>558361845</v>
      </c>
      <c r="I130" s="31">
        <v>558361000</v>
      </c>
      <c r="J130" s="31">
        <v>845</v>
      </c>
      <c r="K130" s="31">
        <v>0</v>
      </c>
      <c r="L130" s="57">
        <f t="shared" si="2"/>
        <v>0</v>
      </c>
      <c r="M130" s="31">
        <v>0</v>
      </c>
      <c r="N130" s="31">
        <v>0</v>
      </c>
    </row>
    <row r="131" spans="2:14" ht="36" customHeight="1" x14ac:dyDescent="0.25">
      <c r="B131" s="12" t="s">
        <v>134</v>
      </c>
      <c r="C131" s="13" t="s">
        <v>265</v>
      </c>
      <c r="D131" s="86" t="s">
        <v>107</v>
      </c>
      <c r="E131" s="35">
        <v>10</v>
      </c>
      <c r="F131" s="15" t="s">
        <v>135</v>
      </c>
      <c r="G131" s="15" t="s">
        <v>5</v>
      </c>
      <c r="H131" s="36">
        <f t="shared" ref="H131:K132" si="5">+H133</f>
        <v>213636940000</v>
      </c>
      <c r="I131" s="36">
        <f t="shared" si="5"/>
        <v>59443904500</v>
      </c>
      <c r="J131" s="36">
        <f t="shared" si="5"/>
        <v>154193035500</v>
      </c>
      <c r="K131" s="36">
        <f t="shared" si="5"/>
        <v>54982293126</v>
      </c>
      <c r="L131" s="54">
        <f t="shared" si="2"/>
        <v>0.25736323093749613</v>
      </c>
      <c r="M131" s="36">
        <f>+M133</f>
        <v>18914690</v>
      </c>
      <c r="N131" s="36">
        <f>+N133</f>
        <v>5391783</v>
      </c>
    </row>
    <row r="132" spans="2:14" ht="36" customHeight="1" x14ac:dyDescent="0.25">
      <c r="B132" s="12" t="s">
        <v>134</v>
      </c>
      <c r="C132" s="13" t="s">
        <v>265</v>
      </c>
      <c r="D132" s="86" t="s">
        <v>107</v>
      </c>
      <c r="E132" s="35">
        <v>16</v>
      </c>
      <c r="F132" s="15" t="s">
        <v>135</v>
      </c>
      <c r="G132" s="15" t="s">
        <v>7</v>
      </c>
      <c r="H132" s="36">
        <f t="shared" si="5"/>
        <v>68419317000</v>
      </c>
      <c r="I132" s="36">
        <f t="shared" si="5"/>
        <v>1121525290</v>
      </c>
      <c r="J132" s="36">
        <f t="shared" si="5"/>
        <v>67297791710</v>
      </c>
      <c r="K132" s="36">
        <f t="shared" si="5"/>
        <v>0</v>
      </c>
      <c r="L132" s="54">
        <f t="shared" si="2"/>
        <v>0</v>
      </c>
      <c r="M132" s="36">
        <f>+M134</f>
        <v>0</v>
      </c>
      <c r="N132" s="36">
        <f>+N134</f>
        <v>0</v>
      </c>
    </row>
    <row r="133" spans="2:14" ht="36" customHeight="1" x14ac:dyDescent="0.25">
      <c r="B133" s="12" t="s">
        <v>134</v>
      </c>
      <c r="C133" s="13" t="s">
        <v>266</v>
      </c>
      <c r="D133" s="86" t="s">
        <v>267</v>
      </c>
      <c r="E133" s="35">
        <v>10</v>
      </c>
      <c r="F133" s="15" t="s">
        <v>135</v>
      </c>
      <c r="G133" s="15" t="s">
        <v>5</v>
      </c>
      <c r="H133" s="36">
        <f>+H135+H136</f>
        <v>213636940000</v>
      </c>
      <c r="I133" s="36">
        <f>+I135+I136</f>
        <v>59443904500</v>
      </c>
      <c r="J133" s="36">
        <f>+J135+J136</f>
        <v>154193035500</v>
      </c>
      <c r="K133" s="36">
        <f>+K135+K136</f>
        <v>54982293126</v>
      </c>
      <c r="L133" s="54">
        <f t="shared" si="2"/>
        <v>0.25736323093749613</v>
      </c>
      <c r="M133" s="36">
        <f>+M135+M136</f>
        <v>18914690</v>
      </c>
      <c r="N133" s="36">
        <f>+N135+N136</f>
        <v>5391783</v>
      </c>
    </row>
    <row r="134" spans="2:14" ht="36" customHeight="1" x14ac:dyDescent="0.25">
      <c r="B134" s="12" t="s">
        <v>134</v>
      </c>
      <c r="C134" s="13" t="s">
        <v>266</v>
      </c>
      <c r="D134" s="86" t="s">
        <v>267</v>
      </c>
      <c r="E134" s="35">
        <v>16</v>
      </c>
      <c r="F134" s="15" t="s">
        <v>135</v>
      </c>
      <c r="G134" s="15" t="s">
        <v>7</v>
      </c>
      <c r="H134" s="36">
        <f>+H146+H156</f>
        <v>68419317000</v>
      </c>
      <c r="I134" s="36">
        <f>+I146+I156</f>
        <v>1121525290</v>
      </c>
      <c r="J134" s="36">
        <f>+J146+J156</f>
        <v>67297791710</v>
      </c>
      <c r="K134" s="36">
        <f>+K146+K156</f>
        <v>0</v>
      </c>
      <c r="L134" s="54">
        <f t="shared" si="2"/>
        <v>0</v>
      </c>
      <c r="M134" s="36">
        <f>+M146+M156</f>
        <v>0</v>
      </c>
      <c r="N134" s="36">
        <f>+N146+N156</f>
        <v>0</v>
      </c>
    </row>
    <row r="135" spans="2:14" ht="36" customHeight="1" x14ac:dyDescent="0.25">
      <c r="B135" s="12" t="s">
        <v>134</v>
      </c>
      <c r="C135" s="13" t="s">
        <v>268</v>
      </c>
      <c r="D135" s="86" t="s">
        <v>108</v>
      </c>
      <c r="E135" s="35">
        <v>10</v>
      </c>
      <c r="F135" s="15" t="s">
        <v>135</v>
      </c>
      <c r="G135" s="15" t="s">
        <v>5</v>
      </c>
      <c r="H135" s="31">
        <v>306940000</v>
      </c>
      <c r="I135" s="31">
        <v>184000000</v>
      </c>
      <c r="J135" s="31">
        <v>122940000</v>
      </c>
      <c r="K135" s="31">
        <v>156000000</v>
      </c>
      <c r="L135" s="57">
        <f t="shared" si="2"/>
        <v>0.50824265328728746</v>
      </c>
      <c r="M135" s="31">
        <v>0</v>
      </c>
      <c r="N135" s="31">
        <v>0</v>
      </c>
    </row>
    <row r="136" spans="2:14" ht="36" customHeight="1" x14ac:dyDescent="0.25">
      <c r="B136" s="12" t="s">
        <v>134</v>
      </c>
      <c r="C136" s="13" t="s">
        <v>269</v>
      </c>
      <c r="D136" s="86" t="s">
        <v>270</v>
      </c>
      <c r="E136" s="35">
        <v>10</v>
      </c>
      <c r="F136" s="15" t="s">
        <v>135</v>
      </c>
      <c r="G136" s="15" t="s">
        <v>5</v>
      </c>
      <c r="H136" s="36">
        <f>SUM(H137:H145)</f>
        <v>213330000000</v>
      </c>
      <c r="I136" s="36">
        <f>SUM(I137:I145)</f>
        <v>59259904500</v>
      </c>
      <c r="J136" s="36">
        <f>SUM(J137:J145)</f>
        <v>154070095500</v>
      </c>
      <c r="K136" s="36">
        <f>SUM(K137:K145)</f>
        <v>54826293126</v>
      </c>
      <c r="L136" s="54">
        <f t="shared" si="2"/>
        <v>0.25700226468851078</v>
      </c>
      <c r="M136" s="36">
        <f>SUM(M137:M145)</f>
        <v>18914690</v>
      </c>
      <c r="N136" s="36">
        <f>SUM(N137:N145)</f>
        <v>5391783</v>
      </c>
    </row>
    <row r="137" spans="2:14" ht="36" customHeight="1" x14ac:dyDescent="0.25">
      <c r="B137" s="17" t="s">
        <v>140</v>
      </c>
      <c r="C137" s="18" t="s">
        <v>271</v>
      </c>
      <c r="D137" s="87" t="s">
        <v>272</v>
      </c>
      <c r="E137" s="22">
        <v>10</v>
      </c>
      <c r="F137" s="20" t="s">
        <v>135</v>
      </c>
      <c r="G137" s="20" t="s">
        <v>5</v>
      </c>
      <c r="H137" s="21">
        <v>206476770000</v>
      </c>
      <c r="I137" s="21">
        <v>55365904500</v>
      </c>
      <c r="J137" s="21">
        <v>151110865500</v>
      </c>
      <c r="K137" s="21">
        <v>54532006332</v>
      </c>
      <c r="L137" s="55">
        <f t="shared" si="2"/>
        <v>0.26410722296750383</v>
      </c>
      <c r="M137" s="21">
        <v>0</v>
      </c>
      <c r="N137" s="21">
        <v>0</v>
      </c>
    </row>
    <row r="138" spans="2:14" ht="36" customHeight="1" x14ac:dyDescent="0.25">
      <c r="B138" s="17" t="s">
        <v>140</v>
      </c>
      <c r="C138" s="18" t="s">
        <v>273</v>
      </c>
      <c r="D138" s="87" t="s">
        <v>274</v>
      </c>
      <c r="E138" s="22">
        <v>10</v>
      </c>
      <c r="F138" s="20" t="s">
        <v>135</v>
      </c>
      <c r="G138" s="20" t="s">
        <v>5</v>
      </c>
      <c r="H138" s="21">
        <v>554100000</v>
      </c>
      <c r="I138" s="21">
        <v>460600000</v>
      </c>
      <c r="J138" s="21">
        <v>93500000</v>
      </c>
      <c r="K138" s="21">
        <v>211800000</v>
      </c>
      <c r="L138" s="55">
        <f t="shared" si="2"/>
        <v>0.38224147265836489</v>
      </c>
      <c r="M138" s="21">
        <v>0</v>
      </c>
      <c r="N138" s="21">
        <v>0</v>
      </c>
    </row>
    <row r="139" spans="2:14" ht="36" customHeight="1" x14ac:dyDescent="0.25">
      <c r="B139" s="17" t="s">
        <v>140</v>
      </c>
      <c r="C139" s="37" t="s">
        <v>275</v>
      </c>
      <c r="D139" s="87" t="s">
        <v>276</v>
      </c>
      <c r="E139" s="38">
        <v>10</v>
      </c>
      <c r="F139" s="20" t="s">
        <v>135</v>
      </c>
      <c r="G139" s="20" t="s">
        <v>5</v>
      </c>
      <c r="H139" s="21">
        <v>4094643318</v>
      </c>
      <c r="I139" s="21">
        <v>2600000000</v>
      </c>
      <c r="J139" s="21">
        <v>1494643318</v>
      </c>
      <c r="K139" s="21">
        <v>82486794</v>
      </c>
      <c r="L139" s="55">
        <f t="shared" ref="L139:L197" si="6">+K139/H139</f>
        <v>2.0145049908837993E-2</v>
      </c>
      <c r="M139" s="21">
        <v>18914690</v>
      </c>
      <c r="N139" s="21">
        <v>5391783</v>
      </c>
    </row>
    <row r="140" spans="2:14" ht="36" customHeight="1" x14ac:dyDescent="0.25">
      <c r="B140" s="17" t="s">
        <v>140</v>
      </c>
      <c r="C140" s="18" t="s">
        <v>277</v>
      </c>
      <c r="D140" s="87" t="s">
        <v>53</v>
      </c>
      <c r="E140" s="22">
        <v>10</v>
      </c>
      <c r="F140" s="20" t="s">
        <v>135</v>
      </c>
      <c r="G140" s="20" t="s">
        <v>5</v>
      </c>
      <c r="H140" s="21">
        <v>671500000</v>
      </c>
      <c r="I140" s="21">
        <v>0</v>
      </c>
      <c r="J140" s="21">
        <v>671500000</v>
      </c>
      <c r="K140" s="21">
        <v>0</v>
      </c>
      <c r="L140" s="55">
        <f t="shared" si="6"/>
        <v>0</v>
      </c>
      <c r="M140" s="21">
        <v>0</v>
      </c>
      <c r="N140" s="21">
        <v>0</v>
      </c>
    </row>
    <row r="141" spans="2:14" ht="36" customHeight="1" x14ac:dyDescent="0.25">
      <c r="B141" s="17" t="s">
        <v>140</v>
      </c>
      <c r="C141" s="18" t="s">
        <v>278</v>
      </c>
      <c r="D141" s="87" t="s">
        <v>59</v>
      </c>
      <c r="E141" s="22">
        <v>10</v>
      </c>
      <c r="F141" s="20" t="s">
        <v>135</v>
      </c>
      <c r="G141" s="20" t="s">
        <v>5</v>
      </c>
      <c r="H141" s="21">
        <v>103586682</v>
      </c>
      <c r="I141" s="21">
        <v>32500000</v>
      </c>
      <c r="J141" s="21">
        <v>71086682</v>
      </c>
      <c r="K141" s="21">
        <v>0</v>
      </c>
      <c r="L141" s="55">
        <f t="shared" si="6"/>
        <v>0</v>
      </c>
      <c r="M141" s="21">
        <v>0</v>
      </c>
      <c r="N141" s="21">
        <v>0</v>
      </c>
    </row>
    <row r="142" spans="2:14" ht="36" customHeight="1" x14ac:dyDescent="0.25">
      <c r="B142" s="17" t="s">
        <v>140</v>
      </c>
      <c r="C142" s="18" t="s">
        <v>279</v>
      </c>
      <c r="D142" s="87" t="s">
        <v>79</v>
      </c>
      <c r="E142" s="22">
        <v>10</v>
      </c>
      <c r="F142" s="20" t="s">
        <v>135</v>
      </c>
      <c r="G142" s="20" t="s">
        <v>5</v>
      </c>
      <c r="H142" s="21">
        <v>70000000</v>
      </c>
      <c r="I142" s="21">
        <v>0</v>
      </c>
      <c r="J142" s="21">
        <v>70000000</v>
      </c>
      <c r="K142" s="21">
        <v>0</v>
      </c>
      <c r="L142" s="55">
        <f t="shared" si="6"/>
        <v>0</v>
      </c>
      <c r="M142" s="21">
        <v>0</v>
      </c>
      <c r="N142" s="21">
        <v>0</v>
      </c>
    </row>
    <row r="143" spans="2:14" ht="36" customHeight="1" x14ac:dyDescent="0.25">
      <c r="B143" s="17" t="s">
        <v>140</v>
      </c>
      <c r="C143" s="18" t="s">
        <v>280</v>
      </c>
      <c r="D143" s="87" t="s">
        <v>281</v>
      </c>
      <c r="E143" s="22">
        <v>10</v>
      </c>
      <c r="F143" s="20" t="s">
        <v>135</v>
      </c>
      <c r="G143" s="20" t="s">
        <v>5</v>
      </c>
      <c r="H143" s="21">
        <v>30000000</v>
      </c>
      <c r="I143" s="21">
        <v>0</v>
      </c>
      <c r="J143" s="21">
        <v>30000000</v>
      </c>
      <c r="K143" s="21">
        <v>0</v>
      </c>
      <c r="L143" s="55">
        <f t="shared" si="6"/>
        <v>0</v>
      </c>
      <c r="M143" s="21">
        <v>0</v>
      </c>
      <c r="N143" s="21">
        <v>0</v>
      </c>
    </row>
    <row r="144" spans="2:14" ht="36" customHeight="1" x14ac:dyDescent="0.25">
      <c r="B144" s="17" t="s">
        <v>140</v>
      </c>
      <c r="C144" s="18" t="s">
        <v>282</v>
      </c>
      <c r="D144" s="87" t="s">
        <v>109</v>
      </c>
      <c r="E144" s="22">
        <v>10</v>
      </c>
      <c r="F144" s="20" t="s">
        <v>135</v>
      </c>
      <c r="G144" s="20" t="s">
        <v>5</v>
      </c>
      <c r="H144" s="21">
        <v>5900000</v>
      </c>
      <c r="I144" s="21">
        <v>5900000</v>
      </c>
      <c r="J144" s="21">
        <v>0</v>
      </c>
      <c r="K144" s="21">
        <v>0</v>
      </c>
      <c r="L144" s="55">
        <f t="shared" si="6"/>
        <v>0</v>
      </c>
      <c r="M144" s="21">
        <v>0</v>
      </c>
      <c r="N144" s="21">
        <v>0</v>
      </c>
    </row>
    <row r="145" spans="2:14" ht="36" customHeight="1" x14ac:dyDescent="0.25">
      <c r="B145" s="17" t="s">
        <v>140</v>
      </c>
      <c r="C145" s="18" t="s">
        <v>283</v>
      </c>
      <c r="D145" s="87" t="s">
        <v>284</v>
      </c>
      <c r="E145" s="22">
        <v>10</v>
      </c>
      <c r="F145" s="20" t="s">
        <v>135</v>
      </c>
      <c r="G145" s="20" t="s">
        <v>5</v>
      </c>
      <c r="H145" s="21">
        <v>1323500000</v>
      </c>
      <c r="I145" s="21">
        <v>795000000</v>
      </c>
      <c r="J145" s="21">
        <v>528500000</v>
      </c>
      <c r="K145" s="21">
        <v>0</v>
      </c>
      <c r="L145" s="55">
        <f t="shared" si="6"/>
        <v>0</v>
      </c>
      <c r="M145" s="21">
        <v>0</v>
      </c>
      <c r="N145" s="21">
        <v>0</v>
      </c>
    </row>
    <row r="146" spans="2:14" ht="36" customHeight="1" x14ac:dyDescent="0.25">
      <c r="B146" s="12" t="s">
        <v>134</v>
      </c>
      <c r="C146" s="13" t="s">
        <v>285</v>
      </c>
      <c r="D146" s="86" t="s">
        <v>110</v>
      </c>
      <c r="E146" s="35">
        <v>16</v>
      </c>
      <c r="F146" s="15" t="s">
        <v>135</v>
      </c>
      <c r="G146" s="15" t="s">
        <v>7</v>
      </c>
      <c r="H146" s="36">
        <f>SUM(H147:H155)</f>
        <v>67899270000</v>
      </c>
      <c r="I146" s="36">
        <f>SUM(I147:I155)</f>
        <v>1121525290</v>
      </c>
      <c r="J146" s="36">
        <f>SUM(J147:J155)</f>
        <v>66777744710</v>
      </c>
      <c r="K146" s="36">
        <f>SUM(K147:K155)</f>
        <v>0</v>
      </c>
      <c r="L146" s="54">
        <f t="shared" si="6"/>
        <v>0</v>
      </c>
      <c r="M146" s="36">
        <f>SUM(M147:M155)</f>
        <v>0</v>
      </c>
      <c r="N146" s="36">
        <f>SUM(N147:N155)</f>
        <v>0</v>
      </c>
    </row>
    <row r="147" spans="2:14" ht="36" customHeight="1" x14ac:dyDescent="0.25">
      <c r="B147" s="17" t="s">
        <v>140</v>
      </c>
      <c r="C147" s="23" t="s">
        <v>286</v>
      </c>
      <c r="D147" s="87" t="s">
        <v>111</v>
      </c>
      <c r="E147" s="22">
        <v>16</v>
      </c>
      <c r="F147" s="20" t="s">
        <v>135</v>
      </c>
      <c r="G147" s="20" t="s">
        <v>7</v>
      </c>
      <c r="H147" s="21">
        <v>55592270000</v>
      </c>
      <c r="I147" s="21">
        <v>814525290</v>
      </c>
      <c r="J147" s="21">
        <v>54777744710</v>
      </c>
      <c r="K147" s="21">
        <v>0</v>
      </c>
      <c r="L147" s="55">
        <f t="shared" si="6"/>
        <v>0</v>
      </c>
      <c r="M147" s="21">
        <v>0</v>
      </c>
      <c r="N147" s="21">
        <v>0</v>
      </c>
    </row>
    <row r="148" spans="2:14" ht="36" customHeight="1" x14ac:dyDescent="0.25">
      <c r="B148" s="17" t="s">
        <v>140</v>
      </c>
      <c r="C148" s="23" t="s">
        <v>287</v>
      </c>
      <c r="D148" s="87" t="s">
        <v>112</v>
      </c>
      <c r="E148" s="22">
        <v>16</v>
      </c>
      <c r="F148" s="20" t="s">
        <v>135</v>
      </c>
      <c r="G148" s="20" t="s">
        <v>7</v>
      </c>
      <c r="H148" s="21">
        <v>300000000</v>
      </c>
      <c r="I148" s="21">
        <v>300000000</v>
      </c>
      <c r="J148" s="21">
        <v>0</v>
      </c>
      <c r="K148" s="21">
        <v>0</v>
      </c>
      <c r="L148" s="55">
        <f t="shared" si="6"/>
        <v>0</v>
      </c>
      <c r="M148" s="21">
        <v>0</v>
      </c>
      <c r="N148" s="21">
        <v>0</v>
      </c>
    </row>
    <row r="149" spans="2:14" ht="36" customHeight="1" x14ac:dyDescent="0.25">
      <c r="B149" s="17" t="s">
        <v>140</v>
      </c>
      <c r="C149" s="23" t="s">
        <v>288</v>
      </c>
      <c r="D149" s="87" t="s">
        <v>289</v>
      </c>
      <c r="E149" s="22">
        <v>16</v>
      </c>
      <c r="F149" s="20" t="s">
        <v>135</v>
      </c>
      <c r="G149" s="20" t="s">
        <v>7</v>
      </c>
      <c r="H149" s="21">
        <v>7000000</v>
      </c>
      <c r="I149" s="21">
        <v>7000000</v>
      </c>
      <c r="J149" s="21">
        <v>0</v>
      </c>
      <c r="K149" s="21">
        <v>0</v>
      </c>
      <c r="L149" s="55">
        <f t="shared" si="6"/>
        <v>0</v>
      </c>
      <c r="M149" s="21">
        <v>0</v>
      </c>
      <c r="N149" s="21">
        <v>0</v>
      </c>
    </row>
    <row r="150" spans="2:14" ht="36" customHeight="1" x14ac:dyDescent="0.25">
      <c r="B150" s="17" t="s">
        <v>140</v>
      </c>
      <c r="C150" s="23" t="s">
        <v>290</v>
      </c>
      <c r="D150" s="87" t="s">
        <v>276</v>
      </c>
      <c r="E150" s="22">
        <v>16</v>
      </c>
      <c r="F150" s="20" t="s">
        <v>135</v>
      </c>
      <c r="G150" s="20" t="s">
        <v>7</v>
      </c>
      <c r="H150" s="21">
        <v>300000000</v>
      </c>
      <c r="I150" s="21">
        <v>0</v>
      </c>
      <c r="J150" s="21">
        <v>300000000</v>
      </c>
      <c r="K150" s="21">
        <v>0</v>
      </c>
      <c r="L150" s="55">
        <f t="shared" si="6"/>
        <v>0</v>
      </c>
      <c r="M150" s="21">
        <v>0</v>
      </c>
      <c r="N150" s="21">
        <v>0</v>
      </c>
    </row>
    <row r="151" spans="2:14" ht="36" customHeight="1" x14ac:dyDescent="0.25">
      <c r="B151" s="17" t="s">
        <v>140</v>
      </c>
      <c r="C151" s="23" t="s">
        <v>291</v>
      </c>
      <c r="D151" s="87" t="s">
        <v>292</v>
      </c>
      <c r="E151" s="22">
        <v>16</v>
      </c>
      <c r="F151" s="20" t="s">
        <v>135</v>
      </c>
      <c r="G151" s="20" t="s">
        <v>7</v>
      </c>
      <c r="H151" s="21">
        <v>200000000</v>
      </c>
      <c r="I151" s="21">
        <v>0</v>
      </c>
      <c r="J151" s="21">
        <v>200000000</v>
      </c>
      <c r="K151" s="21">
        <v>0</v>
      </c>
      <c r="L151" s="55">
        <f t="shared" si="6"/>
        <v>0</v>
      </c>
      <c r="M151" s="21">
        <v>0</v>
      </c>
      <c r="N151" s="21">
        <v>0</v>
      </c>
    </row>
    <row r="152" spans="2:14" ht="36" customHeight="1" x14ac:dyDescent="0.25">
      <c r="B152" s="17" t="s">
        <v>140</v>
      </c>
      <c r="C152" s="23" t="s">
        <v>293</v>
      </c>
      <c r="D152" s="87" t="s">
        <v>294</v>
      </c>
      <c r="E152" s="22">
        <v>16</v>
      </c>
      <c r="F152" s="20" t="s">
        <v>135</v>
      </c>
      <c r="G152" s="20" t="s">
        <v>7</v>
      </c>
      <c r="H152" s="21">
        <v>400000000</v>
      </c>
      <c r="I152" s="21">
        <v>0</v>
      </c>
      <c r="J152" s="21">
        <v>400000000</v>
      </c>
      <c r="K152" s="21">
        <v>0</v>
      </c>
      <c r="L152" s="55">
        <f t="shared" si="6"/>
        <v>0</v>
      </c>
      <c r="M152" s="21">
        <v>0</v>
      </c>
      <c r="N152" s="21">
        <v>0</v>
      </c>
    </row>
    <row r="153" spans="2:14" ht="36" customHeight="1" x14ac:dyDescent="0.25">
      <c r="B153" s="17" t="s">
        <v>140</v>
      </c>
      <c r="C153" s="23" t="s">
        <v>295</v>
      </c>
      <c r="D153" s="87" t="s">
        <v>296</v>
      </c>
      <c r="E153" s="22">
        <v>16</v>
      </c>
      <c r="F153" s="20" t="s">
        <v>135</v>
      </c>
      <c r="G153" s="20" t="s">
        <v>7</v>
      </c>
      <c r="H153" s="21">
        <v>11000000000</v>
      </c>
      <c r="I153" s="21">
        <v>0</v>
      </c>
      <c r="J153" s="21">
        <v>11000000000</v>
      </c>
      <c r="K153" s="21">
        <v>0</v>
      </c>
      <c r="L153" s="55">
        <f t="shared" si="6"/>
        <v>0</v>
      </c>
      <c r="M153" s="21">
        <v>0</v>
      </c>
      <c r="N153" s="21">
        <v>0</v>
      </c>
    </row>
    <row r="154" spans="2:14" ht="36" customHeight="1" x14ac:dyDescent="0.25">
      <c r="B154" s="17" t="s">
        <v>140</v>
      </c>
      <c r="C154" s="23" t="s">
        <v>297</v>
      </c>
      <c r="D154" s="87" t="s">
        <v>298</v>
      </c>
      <c r="E154" s="22">
        <v>16</v>
      </c>
      <c r="F154" s="20" t="s">
        <v>135</v>
      </c>
      <c r="G154" s="20" t="s">
        <v>7</v>
      </c>
      <c r="H154" s="21">
        <v>70000000</v>
      </c>
      <c r="I154" s="21">
        <v>0</v>
      </c>
      <c r="J154" s="21">
        <v>70000000</v>
      </c>
      <c r="K154" s="21">
        <v>0</v>
      </c>
      <c r="L154" s="55">
        <f t="shared" si="6"/>
        <v>0</v>
      </c>
      <c r="M154" s="21">
        <v>0</v>
      </c>
      <c r="N154" s="21">
        <v>0</v>
      </c>
    </row>
    <row r="155" spans="2:14" ht="36" customHeight="1" x14ac:dyDescent="0.25">
      <c r="B155" s="17" t="s">
        <v>140</v>
      </c>
      <c r="C155" s="23" t="s">
        <v>299</v>
      </c>
      <c r="D155" s="87" t="s">
        <v>59</v>
      </c>
      <c r="E155" s="22">
        <v>16</v>
      </c>
      <c r="F155" s="20" t="s">
        <v>135</v>
      </c>
      <c r="G155" s="20" t="s">
        <v>7</v>
      </c>
      <c r="H155" s="21">
        <v>30000000</v>
      </c>
      <c r="I155" s="21">
        <v>0</v>
      </c>
      <c r="J155" s="21">
        <v>30000000</v>
      </c>
      <c r="K155" s="21">
        <v>0</v>
      </c>
      <c r="L155" s="55">
        <f t="shared" si="6"/>
        <v>0</v>
      </c>
      <c r="M155" s="21">
        <v>0</v>
      </c>
      <c r="N155" s="21">
        <v>0</v>
      </c>
    </row>
    <row r="156" spans="2:14" ht="36" customHeight="1" x14ac:dyDescent="0.25">
      <c r="B156" s="12" t="s">
        <v>134</v>
      </c>
      <c r="C156" s="13" t="s">
        <v>300</v>
      </c>
      <c r="D156" s="86" t="s">
        <v>114</v>
      </c>
      <c r="E156" s="35">
        <v>16</v>
      </c>
      <c r="F156" s="15" t="s">
        <v>135</v>
      </c>
      <c r="G156" s="15" t="s">
        <v>7</v>
      </c>
      <c r="H156" s="31">
        <v>520047000</v>
      </c>
      <c r="I156" s="31">
        <v>0</v>
      </c>
      <c r="J156" s="31">
        <v>520047000</v>
      </c>
      <c r="K156" s="31">
        <v>0</v>
      </c>
      <c r="L156" s="57">
        <f t="shared" si="6"/>
        <v>0</v>
      </c>
      <c r="M156" s="31">
        <v>0</v>
      </c>
      <c r="N156" s="31">
        <v>0</v>
      </c>
    </row>
    <row r="157" spans="2:14" ht="36" customHeight="1" x14ac:dyDescent="0.25">
      <c r="B157" s="2" t="s">
        <v>134</v>
      </c>
      <c r="C157" s="3" t="s">
        <v>115</v>
      </c>
      <c r="D157" s="84" t="s">
        <v>0</v>
      </c>
      <c r="E157" s="39">
        <v>10</v>
      </c>
      <c r="F157" s="5" t="s">
        <v>135</v>
      </c>
      <c r="G157" s="5" t="s">
        <v>5</v>
      </c>
      <c r="H157" s="6">
        <f>+H162+H191</f>
        <v>28830707961</v>
      </c>
      <c r="I157" s="6">
        <f>+I162+I191</f>
        <v>25327037881</v>
      </c>
      <c r="J157" s="6">
        <f>+J162+J191</f>
        <v>3503670080</v>
      </c>
      <c r="K157" s="6">
        <f>+K162+K191</f>
        <v>15954844365</v>
      </c>
      <c r="L157" s="52">
        <f t="shared" si="6"/>
        <v>0.55339759212928474</v>
      </c>
      <c r="M157" s="6">
        <f>+M162+M191</f>
        <v>0</v>
      </c>
      <c r="N157" s="6">
        <f>+N162+N191</f>
        <v>0</v>
      </c>
    </row>
    <row r="158" spans="2:14" ht="36" customHeight="1" x14ac:dyDescent="0.25">
      <c r="B158" s="2" t="s">
        <v>134</v>
      </c>
      <c r="C158" s="3" t="s">
        <v>115</v>
      </c>
      <c r="D158" s="84" t="s">
        <v>0</v>
      </c>
      <c r="E158" s="39">
        <v>13</v>
      </c>
      <c r="F158" s="5" t="s">
        <v>135</v>
      </c>
      <c r="G158" s="5" t="s">
        <v>5</v>
      </c>
      <c r="H158" s="6">
        <f>+H192</f>
        <v>4000000000</v>
      </c>
      <c r="I158" s="6">
        <f>+I192</f>
        <v>0</v>
      </c>
      <c r="J158" s="6">
        <f>+J192</f>
        <v>4000000000</v>
      </c>
      <c r="K158" s="6">
        <f>+K192</f>
        <v>0</v>
      </c>
      <c r="L158" s="52">
        <f t="shared" si="6"/>
        <v>0</v>
      </c>
      <c r="M158" s="6">
        <f>+M192</f>
        <v>0</v>
      </c>
      <c r="N158" s="6">
        <f>+N192</f>
        <v>0</v>
      </c>
    </row>
    <row r="159" spans="2:14" ht="36" customHeight="1" x14ac:dyDescent="0.25">
      <c r="B159" s="2" t="s">
        <v>134</v>
      </c>
      <c r="C159" s="3" t="s">
        <v>115</v>
      </c>
      <c r="D159" s="84" t="s">
        <v>0</v>
      </c>
      <c r="E159" s="39">
        <v>15</v>
      </c>
      <c r="F159" s="5" t="s">
        <v>135</v>
      </c>
      <c r="G159" s="5" t="s">
        <v>7</v>
      </c>
      <c r="H159" s="6">
        <f>+H178</f>
        <v>3184674178</v>
      </c>
      <c r="I159" s="6">
        <f>+I178</f>
        <v>766620000</v>
      </c>
      <c r="J159" s="6">
        <f>+J178</f>
        <v>2418054178</v>
      </c>
      <c r="K159" s="6">
        <f>+K178</f>
        <v>540370000</v>
      </c>
      <c r="L159" s="52">
        <f t="shared" si="6"/>
        <v>0.16967826841845296</v>
      </c>
      <c r="M159" s="6">
        <f>+M178</f>
        <v>0</v>
      </c>
      <c r="N159" s="6">
        <f>+N178</f>
        <v>0</v>
      </c>
    </row>
    <row r="160" spans="2:14" ht="36" customHeight="1" x14ac:dyDescent="0.25">
      <c r="B160" s="2" t="s">
        <v>134</v>
      </c>
      <c r="C160" s="3" t="s">
        <v>301</v>
      </c>
      <c r="D160" s="84" t="s">
        <v>116</v>
      </c>
      <c r="E160" s="39">
        <v>10</v>
      </c>
      <c r="F160" s="5"/>
      <c r="G160" s="5"/>
      <c r="H160" s="6">
        <f>+H162</f>
        <v>16953300000</v>
      </c>
      <c r="I160" s="6">
        <f>+I162</f>
        <v>13449629920</v>
      </c>
      <c r="J160" s="6">
        <f>+J162</f>
        <v>3503670080</v>
      </c>
      <c r="K160" s="6">
        <f>+K162</f>
        <v>4077436404</v>
      </c>
      <c r="L160" s="52">
        <f t="shared" si="6"/>
        <v>0.24050989506467768</v>
      </c>
      <c r="M160" s="6">
        <f>+M162</f>
        <v>0</v>
      </c>
      <c r="N160" s="6">
        <f>+N162</f>
        <v>0</v>
      </c>
    </row>
    <row r="161" spans="2:14" ht="36" customHeight="1" x14ac:dyDescent="0.25">
      <c r="B161" s="2" t="s">
        <v>134</v>
      </c>
      <c r="C161" s="3" t="s">
        <v>301</v>
      </c>
      <c r="D161" s="84" t="s">
        <v>116</v>
      </c>
      <c r="E161" s="39">
        <v>15</v>
      </c>
      <c r="F161" s="5"/>
      <c r="G161" s="5"/>
      <c r="H161" s="6">
        <f>+H178</f>
        <v>3184674178</v>
      </c>
      <c r="I161" s="6">
        <f>+I178</f>
        <v>766620000</v>
      </c>
      <c r="J161" s="6">
        <f>+J178</f>
        <v>2418054178</v>
      </c>
      <c r="K161" s="6">
        <f>+K178</f>
        <v>540370000</v>
      </c>
      <c r="L161" s="52">
        <f t="shared" si="6"/>
        <v>0.16967826841845296</v>
      </c>
      <c r="M161" s="6">
        <f>+M178</f>
        <v>0</v>
      </c>
      <c r="N161" s="6">
        <f>+N178</f>
        <v>0</v>
      </c>
    </row>
    <row r="162" spans="2:14" ht="36" customHeight="1" x14ac:dyDescent="0.25">
      <c r="B162" s="7" t="s">
        <v>134</v>
      </c>
      <c r="C162" s="40" t="s">
        <v>302</v>
      </c>
      <c r="D162" s="85" t="s">
        <v>117</v>
      </c>
      <c r="E162" s="33">
        <v>10</v>
      </c>
      <c r="F162" s="10" t="s">
        <v>135</v>
      </c>
      <c r="G162" s="10" t="s">
        <v>5</v>
      </c>
      <c r="H162" s="41">
        <f t="shared" ref="H162:K163" si="7">+H163</f>
        <v>16953300000</v>
      </c>
      <c r="I162" s="41">
        <f t="shared" si="7"/>
        <v>13449629920</v>
      </c>
      <c r="J162" s="41">
        <f t="shared" si="7"/>
        <v>3503670080</v>
      </c>
      <c r="K162" s="41">
        <f t="shared" si="7"/>
        <v>4077436404</v>
      </c>
      <c r="L162" s="53">
        <f t="shared" si="6"/>
        <v>0.24050989506467768</v>
      </c>
      <c r="M162" s="41">
        <f>+M163</f>
        <v>0</v>
      </c>
      <c r="N162" s="41">
        <f>+N163</f>
        <v>0</v>
      </c>
    </row>
    <row r="163" spans="2:14" ht="36" customHeight="1" x14ac:dyDescent="0.25">
      <c r="B163" s="12" t="s">
        <v>134</v>
      </c>
      <c r="C163" s="30" t="s">
        <v>303</v>
      </c>
      <c r="D163" s="86" t="s">
        <v>118</v>
      </c>
      <c r="E163" s="35">
        <v>10</v>
      </c>
      <c r="F163" s="15" t="s">
        <v>135</v>
      </c>
      <c r="G163" s="15" t="s">
        <v>5</v>
      </c>
      <c r="H163" s="36">
        <f t="shared" si="7"/>
        <v>16953300000</v>
      </c>
      <c r="I163" s="36">
        <f t="shared" si="7"/>
        <v>13449629920</v>
      </c>
      <c r="J163" s="36">
        <f t="shared" si="7"/>
        <v>3503670080</v>
      </c>
      <c r="K163" s="36">
        <f t="shared" si="7"/>
        <v>4077436404</v>
      </c>
      <c r="L163" s="54">
        <f t="shared" si="6"/>
        <v>0.24050989506467768</v>
      </c>
      <c r="M163" s="36">
        <f>+M164</f>
        <v>0</v>
      </c>
      <c r="N163" s="36">
        <f>+N164</f>
        <v>0</v>
      </c>
    </row>
    <row r="164" spans="2:14" ht="36" customHeight="1" x14ac:dyDescent="0.25">
      <c r="B164" s="12" t="s">
        <v>134</v>
      </c>
      <c r="C164" s="30" t="s">
        <v>304</v>
      </c>
      <c r="D164" s="86" t="s">
        <v>119</v>
      </c>
      <c r="E164" s="35">
        <v>10</v>
      </c>
      <c r="F164" s="15" t="s">
        <v>135</v>
      </c>
      <c r="G164" s="15" t="s">
        <v>5</v>
      </c>
      <c r="H164" s="36">
        <f>SUM(H165+H171)</f>
        <v>16953300000</v>
      </c>
      <c r="I164" s="36">
        <f>SUM(I165+I171)</f>
        <v>13449629920</v>
      </c>
      <c r="J164" s="36">
        <f>SUM(J165+J171)</f>
        <v>3503670080</v>
      </c>
      <c r="K164" s="36">
        <f>SUM(K165+K171)</f>
        <v>4077436404</v>
      </c>
      <c r="L164" s="54">
        <f t="shared" si="6"/>
        <v>0.24050989506467768</v>
      </c>
      <c r="M164" s="36">
        <f>SUM(M165+M171)</f>
        <v>0</v>
      </c>
      <c r="N164" s="36">
        <f>SUM(N165+N171)</f>
        <v>0</v>
      </c>
    </row>
    <row r="165" spans="2:14" ht="36" customHeight="1" x14ac:dyDescent="0.25">
      <c r="B165" s="17" t="s">
        <v>140</v>
      </c>
      <c r="C165" s="42" t="s">
        <v>305</v>
      </c>
      <c r="D165" s="88" t="s">
        <v>306</v>
      </c>
      <c r="E165" s="43">
        <v>10</v>
      </c>
      <c r="F165" s="44" t="s">
        <v>135</v>
      </c>
      <c r="G165" s="44" t="s">
        <v>5</v>
      </c>
      <c r="H165" s="45">
        <f>SUM(H166:H170)</f>
        <v>3200000000</v>
      </c>
      <c r="I165" s="45">
        <f>SUM(I166:I170)</f>
        <v>3127889920</v>
      </c>
      <c r="J165" s="45">
        <f>SUM(J166:J170)</f>
        <v>72110080</v>
      </c>
      <c r="K165" s="45">
        <f>SUM(K166:K170)</f>
        <v>667938945</v>
      </c>
      <c r="L165" s="58">
        <f t="shared" si="6"/>
        <v>0.20873092031250001</v>
      </c>
      <c r="M165" s="45">
        <f>SUM(M166:M170)</f>
        <v>0</v>
      </c>
      <c r="N165" s="45">
        <f>SUM(N166:N170)</f>
        <v>0</v>
      </c>
    </row>
    <row r="166" spans="2:14" ht="36" customHeight="1" x14ac:dyDescent="0.25">
      <c r="B166" s="17" t="s">
        <v>140</v>
      </c>
      <c r="C166" s="23" t="s">
        <v>307</v>
      </c>
      <c r="D166" s="89" t="s">
        <v>121</v>
      </c>
      <c r="E166" s="22">
        <v>10</v>
      </c>
      <c r="F166" s="20" t="s">
        <v>135</v>
      </c>
      <c r="G166" s="20" t="s">
        <v>5</v>
      </c>
      <c r="H166" s="21">
        <v>1195270080</v>
      </c>
      <c r="I166" s="21">
        <v>1193160000</v>
      </c>
      <c r="J166" s="21">
        <v>2110080</v>
      </c>
      <c r="K166" s="21">
        <v>623190000</v>
      </c>
      <c r="L166" s="55">
        <f t="shared" si="6"/>
        <v>0.52138007169057554</v>
      </c>
      <c r="M166" s="21">
        <v>0</v>
      </c>
      <c r="N166" s="21">
        <v>0</v>
      </c>
    </row>
    <row r="167" spans="2:14" ht="36" customHeight="1" x14ac:dyDescent="0.25">
      <c r="B167" s="17" t="s">
        <v>140</v>
      </c>
      <c r="C167" s="23" t="s">
        <v>308</v>
      </c>
      <c r="D167" s="89" t="s">
        <v>122</v>
      </c>
      <c r="E167" s="22">
        <v>10</v>
      </c>
      <c r="F167" s="20" t="s">
        <v>135</v>
      </c>
      <c r="G167" s="20" t="s">
        <v>5</v>
      </c>
      <c r="H167" s="21">
        <v>572800000</v>
      </c>
      <c r="I167" s="21">
        <v>572800000</v>
      </c>
      <c r="J167" s="21">
        <v>0</v>
      </c>
      <c r="K167" s="21">
        <v>0</v>
      </c>
      <c r="L167" s="55">
        <f t="shared" si="6"/>
        <v>0</v>
      </c>
      <c r="M167" s="21">
        <v>0</v>
      </c>
      <c r="N167" s="21">
        <v>0</v>
      </c>
    </row>
    <row r="168" spans="2:14" ht="36" customHeight="1" x14ac:dyDescent="0.25">
      <c r="B168" s="17" t="s">
        <v>140</v>
      </c>
      <c r="C168" s="23" t="s">
        <v>309</v>
      </c>
      <c r="D168" s="89" t="s">
        <v>113</v>
      </c>
      <c r="E168" s="22">
        <v>10</v>
      </c>
      <c r="F168" s="20" t="s">
        <v>135</v>
      </c>
      <c r="G168" s="20" t="s">
        <v>5</v>
      </c>
      <c r="H168" s="21">
        <v>300000000</v>
      </c>
      <c r="I168" s="21">
        <v>300000000</v>
      </c>
      <c r="J168" s="21">
        <v>0</v>
      </c>
      <c r="K168" s="21">
        <v>0</v>
      </c>
      <c r="L168" s="55">
        <f t="shared" si="6"/>
        <v>0</v>
      </c>
      <c r="M168" s="21">
        <v>0</v>
      </c>
      <c r="N168" s="21">
        <v>0</v>
      </c>
    </row>
    <row r="169" spans="2:14" ht="36" customHeight="1" x14ac:dyDescent="0.25">
      <c r="B169" s="17" t="s">
        <v>140</v>
      </c>
      <c r="C169" s="23" t="s">
        <v>310</v>
      </c>
      <c r="D169" s="89" t="s">
        <v>96</v>
      </c>
      <c r="E169" s="22">
        <v>10</v>
      </c>
      <c r="F169" s="20" t="s">
        <v>135</v>
      </c>
      <c r="G169" s="20" t="s">
        <v>5</v>
      </c>
      <c r="H169" s="21">
        <v>1061929920</v>
      </c>
      <c r="I169" s="21">
        <v>1061929920</v>
      </c>
      <c r="J169" s="21">
        <v>0</v>
      </c>
      <c r="K169" s="21">
        <v>44748945</v>
      </c>
      <c r="L169" s="55">
        <f t="shared" si="6"/>
        <v>4.2139263766106147E-2</v>
      </c>
      <c r="M169" s="21">
        <v>0</v>
      </c>
      <c r="N169" s="21">
        <v>0</v>
      </c>
    </row>
    <row r="170" spans="2:14" ht="36" customHeight="1" x14ac:dyDescent="0.25">
      <c r="B170" s="17" t="s">
        <v>140</v>
      </c>
      <c r="C170" s="23" t="s">
        <v>311</v>
      </c>
      <c r="D170" s="89" t="s">
        <v>312</v>
      </c>
      <c r="E170" s="22">
        <v>10</v>
      </c>
      <c r="F170" s="20" t="s">
        <v>135</v>
      </c>
      <c r="G170" s="20" t="s">
        <v>5</v>
      </c>
      <c r="H170" s="21">
        <v>70000000</v>
      </c>
      <c r="I170" s="21">
        <v>0</v>
      </c>
      <c r="J170" s="21">
        <v>70000000</v>
      </c>
      <c r="K170" s="21">
        <v>0</v>
      </c>
      <c r="L170" s="55">
        <f t="shared" si="6"/>
        <v>0</v>
      </c>
      <c r="M170" s="21">
        <v>0</v>
      </c>
      <c r="N170" s="21">
        <v>0</v>
      </c>
    </row>
    <row r="171" spans="2:14" ht="36" customHeight="1" x14ac:dyDescent="0.25">
      <c r="B171" s="17" t="s">
        <v>140</v>
      </c>
      <c r="C171" s="42" t="s">
        <v>313</v>
      </c>
      <c r="D171" s="88" t="s">
        <v>314</v>
      </c>
      <c r="E171" s="43">
        <v>10</v>
      </c>
      <c r="F171" s="44" t="s">
        <v>135</v>
      </c>
      <c r="G171" s="44" t="s">
        <v>5</v>
      </c>
      <c r="H171" s="45">
        <f>SUM(H172:H177)</f>
        <v>13753300000</v>
      </c>
      <c r="I171" s="45">
        <f>SUM(I172:I177)</f>
        <v>10321740000</v>
      </c>
      <c r="J171" s="45">
        <f>SUM(J172:J177)</f>
        <v>3431560000</v>
      </c>
      <c r="K171" s="45">
        <f>SUM(K172:K177)</f>
        <v>3409497459</v>
      </c>
      <c r="L171" s="58">
        <f t="shared" si="6"/>
        <v>0.24790395461452888</v>
      </c>
      <c r="M171" s="45">
        <f>SUM(M172:M177)</f>
        <v>0</v>
      </c>
      <c r="N171" s="45">
        <f>SUM(N172:N177)</f>
        <v>0</v>
      </c>
    </row>
    <row r="172" spans="2:14" ht="36" customHeight="1" x14ac:dyDescent="0.25">
      <c r="B172" s="17" t="s">
        <v>140</v>
      </c>
      <c r="C172" s="23" t="s">
        <v>315</v>
      </c>
      <c r="D172" s="89" t="s">
        <v>121</v>
      </c>
      <c r="E172" s="22">
        <v>10</v>
      </c>
      <c r="F172" s="20" t="s">
        <v>135</v>
      </c>
      <c r="G172" s="20" t="s">
        <v>5</v>
      </c>
      <c r="H172" s="21">
        <v>7474200000</v>
      </c>
      <c r="I172" s="21">
        <v>5123340000</v>
      </c>
      <c r="J172" s="21">
        <v>2350860000</v>
      </c>
      <c r="K172" s="21">
        <v>3388600000</v>
      </c>
      <c r="L172" s="55">
        <f t="shared" si="6"/>
        <v>0.45337293623397823</v>
      </c>
      <c r="M172" s="21">
        <v>0</v>
      </c>
      <c r="N172" s="21">
        <v>0</v>
      </c>
    </row>
    <row r="173" spans="2:14" ht="36" customHeight="1" x14ac:dyDescent="0.25">
      <c r="B173" s="17" t="s">
        <v>140</v>
      </c>
      <c r="C173" s="23" t="s">
        <v>316</v>
      </c>
      <c r="D173" s="89" t="s">
        <v>122</v>
      </c>
      <c r="E173" s="22">
        <v>10</v>
      </c>
      <c r="F173" s="20" t="s">
        <v>135</v>
      </c>
      <c r="G173" s="20" t="s">
        <v>5</v>
      </c>
      <c r="H173" s="21">
        <v>1941970000</v>
      </c>
      <c r="I173" s="21">
        <v>1941970000</v>
      </c>
      <c r="J173" s="21">
        <v>0</v>
      </c>
      <c r="K173" s="21">
        <v>0</v>
      </c>
      <c r="L173" s="55">
        <f t="shared" si="6"/>
        <v>0</v>
      </c>
      <c r="M173" s="21">
        <v>0</v>
      </c>
      <c r="N173" s="21">
        <v>0</v>
      </c>
    </row>
    <row r="174" spans="2:14" ht="36" customHeight="1" x14ac:dyDescent="0.25">
      <c r="B174" s="17" t="s">
        <v>140</v>
      </c>
      <c r="C174" s="23" t="s">
        <v>317</v>
      </c>
      <c r="D174" s="89" t="s">
        <v>113</v>
      </c>
      <c r="E174" s="22">
        <v>10</v>
      </c>
      <c r="F174" s="20" t="s">
        <v>135</v>
      </c>
      <c r="G174" s="20" t="s">
        <v>5</v>
      </c>
      <c r="H174" s="21">
        <v>987660000</v>
      </c>
      <c r="I174" s="21">
        <v>987660000</v>
      </c>
      <c r="J174" s="21">
        <v>0</v>
      </c>
      <c r="K174" s="21">
        <v>0</v>
      </c>
      <c r="L174" s="55">
        <f t="shared" si="6"/>
        <v>0</v>
      </c>
      <c r="M174" s="21">
        <v>0</v>
      </c>
      <c r="N174" s="21">
        <v>0</v>
      </c>
    </row>
    <row r="175" spans="2:14" ht="36" customHeight="1" x14ac:dyDescent="0.25">
      <c r="B175" s="17" t="s">
        <v>140</v>
      </c>
      <c r="C175" s="23" t="s">
        <v>318</v>
      </c>
      <c r="D175" s="89" t="s">
        <v>96</v>
      </c>
      <c r="E175" s="22">
        <v>10</v>
      </c>
      <c r="F175" s="20" t="s">
        <v>135</v>
      </c>
      <c r="G175" s="20" t="s">
        <v>5</v>
      </c>
      <c r="H175" s="21">
        <v>2268770000</v>
      </c>
      <c r="I175" s="21">
        <v>2268770000</v>
      </c>
      <c r="J175" s="21">
        <v>0</v>
      </c>
      <c r="K175" s="21">
        <v>20897459</v>
      </c>
      <c r="L175" s="55">
        <f t="shared" si="6"/>
        <v>9.2109200139282518E-3</v>
      </c>
      <c r="M175" s="21">
        <v>0</v>
      </c>
      <c r="N175" s="21">
        <v>0</v>
      </c>
    </row>
    <row r="176" spans="2:14" ht="36" customHeight="1" x14ac:dyDescent="0.25">
      <c r="B176" s="17" t="s">
        <v>140</v>
      </c>
      <c r="C176" s="23" t="s">
        <v>319</v>
      </c>
      <c r="D176" s="89" t="s">
        <v>312</v>
      </c>
      <c r="E176" s="22">
        <v>10</v>
      </c>
      <c r="F176" s="20" t="s">
        <v>135</v>
      </c>
      <c r="G176" s="20" t="s">
        <v>5</v>
      </c>
      <c r="H176" s="21">
        <v>136400000</v>
      </c>
      <c r="I176" s="21">
        <v>0</v>
      </c>
      <c r="J176" s="21">
        <v>136400000</v>
      </c>
      <c r="K176" s="21">
        <v>0</v>
      </c>
      <c r="L176" s="55">
        <f t="shared" si="6"/>
        <v>0</v>
      </c>
      <c r="M176" s="21">
        <v>0</v>
      </c>
      <c r="N176" s="21">
        <v>0</v>
      </c>
    </row>
    <row r="177" spans="2:14" ht="36" customHeight="1" x14ac:dyDescent="0.25">
      <c r="B177" s="17" t="s">
        <v>140</v>
      </c>
      <c r="C177" s="23" t="s">
        <v>320</v>
      </c>
      <c r="D177" s="89" t="s">
        <v>124</v>
      </c>
      <c r="E177" s="22">
        <v>10</v>
      </c>
      <c r="F177" s="20" t="s">
        <v>135</v>
      </c>
      <c r="G177" s="20" t="s">
        <v>5</v>
      </c>
      <c r="H177" s="21">
        <v>944300000</v>
      </c>
      <c r="I177" s="21">
        <v>0</v>
      </c>
      <c r="J177" s="21">
        <v>944300000</v>
      </c>
      <c r="K177" s="21">
        <v>0</v>
      </c>
      <c r="L177" s="55">
        <f t="shared" si="6"/>
        <v>0</v>
      </c>
      <c r="M177" s="21">
        <v>0</v>
      </c>
      <c r="N177" s="21">
        <v>0</v>
      </c>
    </row>
    <row r="178" spans="2:14" ht="36" customHeight="1" x14ac:dyDescent="0.25">
      <c r="B178" s="7" t="s">
        <v>134</v>
      </c>
      <c r="C178" s="40" t="s">
        <v>321</v>
      </c>
      <c r="D178" s="85" t="s">
        <v>125</v>
      </c>
      <c r="E178" s="33">
        <v>15</v>
      </c>
      <c r="F178" s="10" t="s">
        <v>135</v>
      </c>
      <c r="G178" s="10" t="s">
        <v>7</v>
      </c>
      <c r="H178" s="41">
        <f t="shared" ref="H178:K179" si="8">+H179</f>
        <v>3184674178</v>
      </c>
      <c r="I178" s="41">
        <f t="shared" si="8"/>
        <v>766620000</v>
      </c>
      <c r="J178" s="41">
        <f t="shared" si="8"/>
        <v>2418054178</v>
      </c>
      <c r="K178" s="41">
        <f t="shared" si="8"/>
        <v>540370000</v>
      </c>
      <c r="L178" s="53">
        <f t="shared" si="6"/>
        <v>0.16967826841845296</v>
      </c>
      <c r="M178" s="41">
        <f>+M179</f>
        <v>0</v>
      </c>
      <c r="N178" s="41">
        <f>+N179</f>
        <v>0</v>
      </c>
    </row>
    <row r="179" spans="2:14" ht="36" customHeight="1" x14ac:dyDescent="0.25">
      <c r="B179" s="12" t="s">
        <v>134</v>
      </c>
      <c r="C179" s="30" t="s">
        <v>322</v>
      </c>
      <c r="D179" s="86" t="s">
        <v>323</v>
      </c>
      <c r="E179" s="35">
        <v>15</v>
      </c>
      <c r="F179" s="15" t="s">
        <v>135</v>
      </c>
      <c r="G179" s="15" t="s">
        <v>7</v>
      </c>
      <c r="H179" s="36">
        <f t="shared" si="8"/>
        <v>3184674178</v>
      </c>
      <c r="I179" s="36">
        <f t="shared" si="8"/>
        <v>766620000</v>
      </c>
      <c r="J179" s="36">
        <f t="shared" si="8"/>
        <v>2418054178</v>
      </c>
      <c r="K179" s="36">
        <f t="shared" si="8"/>
        <v>540370000</v>
      </c>
      <c r="L179" s="54">
        <f t="shared" si="6"/>
        <v>0.16967826841845296</v>
      </c>
      <c r="M179" s="36">
        <f>+M180</f>
        <v>0</v>
      </c>
      <c r="N179" s="36">
        <f>+N180</f>
        <v>0</v>
      </c>
    </row>
    <row r="180" spans="2:14" ht="36" customHeight="1" x14ac:dyDescent="0.25">
      <c r="B180" s="12" t="s">
        <v>134</v>
      </c>
      <c r="C180" s="30" t="s">
        <v>324</v>
      </c>
      <c r="D180" s="86" t="s">
        <v>323</v>
      </c>
      <c r="E180" s="35">
        <v>15</v>
      </c>
      <c r="F180" s="15" t="s">
        <v>135</v>
      </c>
      <c r="G180" s="15" t="s">
        <v>7</v>
      </c>
      <c r="H180" s="36">
        <f>SUM(H181+H186)</f>
        <v>3184674178</v>
      </c>
      <c r="I180" s="36">
        <f>SUM(I181+I186)</f>
        <v>766620000</v>
      </c>
      <c r="J180" s="36">
        <f>SUM(J181+J186)</f>
        <v>2418054178</v>
      </c>
      <c r="K180" s="36">
        <f>SUM(K181+K186)</f>
        <v>540370000</v>
      </c>
      <c r="L180" s="54">
        <f t="shared" si="6"/>
        <v>0.16967826841845296</v>
      </c>
      <c r="M180" s="36">
        <f>SUM(M181+M186)</f>
        <v>0</v>
      </c>
      <c r="N180" s="36">
        <f>SUM(N181+N186)</f>
        <v>0</v>
      </c>
    </row>
    <row r="181" spans="2:14" ht="36" customHeight="1" x14ac:dyDescent="0.25">
      <c r="B181" s="46" t="s">
        <v>140</v>
      </c>
      <c r="C181" s="42" t="s">
        <v>325</v>
      </c>
      <c r="D181" s="88" t="s">
        <v>120</v>
      </c>
      <c r="E181" s="43">
        <v>15</v>
      </c>
      <c r="F181" s="26" t="s">
        <v>135</v>
      </c>
      <c r="G181" s="26" t="s">
        <v>7</v>
      </c>
      <c r="H181" s="28">
        <f>SUM(H182:H185)</f>
        <v>0</v>
      </c>
      <c r="I181" s="28">
        <f>SUM(I182:I185)</f>
        <v>0</v>
      </c>
      <c r="J181" s="28">
        <f>SUM(J182:J185)</f>
        <v>0</v>
      </c>
      <c r="K181" s="28">
        <f>SUM(K182:K185)</f>
        <v>0</v>
      </c>
      <c r="L181" s="56">
        <v>0</v>
      </c>
      <c r="M181" s="28">
        <f>SUM(M182:M185)</f>
        <v>0</v>
      </c>
      <c r="N181" s="28">
        <f>SUM(N182:N185)</f>
        <v>0</v>
      </c>
    </row>
    <row r="182" spans="2:14" ht="36" customHeight="1" x14ac:dyDescent="0.25">
      <c r="B182" s="17" t="s">
        <v>140</v>
      </c>
      <c r="C182" s="23" t="s">
        <v>326</v>
      </c>
      <c r="D182" s="87" t="s">
        <v>121</v>
      </c>
      <c r="E182" s="22">
        <v>15</v>
      </c>
      <c r="F182" s="20" t="s">
        <v>135</v>
      </c>
      <c r="G182" s="20" t="s">
        <v>7</v>
      </c>
      <c r="H182" s="21">
        <v>0</v>
      </c>
      <c r="I182" s="21">
        <v>0</v>
      </c>
      <c r="J182" s="21">
        <v>0</v>
      </c>
      <c r="K182" s="21">
        <v>0</v>
      </c>
      <c r="L182" s="55">
        <v>0</v>
      </c>
      <c r="M182" s="21">
        <v>0</v>
      </c>
      <c r="N182" s="21">
        <v>0</v>
      </c>
    </row>
    <row r="183" spans="2:14" ht="36" customHeight="1" x14ac:dyDescent="0.25">
      <c r="B183" s="17" t="s">
        <v>140</v>
      </c>
      <c r="C183" s="23" t="s">
        <v>327</v>
      </c>
      <c r="D183" s="87" t="s">
        <v>122</v>
      </c>
      <c r="E183" s="22">
        <v>15</v>
      </c>
      <c r="F183" s="20" t="s">
        <v>135</v>
      </c>
      <c r="G183" s="20" t="s">
        <v>7</v>
      </c>
      <c r="H183" s="21">
        <v>0</v>
      </c>
      <c r="I183" s="21">
        <v>0</v>
      </c>
      <c r="J183" s="21">
        <v>0</v>
      </c>
      <c r="K183" s="21">
        <v>0</v>
      </c>
      <c r="L183" s="55">
        <v>0</v>
      </c>
      <c r="M183" s="21">
        <v>0</v>
      </c>
      <c r="N183" s="21">
        <v>0</v>
      </c>
    </row>
    <row r="184" spans="2:14" ht="36" customHeight="1" x14ac:dyDescent="0.25">
      <c r="B184" s="17" t="s">
        <v>140</v>
      </c>
      <c r="C184" s="23" t="s">
        <v>328</v>
      </c>
      <c r="D184" s="87" t="s">
        <v>113</v>
      </c>
      <c r="E184" s="22">
        <v>15</v>
      </c>
      <c r="F184" s="20" t="s">
        <v>135</v>
      </c>
      <c r="G184" s="20" t="s">
        <v>7</v>
      </c>
      <c r="H184" s="21">
        <v>0</v>
      </c>
      <c r="I184" s="21">
        <v>0</v>
      </c>
      <c r="J184" s="21">
        <v>0</v>
      </c>
      <c r="K184" s="21">
        <v>0</v>
      </c>
      <c r="L184" s="55">
        <v>0</v>
      </c>
      <c r="M184" s="21">
        <v>0</v>
      </c>
      <c r="N184" s="21">
        <v>0</v>
      </c>
    </row>
    <row r="185" spans="2:14" ht="36" customHeight="1" x14ac:dyDescent="0.25">
      <c r="B185" s="17" t="s">
        <v>140</v>
      </c>
      <c r="C185" s="23" t="s">
        <v>329</v>
      </c>
      <c r="D185" s="87" t="s">
        <v>96</v>
      </c>
      <c r="E185" s="22">
        <v>15</v>
      </c>
      <c r="F185" s="20" t="s">
        <v>135</v>
      </c>
      <c r="G185" s="20" t="s">
        <v>7</v>
      </c>
      <c r="H185" s="21">
        <v>0</v>
      </c>
      <c r="I185" s="21">
        <v>0</v>
      </c>
      <c r="J185" s="21">
        <v>0</v>
      </c>
      <c r="K185" s="21">
        <v>0</v>
      </c>
      <c r="L185" s="55">
        <v>0</v>
      </c>
      <c r="M185" s="21">
        <v>0</v>
      </c>
      <c r="N185" s="21">
        <v>0</v>
      </c>
    </row>
    <row r="186" spans="2:14" ht="36" customHeight="1" x14ac:dyDescent="0.25">
      <c r="B186" s="46" t="s">
        <v>140</v>
      </c>
      <c r="C186" s="42" t="s">
        <v>330</v>
      </c>
      <c r="D186" s="88" t="s">
        <v>123</v>
      </c>
      <c r="E186" s="43">
        <v>15</v>
      </c>
      <c r="F186" s="26" t="s">
        <v>135</v>
      </c>
      <c r="G186" s="26" t="s">
        <v>7</v>
      </c>
      <c r="H186" s="28">
        <f>SUM(H187:H190)</f>
        <v>3184674178</v>
      </c>
      <c r="I186" s="28">
        <f>SUM(I187:I190)</f>
        <v>766620000</v>
      </c>
      <c r="J186" s="28">
        <f>SUM(J187:J190)</f>
        <v>2418054178</v>
      </c>
      <c r="K186" s="28">
        <f>SUM(K187:K190)</f>
        <v>540370000</v>
      </c>
      <c r="L186" s="56">
        <f t="shared" si="6"/>
        <v>0.16967826841845296</v>
      </c>
      <c r="M186" s="28">
        <f>SUM(M187:M190)</f>
        <v>0</v>
      </c>
      <c r="N186" s="28">
        <f>SUM(N187:N190)</f>
        <v>0</v>
      </c>
    </row>
    <row r="187" spans="2:14" ht="36" customHeight="1" x14ac:dyDescent="0.25">
      <c r="B187" s="17" t="s">
        <v>140</v>
      </c>
      <c r="C187" s="23" t="s">
        <v>331</v>
      </c>
      <c r="D187" s="87" t="s">
        <v>121</v>
      </c>
      <c r="E187" s="47">
        <v>15</v>
      </c>
      <c r="F187" s="20" t="s">
        <v>135</v>
      </c>
      <c r="G187" s="20" t="s">
        <v>7</v>
      </c>
      <c r="H187" s="21">
        <v>2748820000</v>
      </c>
      <c r="I187" s="21">
        <v>596620000</v>
      </c>
      <c r="J187" s="21">
        <v>2152200000</v>
      </c>
      <c r="K187" s="21">
        <v>540370000</v>
      </c>
      <c r="L187" s="55">
        <f t="shared" si="6"/>
        <v>0.19658253359623401</v>
      </c>
      <c r="M187" s="21">
        <v>0</v>
      </c>
      <c r="N187" s="21">
        <v>0</v>
      </c>
    </row>
    <row r="188" spans="2:14" ht="36" customHeight="1" x14ac:dyDescent="0.25">
      <c r="B188" s="17" t="s">
        <v>140</v>
      </c>
      <c r="C188" s="23" t="s">
        <v>332</v>
      </c>
      <c r="D188" s="87" t="s">
        <v>122</v>
      </c>
      <c r="E188" s="47">
        <v>15</v>
      </c>
      <c r="F188" s="20" t="s">
        <v>135</v>
      </c>
      <c r="G188" s="20" t="s">
        <v>7</v>
      </c>
      <c r="H188" s="21">
        <v>215354178</v>
      </c>
      <c r="I188" s="21">
        <v>100000000</v>
      </c>
      <c r="J188" s="21">
        <v>115354178</v>
      </c>
      <c r="K188" s="21">
        <v>0</v>
      </c>
      <c r="L188" s="55">
        <f t="shared" si="6"/>
        <v>0</v>
      </c>
      <c r="M188" s="21">
        <v>0</v>
      </c>
      <c r="N188" s="21">
        <v>0</v>
      </c>
    </row>
    <row r="189" spans="2:14" ht="36" customHeight="1" x14ac:dyDescent="0.25">
      <c r="B189" s="17" t="s">
        <v>140</v>
      </c>
      <c r="C189" s="23" t="s">
        <v>333</v>
      </c>
      <c r="D189" s="87" t="s">
        <v>113</v>
      </c>
      <c r="E189" s="47">
        <v>15</v>
      </c>
      <c r="F189" s="20" t="s">
        <v>135</v>
      </c>
      <c r="G189" s="20" t="s">
        <v>7</v>
      </c>
      <c r="H189" s="21">
        <v>157500000</v>
      </c>
      <c r="I189" s="21">
        <v>70000000</v>
      </c>
      <c r="J189" s="21">
        <v>87500000</v>
      </c>
      <c r="K189" s="21">
        <v>0</v>
      </c>
      <c r="L189" s="55">
        <f t="shared" si="6"/>
        <v>0</v>
      </c>
      <c r="M189" s="21">
        <v>0</v>
      </c>
      <c r="N189" s="21">
        <v>0</v>
      </c>
    </row>
    <row r="190" spans="2:14" ht="36" customHeight="1" x14ac:dyDescent="0.25">
      <c r="B190" s="17" t="s">
        <v>140</v>
      </c>
      <c r="C190" s="23" t="s">
        <v>334</v>
      </c>
      <c r="D190" s="87" t="s">
        <v>96</v>
      </c>
      <c r="E190" s="47">
        <v>15</v>
      </c>
      <c r="F190" s="20" t="s">
        <v>135</v>
      </c>
      <c r="G190" s="20" t="s">
        <v>7</v>
      </c>
      <c r="H190" s="21">
        <v>63000000</v>
      </c>
      <c r="I190" s="21">
        <v>0</v>
      </c>
      <c r="J190" s="21">
        <v>63000000</v>
      </c>
      <c r="K190" s="21">
        <v>0</v>
      </c>
      <c r="L190" s="55">
        <f t="shared" si="6"/>
        <v>0</v>
      </c>
      <c r="M190" s="21">
        <v>0</v>
      </c>
      <c r="N190" s="21">
        <v>0</v>
      </c>
    </row>
    <row r="191" spans="2:14" ht="36" customHeight="1" x14ac:dyDescent="0.25">
      <c r="B191" s="7" t="s">
        <v>134</v>
      </c>
      <c r="C191" s="40" t="s">
        <v>335</v>
      </c>
      <c r="D191" s="85" t="s">
        <v>126</v>
      </c>
      <c r="E191" s="48">
        <v>10</v>
      </c>
      <c r="F191" s="10" t="s">
        <v>135</v>
      </c>
      <c r="G191" s="10" t="s">
        <v>5</v>
      </c>
      <c r="H191" s="41">
        <f t="shared" ref="H191:K194" si="9">+H193</f>
        <v>11877407961</v>
      </c>
      <c r="I191" s="41">
        <f t="shared" si="9"/>
        <v>11877407961</v>
      </c>
      <c r="J191" s="41">
        <f t="shared" si="9"/>
        <v>0</v>
      </c>
      <c r="K191" s="41">
        <f t="shared" si="9"/>
        <v>11877407961</v>
      </c>
      <c r="L191" s="53">
        <f t="shared" si="6"/>
        <v>1</v>
      </c>
      <c r="M191" s="41">
        <f t="shared" ref="M191:N194" si="10">+M193</f>
        <v>0</v>
      </c>
      <c r="N191" s="41">
        <f t="shared" si="10"/>
        <v>0</v>
      </c>
    </row>
    <row r="192" spans="2:14" ht="36" customHeight="1" x14ac:dyDescent="0.25">
      <c r="B192" s="7" t="s">
        <v>134</v>
      </c>
      <c r="C192" s="40" t="s">
        <v>335</v>
      </c>
      <c r="D192" s="85" t="s">
        <v>126</v>
      </c>
      <c r="E192" s="48">
        <v>13</v>
      </c>
      <c r="F192" s="10" t="s">
        <v>135</v>
      </c>
      <c r="G192" s="10" t="s">
        <v>5</v>
      </c>
      <c r="H192" s="41">
        <f t="shared" si="9"/>
        <v>4000000000</v>
      </c>
      <c r="I192" s="41">
        <f t="shared" si="9"/>
        <v>0</v>
      </c>
      <c r="J192" s="41">
        <f t="shared" si="9"/>
        <v>4000000000</v>
      </c>
      <c r="K192" s="41">
        <f t="shared" si="9"/>
        <v>0</v>
      </c>
      <c r="L192" s="53">
        <f t="shared" si="6"/>
        <v>0</v>
      </c>
      <c r="M192" s="41">
        <f t="shared" si="10"/>
        <v>0</v>
      </c>
      <c r="N192" s="41">
        <f t="shared" si="10"/>
        <v>0</v>
      </c>
    </row>
    <row r="193" spans="2:14" ht="36" customHeight="1" x14ac:dyDescent="0.25">
      <c r="B193" s="7" t="s">
        <v>134</v>
      </c>
      <c r="C193" s="40" t="s">
        <v>336</v>
      </c>
      <c r="D193" s="85" t="s">
        <v>125</v>
      </c>
      <c r="E193" s="48">
        <v>10</v>
      </c>
      <c r="F193" s="10" t="s">
        <v>135</v>
      </c>
      <c r="G193" s="10" t="s">
        <v>5</v>
      </c>
      <c r="H193" s="41">
        <f t="shared" si="9"/>
        <v>11877407961</v>
      </c>
      <c r="I193" s="41">
        <f t="shared" si="9"/>
        <v>11877407961</v>
      </c>
      <c r="J193" s="41">
        <f t="shared" si="9"/>
        <v>0</v>
      </c>
      <c r="K193" s="41">
        <f t="shared" si="9"/>
        <v>11877407961</v>
      </c>
      <c r="L193" s="53">
        <f t="shared" si="6"/>
        <v>1</v>
      </c>
      <c r="M193" s="41">
        <f t="shared" si="10"/>
        <v>0</v>
      </c>
      <c r="N193" s="41">
        <f t="shared" si="10"/>
        <v>0</v>
      </c>
    </row>
    <row r="194" spans="2:14" ht="36" customHeight="1" x14ac:dyDescent="0.25">
      <c r="B194" s="7" t="s">
        <v>134</v>
      </c>
      <c r="C194" s="40" t="s">
        <v>336</v>
      </c>
      <c r="D194" s="85" t="s">
        <v>125</v>
      </c>
      <c r="E194" s="48">
        <v>13</v>
      </c>
      <c r="F194" s="10" t="s">
        <v>135</v>
      </c>
      <c r="G194" s="10" t="s">
        <v>5</v>
      </c>
      <c r="H194" s="41">
        <f t="shared" si="9"/>
        <v>4000000000</v>
      </c>
      <c r="I194" s="41">
        <f t="shared" si="9"/>
        <v>0</v>
      </c>
      <c r="J194" s="41">
        <f t="shared" si="9"/>
        <v>4000000000</v>
      </c>
      <c r="K194" s="41">
        <f t="shared" si="9"/>
        <v>0</v>
      </c>
      <c r="L194" s="53">
        <f t="shared" si="6"/>
        <v>0</v>
      </c>
      <c r="M194" s="41">
        <f t="shared" si="10"/>
        <v>0</v>
      </c>
      <c r="N194" s="41">
        <f t="shared" si="10"/>
        <v>0</v>
      </c>
    </row>
    <row r="195" spans="2:14" ht="36" customHeight="1" x14ac:dyDescent="0.25">
      <c r="B195" s="12" t="s">
        <v>134</v>
      </c>
      <c r="C195" s="30" t="s">
        <v>337</v>
      </c>
      <c r="D195" s="86" t="s">
        <v>127</v>
      </c>
      <c r="E195" s="35">
        <v>10</v>
      </c>
      <c r="F195" s="15" t="s">
        <v>135</v>
      </c>
      <c r="G195" s="15" t="s">
        <v>5</v>
      </c>
      <c r="H195" s="31">
        <v>11877407961</v>
      </c>
      <c r="I195" s="31">
        <v>11877407961</v>
      </c>
      <c r="J195" s="31">
        <v>0</v>
      </c>
      <c r="K195" s="31">
        <v>11877407961</v>
      </c>
      <c r="L195" s="57">
        <f t="shared" si="6"/>
        <v>1</v>
      </c>
      <c r="M195" s="31">
        <v>0</v>
      </c>
      <c r="N195" s="31">
        <v>0</v>
      </c>
    </row>
    <row r="196" spans="2:14" ht="36" customHeight="1" x14ac:dyDescent="0.25">
      <c r="B196" s="12" t="s">
        <v>134</v>
      </c>
      <c r="C196" s="30" t="s">
        <v>338</v>
      </c>
      <c r="D196" s="86" t="s">
        <v>128</v>
      </c>
      <c r="E196" s="35">
        <v>13</v>
      </c>
      <c r="F196" s="15" t="s">
        <v>135</v>
      </c>
      <c r="G196" s="15" t="s">
        <v>5</v>
      </c>
      <c r="H196" s="31">
        <v>4000000000</v>
      </c>
      <c r="I196" s="31">
        <v>0</v>
      </c>
      <c r="J196" s="31">
        <v>4000000000</v>
      </c>
      <c r="K196" s="31">
        <v>0</v>
      </c>
      <c r="L196" s="57">
        <f t="shared" si="6"/>
        <v>0</v>
      </c>
      <c r="M196" s="31">
        <v>0</v>
      </c>
      <c r="N196" s="31">
        <v>0</v>
      </c>
    </row>
    <row r="197" spans="2:14" ht="36" customHeight="1" x14ac:dyDescent="0.35">
      <c r="B197" s="65" t="s">
        <v>352</v>
      </c>
      <c r="C197" s="67"/>
      <c r="D197" s="67"/>
      <c r="E197" s="67"/>
      <c r="F197" s="67"/>
      <c r="G197" s="68"/>
      <c r="H197" s="69">
        <f>+H10+H11+H12+H157+H158+H161</f>
        <v>509519237910</v>
      </c>
      <c r="I197" s="69">
        <f t="shared" ref="I197:K197" si="11">+I10+I11+I12+I157+I158+I161</f>
        <v>267968271517.63</v>
      </c>
      <c r="J197" s="69">
        <f t="shared" si="11"/>
        <v>241550966392.37</v>
      </c>
      <c r="K197" s="69">
        <f t="shared" si="11"/>
        <v>91839762879.050003</v>
      </c>
      <c r="L197" s="66">
        <f t="shared" si="6"/>
        <v>0.18024788083717522</v>
      </c>
      <c r="M197" s="69">
        <f>+M10+M11+M12+M157+M158+M161</f>
        <v>13065902684.799999</v>
      </c>
      <c r="N197" s="69">
        <f>+N10+N11+N12+N157+N158+N161</f>
        <v>13038514612.799999</v>
      </c>
    </row>
    <row r="198" spans="2:14" ht="15.75" x14ac:dyDescent="0.3"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</row>
    <row r="199" spans="2:14" ht="18" x14ac:dyDescent="0.35">
      <c r="B199" s="59" t="s">
        <v>351</v>
      </c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</row>
    <row r="200" spans="2:14" ht="36" x14ac:dyDescent="0.25">
      <c r="B200" s="61" t="s">
        <v>129</v>
      </c>
      <c r="C200" s="62" t="s">
        <v>130</v>
      </c>
      <c r="D200" s="70" t="s">
        <v>131</v>
      </c>
      <c r="E200" s="71"/>
      <c r="F200" s="72"/>
      <c r="G200" s="73"/>
      <c r="H200" s="64" t="s">
        <v>133</v>
      </c>
      <c r="I200" s="64" t="s">
        <v>339</v>
      </c>
      <c r="J200" s="64" t="s">
        <v>340</v>
      </c>
      <c r="K200" s="64" t="s">
        <v>341</v>
      </c>
      <c r="L200" s="64" t="s">
        <v>342</v>
      </c>
      <c r="M200" s="64" t="s">
        <v>343</v>
      </c>
      <c r="N200" s="64" t="s">
        <v>344</v>
      </c>
    </row>
    <row r="201" spans="2:14" ht="36" customHeight="1" x14ac:dyDescent="0.25">
      <c r="B201" s="74" t="str">
        <f>+B10</f>
        <v>Anexo Decreto</v>
      </c>
      <c r="C201" s="74" t="str">
        <f>+C10</f>
        <v>A</v>
      </c>
      <c r="D201" s="75" t="str">
        <f>+D10</f>
        <v>FUNCIONAMIENTO</v>
      </c>
      <c r="E201" s="76"/>
      <c r="F201" s="76"/>
      <c r="G201" s="77"/>
      <c r="H201" s="78">
        <f>+H10+H11+H12</f>
        <v>473503855771</v>
      </c>
      <c r="I201" s="78">
        <f t="shared" ref="I201:K201" si="12">+I10+I11+I12</f>
        <v>241874613636.63</v>
      </c>
      <c r="J201" s="78">
        <f t="shared" si="12"/>
        <v>231629242134.37</v>
      </c>
      <c r="K201" s="78">
        <f t="shared" si="12"/>
        <v>75344548514.050003</v>
      </c>
      <c r="L201" s="66">
        <f t="shared" ref="L201:L206" si="13">+K201/H201</f>
        <v>0.15912129879358106</v>
      </c>
      <c r="M201" s="78">
        <f>+M10+M11+M12</f>
        <v>13065902684.799999</v>
      </c>
      <c r="N201" s="78">
        <f>+N10+N11+N12</f>
        <v>13038514612.799999</v>
      </c>
    </row>
    <row r="202" spans="2:14" ht="36" customHeight="1" x14ac:dyDescent="0.25">
      <c r="B202" s="79" t="str">
        <f>+B13</f>
        <v>Anexo Decreto</v>
      </c>
      <c r="C202" s="79" t="str">
        <f t="shared" ref="C202:D202" si="14">+C13</f>
        <v>A-1</v>
      </c>
      <c r="D202" s="80" t="str">
        <f t="shared" si="14"/>
        <v>GASTOS DE PERSONAL</v>
      </c>
      <c r="E202" s="81"/>
      <c r="F202" s="81"/>
      <c r="G202" s="82"/>
      <c r="H202" s="83">
        <f>+H13</f>
        <v>172032226926</v>
      </c>
      <c r="I202" s="83">
        <f t="shared" ref="I202:K202" si="15">+I13</f>
        <v>171186130380</v>
      </c>
      <c r="J202" s="83">
        <f t="shared" si="15"/>
        <v>846096546</v>
      </c>
      <c r="K202" s="83">
        <f t="shared" si="15"/>
        <v>14424349040</v>
      </c>
      <c r="L202" s="57">
        <f t="shared" si="13"/>
        <v>8.3846784394674273E-2</v>
      </c>
      <c r="M202" s="83">
        <f>+M13</f>
        <v>12724372486</v>
      </c>
      <c r="N202" s="83">
        <f>+N13</f>
        <v>12724372486</v>
      </c>
    </row>
    <row r="203" spans="2:14" ht="36" customHeight="1" x14ac:dyDescent="0.25">
      <c r="B203" s="79" t="str">
        <f>+B50</f>
        <v>Anexo Decreto</v>
      </c>
      <c r="C203" s="79" t="str">
        <f t="shared" ref="C203:D203" si="16">+C50</f>
        <v>A-2</v>
      </c>
      <c r="D203" s="80" t="str">
        <f t="shared" si="16"/>
        <v>GASTOS GENERALES</v>
      </c>
      <c r="E203" s="81"/>
      <c r="F203" s="81"/>
      <c r="G203" s="82"/>
      <c r="H203" s="83">
        <f>+H50</f>
        <v>18322440000</v>
      </c>
      <c r="I203" s="83">
        <f t="shared" ref="I203:K203" si="17">+I50</f>
        <v>9564692466.6299992</v>
      </c>
      <c r="J203" s="83">
        <f t="shared" si="17"/>
        <v>8757747533.3699989</v>
      </c>
      <c r="K203" s="83">
        <f t="shared" si="17"/>
        <v>5937906348.0500002</v>
      </c>
      <c r="L203" s="57">
        <f t="shared" si="13"/>
        <v>0.3240783622732562</v>
      </c>
      <c r="M203" s="83">
        <f>+M50</f>
        <v>322615508.80000001</v>
      </c>
      <c r="N203" s="83">
        <f>+N50</f>
        <v>308750343.80000001</v>
      </c>
    </row>
    <row r="204" spans="2:14" ht="36" customHeight="1" x14ac:dyDescent="0.25">
      <c r="B204" s="79" t="str">
        <f>+B122</f>
        <v>Anexo Decreto</v>
      </c>
      <c r="C204" s="79" t="str">
        <f t="shared" ref="C204:D204" si="18">+C122</f>
        <v>A-3</v>
      </c>
      <c r="D204" s="80" t="str">
        <f t="shared" si="18"/>
        <v>TRANSFERENCIAS CORRIENTES</v>
      </c>
      <c r="E204" s="81"/>
      <c r="F204" s="81"/>
      <c r="G204" s="82"/>
      <c r="H204" s="83">
        <f>+H122+H123+H124</f>
        <v>283149188845</v>
      </c>
      <c r="I204" s="83">
        <f t="shared" ref="I204:K204" si="19">+I122+I123+I124</f>
        <v>61123790790</v>
      </c>
      <c r="J204" s="83">
        <f t="shared" si="19"/>
        <v>222025398055</v>
      </c>
      <c r="K204" s="83">
        <f t="shared" si="19"/>
        <v>54982293126</v>
      </c>
      <c r="L204" s="57">
        <f t="shared" si="13"/>
        <v>0.19418135489025931</v>
      </c>
      <c r="M204" s="83">
        <f>+M122+M123+M124</f>
        <v>18914690</v>
      </c>
      <c r="N204" s="83">
        <f>+N122+N123+N124</f>
        <v>5391783</v>
      </c>
    </row>
    <row r="205" spans="2:14" ht="36" customHeight="1" x14ac:dyDescent="0.25">
      <c r="B205" s="74" t="str">
        <f>+B157</f>
        <v>Anexo Decreto</v>
      </c>
      <c r="C205" s="74" t="str">
        <f t="shared" ref="C205:D205" si="20">+C157</f>
        <v>C</v>
      </c>
      <c r="D205" s="75" t="str">
        <f t="shared" si="20"/>
        <v>INVERSIÓN</v>
      </c>
      <c r="E205" s="76"/>
      <c r="F205" s="76"/>
      <c r="G205" s="77"/>
      <c r="H205" s="78">
        <f>+H157+H158+H159</f>
        <v>36015382139</v>
      </c>
      <c r="I205" s="78">
        <f t="shared" ref="I205:K205" si="21">+I157+I158+I159</f>
        <v>26093657881</v>
      </c>
      <c r="J205" s="78">
        <f t="shared" si="21"/>
        <v>9921724258</v>
      </c>
      <c r="K205" s="78">
        <f t="shared" si="21"/>
        <v>16495214365</v>
      </c>
      <c r="L205" s="66">
        <f t="shared" si="13"/>
        <v>0.45800470202807642</v>
      </c>
      <c r="M205" s="78">
        <f>+M157+M158+M159</f>
        <v>0</v>
      </c>
      <c r="N205" s="78">
        <f>+N157+N158+N159</f>
        <v>0</v>
      </c>
    </row>
    <row r="206" spans="2:14" ht="36" customHeight="1" x14ac:dyDescent="0.25">
      <c r="B206" s="75" t="s">
        <v>352</v>
      </c>
      <c r="C206" s="76"/>
      <c r="D206" s="76"/>
      <c r="E206" s="76"/>
      <c r="F206" s="76"/>
      <c r="G206" s="77"/>
      <c r="H206" s="78">
        <f>+H201+H205</f>
        <v>509519237910</v>
      </c>
      <c r="I206" s="78">
        <f t="shared" ref="I206:K206" si="22">+I201+I205</f>
        <v>267968271517.63</v>
      </c>
      <c r="J206" s="78">
        <f t="shared" si="22"/>
        <v>241550966392.37</v>
      </c>
      <c r="K206" s="78">
        <f t="shared" si="22"/>
        <v>91839762879.050003</v>
      </c>
      <c r="L206" s="66">
        <f t="shared" si="13"/>
        <v>0.18024788083717522</v>
      </c>
      <c r="M206" s="78">
        <f t="shared" ref="M206:N206" si="23">+M201+M205</f>
        <v>13065902684.799999</v>
      </c>
      <c r="N206" s="78">
        <f t="shared" si="23"/>
        <v>13038514612.799999</v>
      </c>
    </row>
    <row r="207" spans="2:14" x14ac:dyDescent="0.25"/>
    <row r="208" spans="2:14" x14ac:dyDescent="0.25"/>
    <row r="209" x14ac:dyDescent="0.25"/>
  </sheetData>
  <sortState ref="A27:BL213">
    <sortCondition ref="A27:A213"/>
  </sortState>
  <mergeCells count="2">
    <mergeCell ref="H3:N3"/>
    <mergeCell ref="H5:N7"/>
  </mergeCells>
  <pageMargins left="0.59055118110236227" right="0.59055118110236227" top="0.59055118110236227" bottom="0.70866141732283472" header="0.39370078740157483" footer="0.39370078740157483"/>
  <pageSetup paperSize="14" scale="52" fitToHeight="0" orientation="landscape" horizontalDpi="300" verticalDpi="300" r:id="rId1"/>
  <headerFooter alignWithMargins="0">
    <oddFooter xml:space="preserve">&amp;CPágina &amp;P de &amp;N&amp;R&amp;"Arial,Normal"&amp;8 </oddFooter>
  </headerFooter>
  <ignoredErrors>
    <ignoredError sqref="L10:L1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EJECUC_ENE</vt:lpstr>
      <vt:lpstr>EJECUC_ENE!Área_de_impresión</vt:lpstr>
      <vt:lpstr>EJECUC_ENE!Títulos_a_imprimir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Yineth Montenegro</dc:creator>
  <cp:lastModifiedBy>Yineth Montenegro</cp:lastModifiedBy>
  <cp:lastPrinted>2018-04-09T23:38:26Z</cp:lastPrinted>
  <dcterms:created xsi:type="dcterms:W3CDTF">2018-04-09T19:27:52Z</dcterms:created>
  <dcterms:modified xsi:type="dcterms:W3CDTF">2018-04-09T23:38:34Z</dcterms:modified>
</cp:coreProperties>
</file>